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 BAM" sheetId="1" r:id="rId4"/>
    <sheet state="visible" name="human donor" sheetId="2" r:id="rId5"/>
    <sheet state="visible" name="human FASTQ" sheetId="3" r:id="rId6"/>
    <sheet state="visible" name="mouse BAM" sheetId="4" r:id="rId7"/>
    <sheet state="visible" name="mouse FASTQ" sheetId="5" r:id="rId8"/>
    <sheet state="hidden" name="k36_no_dup_no_res" sheetId="6" r:id="rId9"/>
    <sheet state="hidden" name="Graphs" sheetId="7" r:id="rId10"/>
  </sheets>
  <definedNames>
    <definedName hidden="1" localSheetId="0" name="_xlnm._FilterDatabase">'human BAM'!$A$2:$Q$1259</definedName>
    <definedName hidden="1" localSheetId="1" name="_xlnm._FilterDatabase">'human donor'!$A$1:$Z$1000</definedName>
    <definedName hidden="1" localSheetId="2" name="_xlnm._FilterDatabase">'human FASTQ'!$A$1:$Q$2057</definedName>
    <definedName hidden="1" localSheetId="3" name="_xlnm._FilterDatabase">'mouse BAM'!$A$1:$Z$1000</definedName>
    <definedName hidden="1" localSheetId="4" name="_xlnm._FilterDatabase">'mouse FASTQ'!$A$1:$Z$1000</definedName>
  </definedNames>
  <calcPr/>
</workbook>
</file>

<file path=xl/sharedStrings.xml><?xml version="1.0" encoding="utf-8"?>
<sst xmlns="http://schemas.openxmlformats.org/spreadsheetml/2006/main" count="33738" uniqueCount="14131">
  <si>
    <t>**Table S1. Diverse characteristics of human sequencing data used by the Blacklist software.** "bam_accession_table" - accession numbers of 1,255 BAM files and the associated FASTQ files ("R1 FASTQs", "R2 FASTQs"), their paired-end status, indicators whether the data was cropped, pooled, duplicated, restricted, BAM read length, the number of mapped and unmapped reads. "donor_accession_table" - accession numbers of 250 donors and the associated BAM files, total mapped and unmapped reads per donor, number of BAM files per donor, their read length, tissue ontology. "fastq_accession_table" - characteristics of the original FASTQ files used to generate sample-specific BAM files.</t>
  </si>
  <si>
    <t>BAM</t>
  </si>
  <si>
    <t>R1 FASTQs</t>
  </si>
  <si>
    <t>R2 FASTQs</t>
  </si>
  <si>
    <t>Paired-End</t>
  </si>
  <si>
    <t>Cropped</t>
  </si>
  <si>
    <t>Pooled</t>
  </si>
  <si>
    <t>Duplicate FASTQs</t>
  </si>
  <si>
    <t>Restricted</t>
  </si>
  <si>
    <t>BAM Read Length</t>
  </si>
  <si>
    <t>Mapped Reads</t>
  </si>
  <si>
    <t>Unmapped Reads</t>
  </si>
  <si>
    <t>Date Created</t>
  </si>
  <si>
    <t>Donor</t>
  </si>
  <si>
    <t>Biosample Ontology</t>
  </si>
  <si>
    <t>BAM md5sum</t>
  </si>
  <si>
    <t>ENCFF604UHT</t>
  </si>
  <si>
    <t>ENCFF386PJA</t>
  </si>
  <si>
    <t>2017-11-09T04:55:36.179738+00:00</t>
  </si>
  <si>
    <t>ENCDO267ZBN</t>
  </si>
  <si>
    <t>tissue_UBERON_0000016</t>
  </si>
  <si>
    <t>24586192ea14d7812dc0c8751e6834db</t>
  </si>
  <si>
    <t>ENCFF520BVL</t>
  </si>
  <si>
    <t>ENCFF993UPA, ENCFF980IWS, ENCFF228LJG, ENCFF307LWZ</t>
  </si>
  <si>
    <t>2016-10-28T04:45:50.126350+00:00</t>
  </si>
  <si>
    <t>ENCDO793LXB</t>
  </si>
  <si>
    <t>tissue_UBERON_0002084</t>
  </si>
  <si>
    <t>9ce1abecfca6e1bfff2b77588c5a7395</t>
  </si>
  <si>
    <t>ENCFF315MHP</t>
  </si>
  <si>
    <t>ENCFF780VKF, ENCFF888OQB, ENCFF274RNW, ENCFF460JSA, ENCFF569WIS</t>
  </si>
  <si>
    <t>2016-10-25T21:56:40.266520+00:00</t>
  </si>
  <si>
    <t>ENCDO336AAA</t>
  </si>
  <si>
    <t>cell_line_EFO_0005723</t>
  </si>
  <si>
    <t>c606aff5baee57a54fe120341c2bbe12</t>
  </si>
  <si>
    <t>ENCFF139OBG</t>
  </si>
  <si>
    <t>ENCFF947ZSK, ENCFF953XTR, ENCFF636HAV, ENCFF839TPC, ENCFF198OWI</t>
  </si>
  <si>
    <t>2017-01-31T15:58:04.911659+00:00</t>
  </si>
  <si>
    <t>ENCDO451RUA</t>
  </si>
  <si>
    <t>tissue_UBERON_0001150</t>
  </si>
  <si>
    <t>e73de3f9ff048977eede5efafc34ef96</t>
  </si>
  <si>
    <t>ENCFF128JTM</t>
  </si>
  <si>
    <t>ENCFF452ROQ, ENCFF527WMD, ENCFF057DOL, ENCFF584YEG, ENCFF243MZN</t>
  </si>
  <si>
    <t>2017-01-10T15:48:08.456319+00:00</t>
  </si>
  <si>
    <t>ENCDO647UHQ</t>
  </si>
  <si>
    <t>cell_line_EFO_0002847</t>
  </si>
  <si>
    <t>9aa51bd96fde8ecd490b394d5192bcf8</t>
  </si>
  <si>
    <t>ENCFF757YUE</t>
  </si>
  <si>
    <t>ENCFF082OUX, ENCFF682DEF, ENCFF679GQT, ENCFF533XEQ, ENCFF158HCZ</t>
  </si>
  <si>
    <t>2016-11-11T04:52:53.225078+00:00</t>
  </si>
  <si>
    <t>ENCDO222AAA</t>
  </si>
  <si>
    <t>in_vitro_differentiated_cells_CL_0011020</t>
  </si>
  <si>
    <t>e84e996395ca83724827d38760ddde20</t>
  </si>
  <si>
    <t>ENCFF762RDC</t>
  </si>
  <si>
    <t>ENCFF923WIL, ENCFF904JEL, ENCFF202KOP, ENCFF339NXD</t>
  </si>
  <si>
    <t>2016-10-27T22:03:26.484869+00:00</t>
  </si>
  <si>
    <t>tissue_UBERON_0001159</t>
  </si>
  <si>
    <t>1339670027e74fe04c04de181ddae37c</t>
  </si>
  <si>
    <t>ENCFF245VQD</t>
  </si>
  <si>
    <t>ENCFF600AGN, ENCFF280YFB</t>
  </si>
  <si>
    <t>2016-10-12T17:32:35.752825+00:00</t>
  </si>
  <si>
    <t>in_vitro_differentiated_cells_CL_0000182</t>
  </si>
  <si>
    <t>87075126a8f255a9839c0bd164e67817</t>
  </si>
  <si>
    <t>ENCFF190IKF</t>
  </si>
  <si>
    <t>ENCFF356KJM, ENCFF557IJC, ENCFF765UYP</t>
  </si>
  <si>
    <t>2017-01-06T16:09:08.961530+00:00</t>
  </si>
  <si>
    <t>ENCDO220OYR</t>
  </si>
  <si>
    <t>cell_line_EFO_0001221</t>
  </si>
  <si>
    <t>c69e9bada07fd3d38df7756ab2ed3c38</t>
  </si>
  <si>
    <t>ENCFF025UMS</t>
  </si>
  <si>
    <t>ENCFF823DXS, ENCFF396DKW, ENCFF244KIM, ENCFF536BLK</t>
  </si>
  <si>
    <t>2016-10-27T22:02:12.851276+00:00</t>
  </si>
  <si>
    <t>tissue_UBERON_0000995</t>
  </si>
  <si>
    <t>cac86df498b3ab7fc100ecbe56caf6d0</t>
  </si>
  <si>
    <t>ENCFF629XDJ</t>
  </si>
  <si>
    <t>ENCFF842VLR, ENCFF512OCG, ENCFF351AFB</t>
  </si>
  <si>
    <t>2016-10-27T17:53:51.051483+00:00</t>
  </si>
  <si>
    <t>ENCDO845WKR</t>
  </si>
  <si>
    <t>tissue_UBERON_0001515</t>
  </si>
  <si>
    <t>20a2faec5dc1f31318006f079906eaa5</t>
  </si>
  <si>
    <t>ENCFF845VSO</t>
  </si>
  <si>
    <t>ENCFF920FCI, ENCFF028KGR, ENCFF656VEQ</t>
  </si>
  <si>
    <t>2016-10-26T15:49:11.084659+00:00</t>
  </si>
  <si>
    <t>in_vitro_differentiated_cells_CL_0000192</t>
  </si>
  <si>
    <t>3ce6ac44209f5ff0f27dabfce4c2174e</t>
  </si>
  <si>
    <t>ENCFF347TXP</t>
  </si>
  <si>
    <t>ENCFF343EVP, ENCFF214KMN</t>
  </si>
  <si>
    <t>2016-06-30T17:31:27.507134+00:00</t>
  </si>
  <si>
    <t>ENCDO000AAZ</t>
  </si>
  <si>
    <t>cell_line_EFO_0001086</t>
  </si>
  <si>
    <t>49c96bd0d657f00c9da11f069091d96f</t>
  </si>
  <si>
    <t>ENCFF647HPQ</t>
  </si>
  <si>
    <t>ENCFF151MTF, ENCFF483LFU, ENCFF208SWF, ENCFF503AXB</t>
  </si>
  <si>
    <t>2016-10-27T22:01:42.183604+00:00</t>
  </si>
  <si>
    <t>tissue_UBERON_0006631</t>
  </si>
  <si>
    <t>b5c29418e9c2b909e9a51dd97c690357</t>
  </si>
  <si>
    <t>ENCFF161TIO</t>
  </si>
  <si>
    <t>ENCFF436CCE, ENCFF332CUC, ENCFF818YLR, ENCFF360ZXY</t>
  </si>
  <si>
    <t>2016-10-27T22:01:49.630659+00:00</t>
  </si>
  <si>
    <t>tissue_UBERON_0000945</t>
  </si>
  <si>
    <t>5e09627a043a1906dcb1beb7809c59db</t>
  </si>
  <si>
    <t>ENCFF890LQX</t>
  </si>
  <si>
    <t>ENCFF583LPM, ENCFF614GOP, ENCFF433FBI, ENCFF279CHC</t>
  </si>
  <si>
    <t>2016-10-27T22:01:52.051271+00:00</t>
  </si>
  <si>
    <t>tissue_UBERON_0004648</t>
  </si>
  <si>
    <t>6b870e769ae4955e25365fce39e3a56c</t>
  </si>
  <si>
    <t>ENCFF562PFJ</t>
  </si>
  <si>
    <t>ENCFF549ALF, ENCFF207NLW, ENCFF253BJA</t>
  </si>
  <si>
    <t>2016-10-12T17:32:52.803386+00:00</t>
  </si>
  <si>
    <t>7364dfb55355d59fbf4cb6994a1f8599</t>
  </si>
  <si>
    <t>ENCFF841ELU</t>
  </si>
  <si>
    <t>ENCFF625FBR, ENCFF878ZLP</t>
  </si>
  <si>
    <t>2017-01-10T14:52:34.473024+00:00</t>
  </si>
  <si>
    <t>ENCDO000ABD</t>
  </si>
  <si>
    <t>cell_line_EFO_0003072</t>
  </si>
  <si>
    <t>eec1cf91da56883018196748064e74af</t>
  </si>
  <si>
    <t>ENCFF689KUQ</t>
  </si>
  <si>
    <t>ENCFF485UYV, ENCFF170LRD, ENCFF410DXF, ENCFF784DBC</t>
  </si>
  <si>
    <t>2016-11-16T00:12:02.971710+00:00</t>
  </si>
  <si>
    <t>ENCDO082FOL</t>
  </si>
  <si>
    <t>primary_cell_CL_0000775</t>
  </si>
  <si>
    <t>d1a986cf6723b8c2a4ad5e6518380712</t>
  </si>
  <si>
    <t>ENCFF892RJZ</t>
  </si>
  <si>
    <t>ENCFF029CBI, ENCFF549OKT, ENCFF483YDA</t>
  </si>
  <si>
    <t>2016-10-26T20:54:45.607501+00:00</t>
  </si>
  <si>
    <t>d38cf89678987f79e732d9b5bbe66c23</t>
  </si>
  <si>
    <t>ENCFF683MQK</t>
  </si>
  <si>
    <t>ENCFF218VYP, ENCFF130NIU, ENCFF411REJ</t>
  </si>
  <si>
    <t>2016-10-29T04:42:50.277110+00:00</t>
  </si>
  <si>
    <t>ENCDO133EXU</t>
  </si>
  <si>
    <t>cell_line_EFO_0005694</t>
  </si>
  <si>
    <t>3aa9e004290d9f477cd9746c21ff4cb3</t>
  </si>
  <si>
    <t>ENCFF100PMS</t>
  </si>
  <si>
    <t>ENCFF377FRL, ENCFF601FJT, ENCFF105BSH, ENCFF283SSQ</t>
  </si>
  <si>
    <t>2016-10-25T21:54:32.453146+00:00</t>
  </si>
  <si>
    <t>a0588400722af2023e26b2bb5762ed96</t>
  </si>
  <si>
    <t>ENCFF599VSB</t>
  </si>
  <si>
    <t>ENCFF297UFN, ENCFF265JXW, ENCFF437OBX</t>
  </si>
  <si>
    <t>2017-02-03T16:01:17.632599+00:00</t>
  </si>
  <si>
    <t>tissue_UBERON_0011907</t>
  </si>
  <si>
    <t>18374d8ba07a21f10fc88c9ce8c09f31</t>
  </si>
  <si>
    <t>ENCFF011DCG</t>
  </si>
  <si>
    <t>ENCFF067KOA, ENCFF142HVK, ENCFF145VOM, ENCFF228AVN</t>
  </si>
  <si>
    <t>2016-10-27T22:01:41.672380+00:00</t>
  </si>
  <si>
    <t>tissue_UBERON_0006920</t>
  </si>
  <si>
    <t>698ec5defb2a808851a4e78dce04ef3b</t>
  </si>
  <si>
    <t>ENCFF886RGO</t>
  </si>
  <si>
    <t>ENCFF492ETH, ENCFF597LCE, ENCFF944VDZ, ENCFF775TGL</t>
  </si>
  <si>
    <t>2017-04-21T16:03:31.916480+00:00</t>
  </si>
  <si>
    <t>ENCDO271OUW</t>
  </si>
  <si>
    <t>tissue_UBERON_0001496</t>
  </si>
  <si>
    <t>679dc2c7b54f13a1b7df51c63940b7e2</t>
  </si>
  <si>
    <t>ENCFF275HQY</t>
  </si>
  <si>
    <t>ENCFF912VFJ, ENCFF723PEI</t>
  </si>
  <si>
    <t>2017-08-17T20:37:04.386372+00:00</t>
  </si>
  <si>
    <t>7a6ea169978dbd57fc47b4f0e6562d05</t>
  </si>
  <si>
    <t>ENCFF144ISY</t>
  </si>
  <si>
    <t>ENCFF206YPV, ENCFF835QIF</t>
  </si>
  <si>
    <t>2016-11-11T04:50:37.325983+00:00</t>
  </si>
  <si>
    <t>75c6388c32ec9446e4c622191e9fae9d</t>
  </si>
  <si>
    <t>ENCFF494MEJ</t>
  </si>
  <si>
    <t>ENCFF321CPH, ENCFF360DUF, ENCFF566VUE</t>
  </si>
  <si>
    <t>2016-10-26T20:54:36.297299+00:00</t>
  </si>
  <si>
    <t>4d9ef75787fb5ef3194e8201b1398798</t>
  </si>
  <si>
    <t>ENCFF879GES</t>
  </si>
  <si>
    <t>ENCFF303RYF, ENCFF324AOR, ENCFF337HED</t>
  </si>
  <si>
    <t>2016-10-29T04:22:54.994285+00:00</t>
  </si>
  <si>
    <t>76f1125a37074cc0ca2784811239b3db</t>
  </si>
  <si>
    <t>ENCFF855LCR</t>
  </si>
  <si>
    <t>ENCFF163PYU, ENCFF522PVI, ENCFF639RMG, ENCFF716YLE</t>
  </si>
  <si>
    <t>2017-01-10T15:45:59.397316+00:00</t>
  </si>
  <si>
    <t>1eb52628dc48416880c17779c61bc5ff</t>
  </si>
  <si>
    <t>ENCFF452JET</t>
  </si>
  <si>
    <t>ENCFF805KPU, ENCFF809ZPN, ENCFF164ZWM, ENCFF740ECI</t>
  </si>
  <si>
    <t>2016-10-29T04:23:38.828325+00:00</t>
  </si>
  <si>
    <t>ENCDO000AAW</t>
  </si>
  <si>
    <t>cell_line_EFO_0003042</t>
  </si>
  <si>
    <t>281e89d3b228c1c9f9cefcd761734608</t>
  </si>
  <si>
    <t>ENCFF125CBC</t>
  </si>
  <si>
    <t>ENCFF378JTU, ENCFF825KUP, ENCFF361CSC, ENCFF053BKB</t>
  </si>
  <si>
    <t>2016-10-27T22:00:17.735734+00:00</t>
  </si>
  <si>
    <t>tissue_UBERON_0001157</t>
  </si>
  <si>
    <t>cd44fc5b59adb34aff790f76069ace4b</t>
  </si>
  <si>
    <t>ENCFF788NYF</t>
  </si>
  <si>
    <t>ENCFF267XUN</t>
  </si>
  <si>
    <t>2017-01-06T16:06:17.730776+00:00</t>
  </si>
  <si>
    <t>cell_line_EFO_0007950</t>
  </si>
  <si>
    <t>df5bf55e9ad108d606684f8bcb950990</t>
  </si>
  <si>
    <t>ENCFF105EYC</t>
  </si>
  <si>
    <t>ENCFF620XGN, ENCFF075YVC, ENCFF649ZVW, ENCFF142NKQ</t>
  </si>
  <si>
    <t>2016-10-27T22:01:30.890202+00:00</t>
  </si>
  <si>
    <t>tissue_UBERON_0010414</t>
  </si>
  <si>
    <t>9ed98b1197c7b04fa4d94aa51737bb61</t>
  </si>
  <si>
    <t>ENCFF881SJD</t>
  </si>
  <si>
    <t>ENCFF098NQZ, ENCFF694XOO, ENCFF169IFR</t>
  </si>
  <si>
    <t>2016-10-30T22:07:05.722705+00:00</t>
  </si>
  <si>
    <t>4b59aa38aee3c466ec6d0aa408474e53</t>
  </si>
  <si>
    <t>ENCFF906STP</t>
  </si>
  <si>
    <t>ENCFF156GVP</t>
  </si>
  <si>
    <t>2017-11-09T06:50:52.418047+00:00</t>
  </si>
  <si>
    <t>ENCDO981EWY</t>
  </si>
  <si>
    <t>primary_cell_NTR_0000427</t>
  </si>
  <si>
    <t>cbb4f254cc66fae10bd00e233900430f</t>
  </si>
  <si>
    <t>ENCFF793ZBA</t>
  </si>
  <si>
    <t>ENCFF355WSL, ENCFF116APJ</t>
  </si>
  <si>
    <t>2017-08-04T21:49:25.581704+00:00</t>
  </si>
  <si>
    <t>80e4d2032709a899d64d4046fc3d3ba8</t>
  </si>
  <si>
    <t>ENCFF826DOK</t>
  </si>
  <si>
    <t>ENCFF451IDT, ENCFF643EHE</t>
  </si>
  <si>
    <t>2016-08-09T16:50:19.848499+00:00</t>
  </si>
  <si>
    <t>ENCDO000AAK</t>
  </si>
  <si>
    <t>cell_line_EFO_0002784</t>
  </si>
  <si>
    <t>5748f7d96d21a9c0bc8b221d373707e4</t>
  </si>
  <si>
    <t>ENCFF275WVX</t>
  </si>
  <si>
    <t>ENCFF295VZD</t>
  </si>
  <si>
    <t>2016-05-25T14:14:07.357548+00:00</t>
  </si>
  <si>
    <t>fb6ef9526c35734968f97dc161096660</t>
  </si>
  <si>
    <t>ENCFF460YQD</t>
  </si>
  <si>
    <t>ENCFF476AQS, ENCFF352JIF</t>
  </si>
  <si>
    <t>2017-01-26T22:50:15.097073+00:00</t>
  </si>
  <si>
    <t>tissue_UBERON_0001323</t>
  </si>
  <si>
    <t>627eca58a4b8c799d5841442aecb8256</t>
  </si>
  <si>
    <t>ENCFF758TGR</t>
  </si>
  <si>
    <t>ENCFF953PQD</t>
  </si>
  <si>
    <t>2016-05-05T04:47:11.732141+00:00</t>
  </si>
  <si>
    <t>tissue_UBERON_0002369</t>
  </si>
  <si>
    <t>be2822cbc2e7cbb89edf277e566db7c0</t>
  </si>
  <si>
    <t>ENCFF781ZJA</t>
  </si>
  <si>
    <t>ENCFF183TQF, ENCFF544FLC</t>
  </si>
  <si>
    <t>2016-10-27T22:00:55.884585+00:00</t>
  </si>
  <si>
    <t>tissue_UBERON_0001211</t>
  </si>
  <si>
    <t>bca2c0c1e7a0899f08e30b1843a26848</t>
  </si>
  <si>
    <t>ENCFF164WHY</t>
  </si>
  <si>
    <t>ENCFF986FNA, ENCFF461CWB</t>
  </si>
  <si>
    <t>2016-10-27T22:02:42.205079+00:00</t>
  </si>
  <si>
    <t>tissue_UBERON_0001621</t>
  </si>
  <si>
    <t>72036d560907658233591bcab668fc93</t>
  </si>
  <si>
    <t>ENCFF969PTL</t>
  </si>
  <si>
    <t>ENCFF507DNV</t>
  </si>
  <si>
    <t>2017-11-09T06:25:27.038241+00:00</t>
  </si>
  <si>
    <t>ENCDO686OPO</t>
  </si>
  <si>
    <t>primary_cell_CL_1001608</t>
  </si>
  <si>
    <t>f4c63f9509e8c674e52e0bb1d3fae2a2</t>
  </si>
  <si>
    <t>ENCFF912JWP</t>
  </si>
  <si>
    <t>ENCFF127SEC, ENCFF379SQR, ENCFF334CJI, ENCFF547GCK</t>
  </si>
  <si>
    <t>2016-10-27T22:01:34.169823+00:00</t>
  </si>
  <si>
    <t>0d59227a60131cd7d4dce412c564b0e9</t>
  </si>
  <si>
    <t>ENCFF439OAX</t>
  </si>
  <si>
    <t>ENCFF093XYO, ENCFF355APW</t>
  </si>
  <si>
    <t>2016-10-27T21:58:03.248265+00:00</t>
  </si>
  <si>
    <t>tissue_UBERON_0000992</t>
  </si>
  <si>
    <t>c5cbce228bb69afb3a5260aafc39a146</t>
  </si>
  <si>
    <t>ENCFF392UYM</t>
  </si>
  <si>
    <t>ENCFF587HMQ, ENCFF184GOD, ENCFF787SDP, ENCFF036GMX</t>
  </si>
  <si>
    <t>2016-11-15T23:53:14.745239+00:00</t>
  </si>
  <si>
    <t>ENCDO055UKA</t>
  </si>
  <si>
    <t>dd09228b4b7e30835fcce2370303cf8f</t>
  </si>
  <si>
    <t>ENCFF022YQT</t>
  </si>
  <si>
    <t>ENCFF127IDN, ENCFF387OBH</t>
  </si>
  <si>
    <t>2017-08-04T21:47:11.931832+00:00</t>
  </si>
  <si>
    <t>aa20c51ed1dac29c49811e589258d1d8</t>
  </si>
  <si>
    <t>ENCFF577ISA</t>
  </si>
  <si>
    <t>ENCFF910RDH, ENCFF574KWA</t>
  </si>
  <si>
    <t>2016-10-27T22:01:08.782739+00:00</t>
  </si>
  <si>
    <t>tissue_UBERON_0007610</t>
  </si>
  <si>
    <t>58dee9f95cd0d488af75db94d1be3054</t>
  </si>
  <si>
    <t>ENCFF258VRL</t>
  </si>
  <si>
    <t>ENCFF757ZBR, ENCFF676ITE, ENCFF562XOM, ENCFF759ROI</t>
  </si>
  <si>
    <t>2016-10-26T20:55:37.158515+00:00</t>
  </si>
  <si>
    <t>tissue_UBERON_0002046</t>
  </si>
  <si>
    <t>fcc22e8e9f44c73ff469fb1de266d0eb</t>
  </si>
  <si>
    <t>ENCFF577EDT</t>
  </si>
  <si>
    <t>ENCFF116ZVM, ENCFF519MHN</t>
  </si>
  <si>
    <t>2017-08-04T21:48:59.645821+00:00</t>
  </si>
  <si>
    <t>395b09a0a6575cbf8c8c3b350263472c</t>
  </si>
  <si>
    <t>ENCFF641ZFU</t>
  </si>
  <si>
    <t>ENCFF798QSC</t>
  </si>
  <si>
    <t>2017-11-09T00:22:50.202936+00:00</t>
  </si>
  <si>
    <t>ENCDO047TBB</t>
  </si>
  <si>
    <t>dbc48e9b675f0b494a2a068600911152</t>
  </si>
  <si>
    <t>ENCFF164QLT</t>
  </si>
  <si>
    <t>ENCFF691QIG, ENCFF865BLC, ENCFF598YFV, ENCFF249UEG</t>
  </si>
  <si>
    <t>2016-10-27T22:01:13.823118+00:00</t>
  </si>
  <si>
    <t>4d6e67de47c2684dce645db28956c075</t>
  </si>
  <si>
    <t>ENCFF591CGZ</t>
  </si>
  <si>
    <t>ENCFF267NAE, ENCFF739ENQ</t>
  </si>
  <si>
    <t>2017-11-09T07:19:47.276570+00:00</t>
  </si>
  <si>
    <t>ENCDO147MBH</t>
  </si>
  <si>
    <t>primary_cell_CL_0002327</t>
  </si>
  <si>
    <t>230f5c705f304d90eb171c4ffeb795d5</t>
  </si>
  <si>
    <t>ENCFF384MFA</t>
  </si>
  <si>
    <t>ENCFF191LDB, ENCFF855SLP, ENCFF113LEI, ENCFF046RIH</t>
  </si>
  <si>
    <t>2017-01-31T21:05:57.761638+00:00</t>
  </si>
  <si>
    <t>tissue_UBERON_0000996</t>
  </si>
  <si>
    <t>9ed9388c8b291bd6eeac47dbad7f1be1</t>
  </si>
  <si>
    <t>ENCFF775HII</t>
  </si>
  <si>
    <t>ENCFF056UQL, ENCFF306TBR</t>
  </si>
  <si>
    <t>2016-10-27T22:01:07.992974+00:00</t>
  </si>
  <si>
    <t>76df11b58a93001d9a4114e5d77bd671</t>
  </si>
  <si>
    <t>ENCFF773EDD</t>
  </si>
  <si>
    <t>ENCFF582UYY, ENCFF318KEV</t>
  </si>
  <si>
    <t>2017-08-04T21:48:59.113014+00:00</t>
  </si>
  <si>
    <t>tissue_UBERON_0000473</t>
  </si>
  <si>
    <t>8fcc6eb69301c575517e76c4e9243d23</t>
  </si>
  <si>
    <t>ENCFF034JHX</t>
  </si>
  <si>
    <t>ENCFF921OII, ENCFF068XZV</t>
  </si>
  <si>
    <t>2017-11-09T06:22:18.190705+00:00</t>
  </si>
  <si>
    <t>ENCDO123NFT</t>
  </si>
  <si>
    <t>primary_cell_CL_0000625</t>
  </si>
  <si>
    <t>64bc8a8ef1bb914a6cf872c1a3933be2</t>
  </si>
  <si>
    <t>ENCFF991CYC</t>
  </si>
  <si>
    <t>ENCFF260ZFD</t>
  </si>
  <si>
    <t>2017-11-09T07:17:53.632326+00:00</t>
  </si>
  <si>
    <t>80afd1429772c0cb1ca742e2b62c8ad1</t>
  </si>
  <si>
    <t>ENCFF528RAC</t>
  </si>
  <si>
    <t>ENCFF342XML, ENCFF115PHM</t>
  </si>
  <si>
    <t>2016-10-27T21:58:03.397135+00:00</t>
  </si>
  <si>
    <t>ENCDO924HBJ</t>
  </si>
  <si>
    <t>in_vitro_differentiated_cells_CL_0000746</t>
  </si>
  <si>
    <t>78db0c1dd99c7c69481193a9d1ada110</t>
  </si>
  <si>
    <t>ENCFF881SIL</t>
  </si>
  <si>
    <t>ENCFF935YMD, ENCFF131OEZ</t>
  </si>
  <si>
    <t>2016-10-27T21:58:28.725254+00:00</t>
  </si>
  <si>
    <t>tissue_UBERON_0002106</t>
  </si>
  <si>
    <t>1e19ed20e2ef3335c542d8b80e2ff4a4</t>
  </si>
  <si>
    <t>ENCFF080FPV</t>
  </si>
  <si>
    <t>ENCFF429SOB, ENCFF328QHK</t>
  </si>
  <si>
    <t>2016-10-27T22:01:00.473468+00:00</t>
  </si>
  <si>
    <t>tissue_UBERON_0008952</t>
  </si>
  <si>
    <t>8473cfcc5145569e7aa9ca6a6ce125ab</t>
  </si>
  <si>
    <t>ENCFF700UBO</t>
  </si>
  <si>
    <t>ENCFF318JDQ, ENCFF046WYC, ENCFF494TSO, ENCFF009GEU</t>
  </si>
  <si>
    <t>2017-11-19T07:27:04.252252+00:00</t>
  </si>
  <si>
    <t>ENCDO371NVV</t>
  </si>
  <si>
    <t>tissue_NTR_0001226</t>
  </si>
  <si>
    <t>16eee5e66372a92b0745784295d89d11</t>
  </si>
  <si>
    <t>ENCFF122IYJ</t>
  </si>
  <si>
    <t>ENCFF512TNG</t>
  </si>
  <si>
    <t>2016-08-09T16:49:17.874531+00:00</t>
  </si>
  <si>
    <t>de664270fca41aa13d6a4c91ddbb983a</t>
  </si>
  <si>
    <t>ENCFF459PIH</t>
  </si>
  <si>
    <t>ENCFF460NPB, ENCFF742PUR</t>
  </si>
  <si>
    <t>2017-08-04T21:47:09.871005+00:00</t>
  </si>
  <si>
    <t>tissue_UBERON_0002367</t>
  </si>
  <si>
    <t>3fbb0bf173cc4fdbe33756b44efcb869</t>
  </si>
  <si>
    <t>ENCFF184MWE</t>
  </si>
  <si>
    <t>ENCFF260HFH, ENCFF384OED, ENCFF985SAX, ENCFF364CZV</t>
  </si>
  <si>
    <t>2016-10-27T21:59:14.374936+00:00</t>
  </si>
  <si>
    <t>tissue_UBERON_0004550</t>
  </si>
  <si>
    <t>33427f678ce209a31e83da45c486facd</t>
  </si>
  <si>
    <t>ENCFF693DSK</t>
  </si>
  <si>
    <t>ENCFF498FZT</t>
  </si>
  <si>
    <t>2016-10-26T20:55:23.800415+00:00</t>
  </si>
  <si>
    <t>db73e9b0ea975a44b82547425f972ed5</t>
  </si>
  <si>
    <t>ENCFF941ESK</t>
  </si>
  <si>
    <t>ENCFF914QDH, ENCFF415NBZ, ENCFF202XJD, ENCFF294RSN</t>
  </si>
  <si>
    <t>2016-10-27T22:00:53.228789+00:00</t>
  </si>
  <si>
    <t>c8d11c3162de9e4d33777965d2fb9c62</t>
  </si>
  <si>
    <t>ENCFF470NFL</t>
  </si>
  <si>
    <t>ENCFF615LEB, ENCFF458ASE</t>
  </si>
  <si>
    <t>2017-01-09T19:40:23.334523+00:00</t>
  </si>
  <si>
    <t>ed9e7501a4e4161c86ae5dfc80997955</t>
  </si>
  <si>
    <t>ENCFF230OCJ</t>
  </si>
  <si>
    <t>ENCFF592MYJ, ENCFF975AVB</t>
  </si>
  <si>
    <t>2017-11-09T06:25:55.096742+00:00</t>
  </si>
  <si>
    <t>ENCDO273TST</t>
  </si>
  <si>
    <t>primary_cell_CL_2000001</t>
  </si>
  <si>
    <t>bdc3ac85f4577119bea61fb0d9d4d79d</t>
  </si>
  <si>
    <t>ENCFF512VDU</t>
  </si>
  <si>
    <t>ENCFF148HHK, ENCFF245VNV</t>
  </si>
  <si>
    <t>2016-10-27T22:00:55.658831+00:00</t>
  </si>
  <si>
    <t>tissue_UBERON_0008367</t>
  </si>
  <si>
    <t>7a80ad903083316d4307bb4ebf9806dd</t>
  </si>
  <si>
    <t>ENCFF326MZA</t>
  </si>
  <si>
    <t>ENCFF564EJZ, ENCFF064RAZ</t>
  </si>
  <si>
    <t>2016-10-27T21:57:39.357677+00:00</t>
  </si>
  <si>
    <t>6029a352c13f26a4c913ba761cdc731b</t>
  </si>
  <si>
    <t>ENCFF302QUP</t>
  </si>
  <si>
    <t>ENCFF837SVG, ENCFF279GKI</t>
  </si>
  <si>
    <t>2017-01-06T16:07:56.646453+00:00</t>
  </si>
  <si>
    <t>0a1923ecd8ece0799ba9e70fd934d921</t>
  </si>
  <si>
    <t>ENCFF599PYA</t>
  </si>
  <si>
    <t>ENCFF614ETM, ENCFF996WJG, ENCFF351BDB, ENCFF154YCF</t>
  </si>
  <si>
    <t>2016-10-27T22:00:57.196202+00:00</t>
  </si>
  <si>
    <t>tissue_UBERON_0001114</t>
  </si>
  <si>
    <t>9730aff8ad89ac856cf781bca80d70f0</t>
  </si>
  <si>
    <t>ENCFF496PZE</t>
  </si>
  <si>
    <t>ENCFF634JMR, ENCFF997BAS</t>
  </si>
  <si>
    <t>2016-10-27T21:57:34.302157+00:00</t>
  </si>
  <si>
    <t>745f469496f3b0decfa882156b32083d</t>
  </si>
  <si>
    <t>ENCFF073TSZ</t>
  </si>
  <si>
    <t>ENCFF297YQY</t>
  </si>
  <si>
    <t>2016-05-05T04:46:29.591931+00:00</t>
  </si>
  <si>
    <t>2eac12578b1e81bfcd40be0f9423ccb6</t>
  </si>
  <si>
    <t>ENCFF782PUV</t>
  </si>
  <si>
    <t>ENCFF225QVL</t>
  </si>
  <si>
    <t>2016-05-05T04:46:37.156999+00:00</t>
  </si>
  <si>
    <t>091524570b89ce0e55e74fd1ead9f229</t>
  </si>
  <si>
    <t>ENCFF519CSM</t>
  </si>
  <si>
    <t>ENCFF841FEP</t>
  </si>
  <si>
    <t>2016-05-05T04:46:19.287577+00:00</t>
  </si>
  <si>
    <t>bb3d86a6f720f7d5cee152b89b56878a</t>
  </si>
  <si>
    <t>ENCFF867ELO</t>
  </si>
  <si>
    <t>ENCFF522MGB, ENCFF900ABM</t>
  </si>
  <si>
    <t>2017-11-09T05:42:25.177892+00:00</t>
  </si>
  <si>
    <t>ENCDO463PIS</t>
  </si>
  <si>
    <t>tissue_NTR_0001407</t>
  </si>
  <si>
    <t>e8b50df792af66524bfbe8b7d4085b5e</t>
  </si>
  <si>
    <t>ENCFF994DDP</t>
  </si>
  <si>
    <t>ENCFF689EIT, ENCFF663FLW</t>
  </si>
  <si>
    <t>2016-11-03T22:07:18.992630+00:00</t>
  </si>
  <si>
    <t>84ff0eb76dc6537d9b636316bfe051d7</t>
  </si>
  <si>
    <t>ENCFF765SNX</t>
  </si>
  <si>
    <t>ENCFF174BWY</t>
  </si>
  <si>
    <t>2016-05-05T04:43:52.858905+00:00</t>
  </si>
  <si>
    <t>359d862c8061208f49f8a7dc5443e6d2</t>
  </si>
  <si>
    <t>ENCFF166ISM</t>
  </si>
  <si>
    <t>ENCFF414CJD</t>
  </si>
  <si>
    <t>2017-11-09T05:49:23.471694+00:00</t>
  </si>
  <si>
    <t>primary_cell_CL_1001606</t>
  </si>
  <si>
    <t>ea51cb3f6ccd4975dc92b86b1c772771</t>
  </si>
  <si>
    <t>ENCFF579QXQ</t>
  </si>
  <si>
    <t>ENCFF015ZEK</t>
  </si>
  <si>
    <t>2016-08-09T16:49:04.493345+00:00</t>
  </si>
  <si>
    <t>f0d11f66e11ffe9272c2f78285e28c84</t>
  </si>
  <si>
    <t>ENCFF864TEV</t>
  </si>
  <si>
    <t>ENCFF671OPY</t>
  </si>
  <si>
    <t>2017-11-09T03:07:29.742553+00:00</t>
  </si>
  <si>
    <t>tissue_UBERON_0000955</t>
  </si>
  <si>
    <t>e07ce80a8409ba611d48cbcf0b7b2512</t>
  </si>
  <si>
    <t>ENCFF260EDJ</t>
  </si>
  <si>
    <t>ENCFF533FLV</t>
  </si>
  <si>
    <t>2017-11-09T04:24:40.677913+00:00</t>
  </si>
  <si>
    <t>primary_cell_CL_2000045</t>
  </si>
  <si>
    <t>0e29c0697e1c39b05b6dcf9bd4240b87</t>
  </si>
  <si>
    <t>ENCFF592YCC</t>
  </si>
  <si>
    <t>ENCFF087KQG</t>
  </si>
  <si>
    <t>2017-01-06T16:03:05.365515+00:00</t>
  </si>
  <si>
    <t>6342a09f60e9bea5f03f68e21ba85959</t>
  </si>
  <si>
    <t>ENCFF650QMD</t>
  </si>
  <si>
    <t>ENCFF149BTS</t>
  </si>
  <si>
    <t>2017-11-09T04:04:56.282507+00:00</t>
  </si>
  <si>
    <t>ENCDO819SJC</t>
  </si>
  <si>
    <t>primary_cell_CL_0002451</t>
  </si>
  <si>
    <t>fbfec47774307e816f54bf15383f5ee9</t>
  </si>
  <si>
    <t>ENCFF555AAQ</t>
  </si>
  <si>
    <t>ENCFF618CAW</t>
  </si>
  <si>
    <t>2017-11-28T03:54:40.399527+00:00</t>
  </si>
  <si>
    <t>ENCDO499GAU</t>
  </si>
  <si>
    <t>cell_line_EFO_0007116</t>
  </si>
  <si>
    <t>9192706504a76c680d356b147a08fbda</t>
  </si>
  <si>
    <t>ENCFF226SLF</t>
  </si>
  <si>
    <t>ENCFF920WNX</t>
  </si>
  <si>
    <t>2016-06-30T17:26:22.048780+00:00</t>
  </si>
  <si>
    <t>6763f505a489023bee73321650f9ed5f</t>
  </si>
  <si>
    <t>ENCFF783BSQ</t>
  </si>
  <si>
    <t>ENCFF200UCY</t>
  </si>
  <si>
    <t>2017-11-09T03:50:41.691640+00:00</t>
  </si>
  <si>
    <t>primary_cell_CL_0002326</t>
  </si>
  <si>
    <t>97363c92115ba4f9254eabacb6a3eaec</t>
  </si>
  <si>
    <t>ENCFF971VAX</t>
  </si>
  <si>
    <t>ENCFF155TVY</t>
  </si>
  <si>
    <t>2017-11-09T04:04:24.022360+00:00</t>
  </si>
  <si>
    <t>cf5f9068d61561aa78b8980c0bf740e1</t>
  </si>
  <si>
    <t>ENCFF967NFM</t>
  </si>
  <si>
    <t>ENCFF099PYU</t>
  </si>
  <si>
    <t>2017-11-09T04:47:55.138163+00:00</t>
  </si>
  <si>
    <t>primary_cell_CL_0002324</t>
  </si>
  <si>
    <t>a3dd73bf2d9c9e1458986787b9d2eb9f</t>
  </si>
  <si>
    <t>ENCFF163VRH</t>
  </si>
  <si>
    <t>ENCFF299UIO</t>
  </si>
  <si>
    <t>2017-11-09T05:14:24.442240+00:00</t>
  </si>
  <si>
    <t>ENCDO250QGI</t>
  </si>
  <si>
    <t>d1f103aba588cd77c912241a0cb15659</t>
  </si>
  <si>
    <t>ENCFF800IQD</t>
  </si>
  <si>
    <t>ENCFF039FEA</t>
  </si>
  <si>
    <t>2017-11-09T04:33:57.400384+00:00</t>
  </si>
  <si>
    <t>863873941d31cdcdc0a62dc46cc2a152</t>
  </si>
  <si>
    <t>ENCFF368VZV</t>
  </si>
  <si>
    <t>ENCFF811IMB</t>
  </si>
  <si>
    <t>2017-11-09T04:04:09.391439+00:00</t>
  </si>
  <si>
    <t>ENCDO261FUX</t>
  </si>
  <si>
    <t>562c1d0de244ad6d00c475bcf3e20e26</t>
  </si>
  <si>
    <t>ENCFF489JNS</t>
  </si>
  <si>
    <t>ENCFF667LJM</t>
  </si>
  <si>
    <t>2017-11-09T04:03:54.963257+00:00</t>
  </si>
  <si>
    <t>c78d81a726e353dbef5581ee60ab478b</t>
  </si>
  <si>
    <t>ENCFF608LNW</t>
  </si>
  <si>
    <t>ENCFF457TNI</t>
  </si>
  <si>
    <t>2017-11-28T03:33:23.951791+00:00</t>
  </si>
  <si>
    <t>ENCDO666YUN</t>
  </si>
  <si>
    <t>d0b805a1d8f4b044dec904e2d58f0209</t>
  </si>
  <si>
    <t>ENCFF074DCD</t>
  </si>
  <si>
    <t>ENCFF354XVC</t>
  </si>
  <si>
    <t>2017-11-09T03:00:17.008386+00:00</t>
  </si>
  <si>
    <t>dbb52d29f0dbd4f7ec4443cbca712fae</t>
  </si>
  <si>
    <t>ENCFF931HQI</t>
  </si>
  <si>
    <t>ENCFF742PEQ</t>
  </si>
  <si>
    <t>2017-11-28T03:09:44.956779+00:00</t>
  </si>
  <si>
    <t>ENCDO280TXL</t>
  </si>
  <si>
    <t>1195fbac3eea7260b0621ea060684e79</t>
  </si>
  <si>
    <t>ENCFF246VYN</t>
  </si>
  <si>
    <t>ENCFF822KLG, ENCFF439XIF</t>
  </si>
  <si>
    <t>2017-11-09T02:44:28.235358+00:00</t>
  </si>
  <si>
    <t>ENCDO030VWZ</t>
  </si>
  <si>
    <t>145453905e27e7c355b570474a61d70c</t>
  </si>
  <si>
    <t>ENCFF561FHB</t>
  </si>
  <si>
    <t>ENCFF781KAL</t>
  </si>
  <si>
    <t>2018-01-31T17:23:39.560603+00:00</t>
  </si>
  <si>
    <t>ENCDO266GKW</t>
  </si>
  <si>
    <t>primary_cell_CL_0001059</t>
  </si>
  <si>
    <t>b0b1ed60b74472c2d9b4dfdc7a17583e</t>
  </si>
  <si>
    <t>ENCFF427XZH</t>
  </si>
  <si>
    <t>ENCFF668IHS</t>
  </si>
  <si>
    <t>2018-01-31T06:10:44.875145+00:00</t>
  </si>
  <si>
    <t>ENCDO375CKP</t>
  </si>
  <si>
    <t>primary_cell_CL_0000236</t>
  </si>
  <si>
    <t>504d1c2ea95dde7adaea0ad2edd6f1cc</t>
  </si>
  <si>
    <t>ENCFF181UCB</t>
  </si>
  <si>
    <t>ENCFF086YYO</t>
  </si>
  <si>
    <t>2018-01-31T17:09:05.734727+00:00</t>
  </si>
  <si>
    <t>cf8567e0085b7fe8b3dca7a2e110658a</t>
  </si>
  <si>
    <t>ENCFF705LXV</t>
  </si>
  <si>
    <t>ENCFF005NPA, ENCFF831BMR</t>
  </si>
  <si>
    <t>2017-11-09T22:40:18.645384+00:00</t>
  </si>
  <si>
    <t>ENCDO150YZC</t>
  </si>
  <si>
    <t>tissue_UBERON_0007106</t>
  </si>
  <si>
    <t>c9af1b0098b6f9e61d96208afd888a67</t>
  </si>
  <si>
    <t>ENCFF427LBG</t>
  </si>
  <si>
    <t>ENCFF428ZLL, ENCFF771FGQ</t>
  </si>
  <si>
    <t>2017-11-09T22:18:44.830055+00:00</t>
  </si>
  <si>
    <t>ENCDO651ROT</t>
  </si>
  <si>
    <t>tissue_NTR_0003013</t>
  </si>
  <si>
    <t>475b5b48330b87b48809715e31f04d2f</t>
  </si>
  <si>
    <t>ENCFF013LKM</t>
  </si>
  <si>
    <t>ENCFF842LNS, ENCFF988WWE</t>
  </si>
  <si>
    <t>2017-11-09T22:20:24.693798+00:00</t>
  </si>
  <si>
    <t>6b372b9fc11235d9823bca892485f8dc</t>
  </si>
  <si>
    <t>ENCFF061QLI</t>
  </si>
  <si>
    <t>ENCFF724AOD, ENCFF951ZQP</t>
  </si>
  <si>
    <t>2017-11-09T06:14:56.665700+00:00</t>
  </si>
  <si>
    <t>tissue_UBERON_0001987</t>
  </si>
  <si>
    <t>c895146775465bfb43785d14c1339afe</t>
  </si>
  <si>
    <t>ENCFF435KTE</t>
  </si>
  <si>
    <t>ENCFF489RYI, ENCFF060HIR</t>
  </si>
  <si>
    <t>2017-11-09T06:01:39.179689+00:00</t>
  </si>
  <si>
    <t>ENCDO881IIS</t>
  </si>
  <si>
    <t>primary_cell_NTR_0003079</t>
  </si>
  <si>
    <t>87cfcecdbb4d55daf648db51da689e03</t>
  </si>
  <si>
    <t>ENCFF562SKC</t>
  </si>
  <si>
    <t>ENCFF687LBW</t>
  </si>
  <si>
    <t>2017-11-09T05:10:16.639601+00:00</t>
  </si>
  <si>
    <t>ENCDO839WKQ</t>
  </si>
  <si>
    <t>75a8265a276312dd66559eac34354373</t>
  </si>
  <si>
    <t>ENCFF103KMU</t>
  </si>
  <si>
    <t>ENCFF494FEI</t>
  </si>
  <si>
    <t>2017-11-09T05:41:41.847268+00:00</t>
  </si>
  <si>
    <t>ENCDO974LFM</t>
  </si>
  <si>
    <t>ed575d9d5c1df856fbba1cad11ad5bc9</t>
  </si>
  <si>
    <t>ENCFF873LFP</t>
  </si>
  <si>
    <t>ENCFF313HFA</t>
  </si>
  <si>
    <t>2017-11-09T04:48:38.128450+00:00</t>
  </si>
  <si>
    <t>ENCDO329NER</t>
  </si>
  <si>
    <t>tissue_UBERON_0002037</t>
  </si>
  <si>
    <t>354fc381b203ea0ec3969be47bdac8b6</t>
  </si>
  <si>
    <t>ENCFF134WUV</t>
  </si>
  <si>
    <t>ENCFF436DLD</t>
  </si>
  <si>
    <t>2017-11-09T04:22:20.969331+00:00</t>
  </si>
  <si>
    <t>ENCDO865QOI</t>
  </si>
  <si>
    <t>tissue_UBERON_0000088</t>
  </si>
  <si>
    <t>44787f441d9e3ac5c0d223e7c35e4238</t>
  </si>
  <si>
    <t>ENCFF802MNB</t>
  </si>
  <si>
    <t>ENCFF326XKW</t>
  </si>
  <si>
    <t>2017-11-09T05:09:00.139593+00:00</t>
  </si>
  <si>
    <t>ENCDO918HJM</t>
  </si>
  <si>
    <t>ce260e42dc28ba85dcc4e3a421ea1d7d</t>
  </si>
  <si>
    <t>ENCFF327IAE</t>
  </si>
  <si>
    <t>ENCFF850AMQ, ENCFF038DUA</t>
  </si>
  <si>
    <t>2017-11-09T05:41:51.974729+00:00</t>
  </si>
  <si>
    <t>tissue_UBERON_0003124</t>
  </si>
  <si>
    <t>363541c247f15d45c89451e1a6ec99fd</t>
  </si>
  <si>
    <t>ENCFF884HXF</t>
  </si>
  <si>
    <t>ENCFF277KNR</t>
  </si>
  <si>
    <t>2017-11-09T05:12:10.587953+00:00</t>
  </si>
  <si>
    <t>a77f13deb6eca97ee854602e923d375b</t>
  </si>
  <si>
    <t>ENCFF989MMP</t>
  </si>
  <si>
    <t>ENCFF762WLA</t>
  </si>
  <si>
    <t>2017-11-09T03:41:31.901585+00:00</t>
  </si>
  <si>
    <t>tissue_UBERON_0000305</t>
  </si>
  <si>
    <t>80db2e41ede95a653f1a1eaba6a26392</t>
  </si>
  <si>
    <t>ENCFF893BIJ</t>
  </si>
  <si>
    <t>ENCFF918DCV</t>
  </si>
  <si>
    <t>2017-11-09T04:07:59.982414+00:00</t>
  </si>
  <si>
    <t>ENCDO601VUB</t>
  </si>
  <si>
    <t>9e59cbc8bbd54381023a66ecce5efcb5</t>
  </si>
  <si>
    <t>ENCFF504IXT</t>
  </si>
  <si>
    <t>ENCFF740VNQ</t>
  </si>
  <si>
    <t>2017-11-09T03:44:21.036394+00:00</t>
  </si>
  <si>
    <t>a24588715f9f88b6dafe9ca935840722</t>
  </si>
  <si>
    <t>ENCFF209LTY</t>
  </si>
  <si>
    <t>ENCFF162QPX</t>
  </si>
  <si>
    <t>2017-11-09T04:07:22.343757+00:00</t>
  </si>
  <si>
    <t>ENCDO688UPE</t>
  </si>
  <si>
    <t>1325b0955856ff9af05178ac83f6b501</t>
  </si>
  <si>
    <t>ENCFF938ARZ</t>
  </si>
  <si>
    <t>ENCFF535HOG</t>
  </si>
  <si>
    <t>2017-11-09T04:06:44.897361+00:00</t>
  </si>
  <si>
    <t>f53299d792891b508aad71d59e9869dc</t>
  </si>
  <si>
    <t>ENCFF052YCU</t>
  </si>
  <si>
    <t>ENCFF047HVQ</t>
  </si>
  <si>
    <t>2017-11-09T05:09:39.317609+00:00</t>
  </si>
  <si>
    <t>94e89eac2143e9eb3ecd4d70657a826e</t>
  </si>
  <si>
    <t>ENCFF927CLE</t>
  </si>
  <si>
    <t>ENCFF520FVJ</t>
  </si>
  <si>
    <t>2017-11-09T04:29:43.347096+00:00</t>
  </si>
  <si>
    <t>25a532d15902ef38583fd8a59cf58098</t>
  </si>
  <si>
    <t>ENCFF771NEW</t>
  </si>
  <si>
    <t>ENCFF891ILZ</t>
  </si>
  <si>
    <t>2017-11-09T03:45:14.248893+00:00</t>
  </si>
  <si>
    <t>ENCDO967GTN</t>
  </si>
  <si>
    <t>df29ab23ad9caec7fd52922eb240d20f</t>
  </si>
  <si>
    <t>ENCFF905MSG</t>
  </si>
  <si>
    <t>ENCFF681JAA</t>
  </si>
  <si>
    <t>2017-11-09T04:10:55.929156+00:00</t>
  </si>
  <si>
    <t>ENCDO424KSR</t>
  </si>
  <si>
    <t>ce3cedc85bf8904d8ef914be5913761a</t>
  </si>
  <si>
    <t>ENCFF512UAL</t>
  </si>
  <si>
    <t>ENCFF418INU</t>
  </si>
  <si>
    <t>2017-11-09T03:59:45.410297+00:00</t>
  </si>
  <si>
    <t>ENCDO026HUZ</t>
  </si>
  <si>
    <t>db69ecadc4f27feb18c3e293de1bd2e7</t>
  </si>
  <si>
    <t>ENCFF072VHG</t>
  </si>
  <si>
    <t>ENCFF444LSU, ENCFF437ZGA</t>
  </si>
  <si>
    <t>2016-05-06T18:14:11.945007+00:00</t>
  </si>
  <si>
    <t>ENCDO000AAE</t>
  </si>
  <si>
    <t>cell_line_EFO_0001203</t>
  </si>
  <si>
    <t>0e651a0164bb4c9b78b4faa772fb3fd7</t>
  </si>
  <si>
    <t>ENCFF836DZG</t>
  </si>
  <si>
    <t>ENCFF656LJN</t>
  </si>
  <si>
    <t>2016-05-06T18:02:17.473581+00:00</t>
  </si>
  <si>
    <t>ENCDO000AAD</t>
  </si>
  <si>
    <t>cell_line_EFO_0002067</t>
  </si>
  <si>
    <t>c3fcb85eb8d18c71de12fd7fa8060e46</t>
  </si>
  <si>
    <t>ENCFF731MOG</t>
  </si>
  <si>
    <t>ENCFF679NOJ, ENCFF067NSO</t>
  </si>
  <si>
    <t>2016-05-06T18:05:00.968799+00:00</t>
  </si>
  <si>
    <t>0a2bf04b75481c53bfda26b70aa4583e</t>
  </si>
  <si>
    <t>ENCFF486KWH</t>
  </si>
  <si>
    <t>ENCFF159WTO</t>
  </si>
  <si>
    <t>2016-05-06T18:13:10.745254+00:00</t>
  </si>
  <si>
    <t>283d40c085ab987dda42e08a64631fbe</t>
  </si>
  <si>
    <t>ENCFF351MPC</t>
  </si>
  <si>
    <t>ENCFF278ATS</t>
  </si>
  <si>
    <t>2016-05-06T18:11:52.061996+00:00</t>
  </si>
  <si>
    <t>ee793402da2904fe2af78a7a229c1fa3</t>
  </si>
  <si>
    <t>ENCFF414ROR</t>
  </si>
  <si>
    <t>ENCFF864QSY, ENCFF647SGY</t>
  </si>
  <si>
    <t>2016-05-06T18:03:24.961380+00:00</t>
  </si>
  <si>
    <t>e0aed188df8fe4f7e35213a7f7371f2e</t>
  </si>
  <si>
    <t>ENCFF362CKA</t>
  </si>
  <si>
    <t>ENCFF000RRV</t>
  </si>
  <si>
    <t>2018-02-22T02:56:47.613140+00:00</t>
  </si>
  <si>
    <t>ENCDO000ACD</t>
  </si>
  <si>
    <t>cell_line_EFO_0005346</t>
  </si>
  <si>
    <t>9742b1c20ee850573a2fbdc21cce7f9b</t>
  </si>
  <si>
    <t>ENCFF705VYI</t>
  </si>
  <si>
    <t>ENCFF000SCG</t>
  </si>
  <si>
    <t>2016-12-03T15:33:09.761994+00:00</t>
  </si>
  <si>
    <t>ENCDO000ACZ</t>
  </si>
  <si>
    <t>cell_line_EFO_0005696</t>
  </si>
  <si>
    <t>a34bf56e0c518300d29de2d68e8a92d3</t>
  </si>
  <si>
    <t>ENCFF906RZN</t>
  </si>
  <si>
    <t>ENCFF000RTH</t>
  </si>
  <si>
    <t>2018-02-22T03:45:43.152987+00:00</t>
  </si>
  <si>
    <t>ENCDO000ACO</t>
  </si>
  <si>
    <t>cell_line_EFO_0005352</t>
  </si>
  <si>
    <t>e2f9e63ad688ffbea1ccfb6b0d4eb1ab</t>
  </si>
  <si>
    <t>ENCFF056YDV</t>
  </si>
  <si>
    <t>ENCFF000SDU</t>
  </si>
  <si>
    <t>2017-04-14T18:24:18.068526+00:00</t>
  </si>
  <si>
    <t>ENCDO316AAA</t>
  </si>
  <si>
    <t>tissue_UBERON_0001264</t>
  </si>
  <si>
    <t>1eea70b915a20baf8cad40238a357ca1</t>
  </si>
  <si>
    <t>ENCFF787HFY</t>
  </si>
  <si>
    <t>ENCFF000SEH</t>
  </si>
  <si>
    <t>2017-04-09T04:13:03.657472+00:00</t>
  </si>
  <si>
    <t>ENCDO310AAA</t>
  </si>
  <si>
    <t>2faa6cfa2a5b2ad68843b2306fb92813</t>
  </si>
  <si>
    <t>ENCFF273DTL</t>
  </si>
  <si>
    <t>ENCFF000RXR</t>
  </si>
  <si>
    <t>2017-04-14T18:24:32.504799+00:00</t>
  </si>
  <si>
    <t>ENCDO007AAA</t>
  </si>
  <si>
    <t>tissue_UBERON_0002113</t>
  </si>
  <si>
    <t>6874b2e1d36a2977e37d110162821ffa</t>
  </si>
  <si>
    <t>ENCFF569KIG</t>
  </si>
  <si>
    <t>ENCFF000RPT</t>
  </si>
  <si>
    <t>2016-12-03T15:31:12.840250+00:00</t>
  </si>
  <si>
    <t>ENCDO000ABJ</t>
  </si>
  <si>
    <t>cell_line_EFO_0005335</t>
  </si>
  <si>
    <t>4e9e0c6829a2f632718fbac5f0593a87</t>
  </si>
  <si>
    <t>ENCFF249FYF</t>
  </si>
  <si>
    <t>ENCFF029HVF, ENCFF296NKV</t>
  </si>
  <si>
    <t>2018-01-31T00:15:16.239764+00:00</t>
  </si>
  <si>
    <t>ENCDO460ZVO</t>
  </si>
  <si>
    <t>primary_cell_CL_0000084</t>
  </si>
  <si>
    <t>88a38fbadd6c5710f20bc4283d88715a</t>
  </si>
  <si>
    <t>ENCFF231IAK</t>
  </si>
  <si>
    <t>ENCFF000ARK</t>
  </si>
  <si>
    <t>2016-07-13T02:50:29.940004+00:00</t>
  </si>
  <si>
    <t>ca8f87f07ffdfcaeea0be85d60e45cdb</t>
  </si>
  <si>
    <t>ENCFF141AYW</t>
  </si>
  <si>
    <t>ENCFF000RYG</t>
  </si>
  <si>
    <t>2016-12-03T15:31:53.080862+00:00</t>
  </si>
  <si>
    <t>ENCDO000ACX</t>
  </si>
  <si>
    <t>cell_line_EFO_0005726</t>
  </si>
  <si>
    <t>6d0411ab0949dc5d0c7ee3d40dd5977f</t>
  </si>
  <si>
    <t>ENCFF858ORL</t>
  </si>
  <si>
    <t>ENCFF000ARO</t>
  </si>
  <si>
    <t>2016-07-13T02:50:14.318933+00:00</t>
  </si>
  <si>
    <t>f81b6321dcab0816c453dd03e2688f45</t>
  </si>
  <si>
    <t>ENCFF050KAH</t>
  </si>
  <si>
    <t>ENCFF000RYV</t>
  </si>
  <si>
    <t>2017-07-05T15:40:11.055562+00:00</t>
  </si>
  <si>
    <t>ENCDO315AAA</t>
  </si>
  <si>
    <t>tissue_UBERON_0002048</t>
  </si>
  <si>
    <t>9c7064aa8be507ef379b694898c1ed1d</t>
  </si>
  <si>
    <t>ENCFF552LHI</t>
  </si>
  <si>
    <t>ENCFF000ROO</t>
  </si>
  <si>
    <t>2016-12-03T15:30:33.264785+00:00</t>
  </si>
  <si>
    <t>ENCDO000ABI</t>
  </si>
  <si>
    <t>cell_line_EFO_0005334</t>
  </si>
  <si>
    <t>417a46c7382e75da37ba023b38a3e35c</t>
  </si>
  <si>
    <t>ENCFF167MFG</t>
  </si>
  <si>
    <t>ENCFF000RQY</t>
  </si>
  <si>
    <t>2016-12-03T15:30:43.904855+00:00</t>
  </si>
  <si>
    <t>ENCDO000ACB</t>
  </si>
  <si>
    <t>cell_line_EFO_0005345</t>
  </si>
  <si>
    <t>b517f1510e9a76e27e1f24036bf43a1e</t>
  </si>
  <si>
    <t>ENCFF205IMY</t>
  </si>
  <si>
    <t>ENCFF302HDW</t>
  </si>
  <si>
    <t>2017-03-15T03:59:14.714329+00:00</t>
  </si>
  <si>
    <t>ENCDO000AAC</t>
  </si>
  <si>
    <t>cell_line_EFO_0001187</t>
  </si>
  <si>
    <t>5e85367c64ed437ef8b566a34e90eee0</t>
  </si>
  <si>
    <t>ENCFF827FND</t>
  </si>
  <si>
    <t>ENCFF332HES, ENCFF381LXJ</t>
  </si>
  <si>
    <t>2016-05-06T18:10:36.298464+00:00</t>
  </si>
  <si>
    <t>2ba05e7354cca5574543c35c4d7d8c4b</t>
  </si>
  <si>
    <t>ENCFF239NZB</t>
  </si>
  <si>
    <t>ENCFF180PND, ENCFF381XXA</t>
  </si>
  <si>
    <t>2016-05-06T18:04:12.362201+00:00</t>
  </si>
  <si>
    <t>5dca53ee3d5673395e199b909703e048</t>
  </si>
  <si>
    <t>ENCFF903IYS</t>
  </si>
  <si>
    <t>ENCFF572ZIY</t>
  </si>
  <si>
    <t>2017-03-21T07:19:14.034092+00:00</t>
  </si>
  <si>
    <t>ENCDO058AAA</t>
  </si>
  <si>
    <t>4c9419706b2bdc59e7c57c05bb683970</t>
  </si>
  <si>
    <t>ENCFF942IYS</t>
  </si>
  <si>
    <t>ENCFF781GHE, ENCFF159MTI</t>
  </si>
  <si>
    <t>2016-12-19T07:30:51.187357+00:00</t>
  </si>
  <si>
    <t>ENCDO424HVB</t>
  </si>
  <si>
    <t>tissue_UBERON_0000947</t>
  </si>
  <si>
    <t>60213a87faecec8d3713925e8e6b1a51</t>
  </si>
  <si>
    <t>ENCFF719QWF</t>
  </si>
  <si>
    <t>ENCFF752XCV</t>
  </si>
  <si>
    <t>2016-05-06T18:11:22.271757+00:00</t>
  </si>
  <si>
    <t>1cb5a023a81a7b226704e38bce38cf98</t>
  </si>
  <si>
    <t>ENCFF929JAP</t>
  </si>
  <si>
    <t>ENCFF001RVO</t>
  </si>
  <si>
    <t>2016-05-06T18:14:49.806489+00:00</t>
  </si>
  <si>
    <t>278e555c7e315f8e056e80f75f82858a</t>
  </si>
  <si>
    <t>ENCFF338DYR</t>
  </si>
  <si>
    <t>ENCFF001RVP</t>
  </si>
  <si>
    <t>2016-05-06T18:03:37.199212+00:00</t>
  </si>
  <si>
    <t>e86d8982ca5eacc3ee63bead1b05f792</t>
  </si>
  <si>
    <t>ENCFF912CYX</t>
  </si>
  <si>
    <t>ENCFF400XMH</t>
  </si>
  <si>
    <t>2016-05-06T18:03:33.449905+00:00</t>
  </si>
  <si>
    <t>b5084494f3b104bb8e73d283b875828f</t>
  </si>
  <si>
    <t>ENCFF675HPK</t>
  </si>
  <si>
    <t>ENCFF001RVQ</t>
  </si>
  <si>
    <t>2016-05-06T18:02:36.822990+00:00</t>
  </si>
  <si>
    <t>1d9a2112940b374db5d04c8e5c21d458</t>
  </si>
  <si>
    <t>ENCFF292LYW</t>
  </si>
  <si>
    <t>ENCFF913JVQ</t>
  </si>
  <si>
    <t>2016-05-06T18:07:04.453246+00:00</t>
  </si>
  <si>
    <t>a7f4a642e8d72a3a3e730e1929326c59</t>
  </si>
  <si>
    <t>ENCFF996WHT</t>
  </si>
  <si>
    <t>ENCFF536LRX</t>
  </si>
  <si>
    <t>2016-05-06T18:09:59.379619+00:00</t>
  </si>
  <si>
    <t>fe2b8159aa99b72d32976d3539759679</t>
  </si>
  <si>
    <t>ENCFF038TGJ</t>
  </si>
  <si>
    <t>ENCFF958NMQ</t>
  </si>
  <si>
    <t>2016-05-06T18:03:38.666766+00:00</t>
  </si>
  <si>
    <t>ENCDO882MMZ</t>
  </si>
  <si>
    <t>tissue_UBERON_0002107</t>
  </si>
  <si>
    <t>802a87c470871a9c25e458c7c47a9049</t>
  </si>
  <si>
    <t>ENCFF327YCT</t>
  </si>
  <si>
    <t>ENCFF876NBT</t>
  </si>
  <si>
    <t>2016-05-06T18:06:09.149193+00:00</t>
  </si>
  <si>
    <t>fcacd24077c17f0bbc9ceb85ba927ede</t>
  </si>
  <si>
    <t>ENCFF933WXM</t>
  </si>
  <si>
    <t>ENCFF598SBH</t>
  </si>
  <si>
    <t>2016-05-06T18:14:07.156738+00:00</t>
  </si>
  <si>
    <t>dbd2c8009c80535e7c8e0587dc08573b</t>
  </si>
  <si>
    <t>ENCFF302OPH</t>
  </si>
  <si>
    <t>ENCFF001RVN</t>
  </si>
  <si>
    <t>2016-05-06T18:03:45.316758+00:00</t>
  </si>
  <si>
    <t>3e2c57781d87c8dc57fd766861226b37</t>
  </si>
  <si>
    <t>ENCFF983NIA</t>
  </si>
  <si>
    <t>ENCFF000RJY</t>
  </si>
  <si>
    <t>2016-11-30T18:18:03.011430+00:00</t>
  </si>
  <si>
    <t>ENCDO000ABA</t>
  </si>
  <si>
    <t>cell_line_EFO_0001247</t>
  </si>
  <si>
    <t>db94a330f0baf53d16ab62b50b047ce3</t>
  </si>
  <si>
    <t>ENCFF018BCR</t>
  </si>
  <si>
    <t>ENCFF002BGC</t>
  </si>
  <si>
    <t>2016-05-06T18:08:58.898019+00:00</t>
  </si>
  <si>
    <t>80081f8b9c3ee3db8d1c2805107cec39</t>
  </si>
  <si>
    <t>ENCFF870ZUQ</t>
  </si>
  <si>
    <t>ENCFF074CLV</t>
  </si>
  <si>
    <t>2016-05-06T18:02:10.346219+00:00</t>
  </si>
  <si>
    <t>a8b68aa151b8864dcda809c6ecb665d8</t>
  </si>
  <si>
    <t>ENCFF971YNR</t>
  </si>
  <si>
    <t>ENCFF758OHN</t>
  </si>
  <si>
    <t>2017-03-20T23:37:33.705699+00:00</t>
  </si>
  <si>
    <t>ENCDO060AAA</t>
  </si>
  <si>
    <t>d4d95496fe59204b4cb1a3ee3e5221a4</t>
  </si>
  <si>
    <t>ENCFF516YKX</t>
  </si>
  <si>
    <t>ENCFF929JYK</t>
  </si>
  <si>
    <t>2016-05-06T18:11:53.291890+00:00</t>
  </si>
  <si>
    <t>0e84f731eb233906be88f1b61629a234</t>
  </si>
  <si>
    <t>ENCFF580MZG</t>
  </si>
  <si>
    <t>ENCFF247MLF</t>
  </si>
  <si>
    <t>2016-05-06T18:07:23.252087+00:00</t>
  </si>
  <si>
    <t>89d225d131c91db3535420be8fc8bb4d</t>
  </si>
  <si>
    <t>ENCFF824RWI</t>
  </si>
  <si>
    <t>ENCFF654JMO</t>
  </si>
  <si>
    <t>2016-05-06T18:11:31.085357+00:00</t>
  </si>
  <si>
    <t>b04cd78c85221f2b2881bd79e0d6b70e</t>
  </si>
  <si>
    <t>ENCFF764CYY</t>
  </si>
  <si>
    <t>ENCFF000PPI</t>
  </si>
  <si>
    <t>2016-12-15T02:36:29.632470+00:00</t>
  </si>
  <si>
    <t>54abcb7d2e3090d18f1f73d84fbd9a89</t>
  </si>
  <si>
    <t>ENCFF864PPH</t>
  </si>
  <si>
    <t>ENCFF570HOL</t>
  </si>
  <si>
    <t>2016-05-06T18:03:44.558595+00:00</t>
  </si>
  <si>
    <t>ce45c3e49264d2c4e559f92c0820f97d</t>
  </si>
  <si>
    <t>ENCFF896YZZ</t>
  </si>
  <si>
    <t>ENCFF270NSD</t>
  </si>
  <si>
    <t>2016-05-06T18:12:06.606589+00:00</t>
  </si>
  <si>
    <t>abf565af3b909295bcbfb3435600fa6c</t>
  </si>
  <si>
    <t>ENCFF194WGW</t>
  </si>
  <si>
    <t>ENCFF002BGB</t>
  </si>
  <si>
    <t>2016-10-29T18:02:54.628171+00:00</t>
  </si>
  <si>
    <t>9fe4d29dec87bbd776b3c35268dff44b</t>
  </si>
  <si>
    <t>ENCFF588EWX</t>
  </si>
  <si>
    <t>2016-04-19T20:40:52.475188+00:00</t>
  </si>
  <si>
    <t>c49eb655c7a0e1100dc414664b104dd2</t>
  </si>
  <si>
    <t>ENCFF558ZSN</t>
  </si>
  <si>
    <t>ENCFF086CFB</t>
  </si>
  <si>
    <t>2016-05-06T18:13:54.120900+00:00</t>
  </si>
  <si>
    <t>99359065d53bcc7aded2ab48d60b1ac3</t>
  </si>
  <si>
    <t>ENCFF953KXC</t>
  </si>
  <si>
    <t>ENCFF272WBE</t>
  </si>
  <si>
    <t>2016-05-06T18:13:20.158977+00:00</t>
  </si>
  <si>
    <t>9eb36e3e4e6b95cb9012f28b28c8d677</t>
  </si>
  <si>
    <t>ENCFF057EMC</t>
  </si>
  <si>
    <t>ENCFF993VKM</t>
  </si>
  <si>
    <t>2016-05-06T18:13:16.964771+00:00</t>
  </si>
  <si>
    <t>f00e49a7e1e0a4c4071d7c04f970f6e7</t>
  </si>
  <si>
    <t>ENCFF429RAN</t>
  </si>
  <si>
    <t>ENCFF002BFW</t>
  </si>
  <si>
    <t>2016-05-06T18:12:41.699148+00:00</t>
  </si>
  <si>
    <t>0a9f522471741f06fbebbca0f124c261</t>
  </si>
  <si>
    <t>ENCFF966MKA</t>
  </si>
  <si>
    <t>ENCFF422GYG, ENCFF451EVC</t>
  </si>
  <si>
    <t>2017-12-06T01:07:36.085426+00:00</t>
  </si>
  <si>
    <t>e03725ce21bb9d342548f3ce8368f866</t>
  </si>
  <si>
    <t>ENCFF555CLQ</t>
  </si>
  <si>
    <t>ENCFF002BGA</t>
  </si>
  <si>
    <t>2016-05-06T18:09:41.111937+00:00</t>
  </si>
  <si>
    <t>d102ec62ded6100aecf0b583a8a91566</t>
  </si>
  <si>
    <t>ENCFF349KXI</t>
  </si>
  <si>
    <t>ENCFF805GCU</t>
  </si>
  <si>
    <t>2016-05-06T18:02:21.496694+00:00</t>
  </si>
  <si>
    <t>3aa1c3a76de0466f5be0a68edc6e0a61</t>
  </si>
  <si>
    <t>ENCFF350FIM</t>
  </si>
  <si>
    <t>ENCFF158AFC</t>
  </si>
  <si>
    <t>2016-05-06T18:02:00.788104+00:00</t>
  </si>
  <si>
    <t>d1d7569c2ba5eaeeed6d31cc4673c095</t>
  </si>
  <si>
    <t>ENCFF104HQV</t>
  </si>
  <si>
    <t>ENCFF002BFY</t>
  </si>
  <si>
    <t>2016-05-06T18:07:20.731689+00:00</t>
  </si>
  <si>
    <t>10a94b0557b4ca996d4d86e4e77135be</t>
  </si>
  <si>
    <t>ENCFF058QKV</t>
  </si>
  <si>
    <t>ENCFF000OXP</t>
  </si>
  <si>
    <t>2017-06-16T19:16:11.200592+00:00</t>
  </si>
  <si>
    <t>in_vitro_differentiated_cells_CL_0002319</t>
  </si>
  <si>
    <t>0f409ee8be7cf34ee12b862d465c4026</t>
  </si>
  <si>
    <t>ENCFF161TWC</t>
  </si>
  <si>
    <t>ENCFF002BFX</t>
  </si>
  <si>
    <t>2016-05-06T18:08:59.435734+00:00</t>
  </si>
  <si>
    <t>93b30df7b1da80122ddd38b42f29a352</t>
  </si>
  <si>
    <t>ENCFF398XCF</t>
  </si>
  <si>
    <t>ENCFF000OEB</t>
  </si>
  <si>
    <t>2016-10-29T18:00:02.376253+00:00</t>
  </si>
  <si>
    <t>e4ff888b06ba803b387202479a9f2154</t>
  </si>
  <si>
    <t>ENCFF448TFZ</t>
  </si>
  <si>
    <t>ENCFF977SGP</t>
  </si>
  <si>
    <t>2016-05-06T18:07:50.501983+00:00</t>
  </si>
  <si>
    <t>dc6763fc0ff160319247eecac0735f55</t>
  </si>
  <si>
    <t>ENCFF555KFK</t>
  </si>
  <si>
    <t>ENCFF000QFK</t>
  </si>
  <si>
    <t>2016-10-09T17:01:22.147648+00:00</t>
  </si>
  <si>
    <t>f2e661c8f1fa57c389e53d1bfc7c9e21</t>
  </si>
  <si>
    <t>ENCFF657NYM</t>
  </si>
  <si>
    <t>ENCFF225JIA</t>
  </si>
  <si>
    <t>2016-05-06T18:05:59.277454+00:00</t>
  </si>
  <si>
    <t>4b5dee2580a54b700eaea26114d4b8ff</t>
  </si>
  <si>
    <t>ENCFF670KMY</t>
  </si>
  <si>
    <t>ENCFF851OXO, ENCFF240RBR</t>
  </si>
  <si>
    <t>2017-03-27T01:22:35.423230+00:00</t>
  </si>
  <si>
    <t>tissue_UBERON_0001043</t>
  </si>
  <si>
    <t>0e65336c12e663e01161c59e18760064</t>
  </si>
  <si>
    <t>ENCFF617DCM</t>
  </si>
  <si>
    <t>ENCFF929JZL</t>
  </si>
  <si>
    <t>2016-09-19T22:51:28.991390+00:00</t>
  </si>
  <si>
    <t>9b4f4c072c5501cd661f3afb8093ee31</t>
  </si>
  <si>
    <t>ENCFF456TAB</t>
  </si>
  <si>
    <t>ENCFF737ELZ</t>
  </si>
  <si>
    <t>2016-05-06T18:10:48.432123+00:00</t>
  </si>
  <si>
    <t>0ec7d254c61736f0cb342eb84708eda6</t>
  </si>
  <si>
    <t>ENCFF611SZR</t>
  </si>
  <si>
    <t>ENCFF774EJH</t>
  </si>
  <si>
    <t>2016-05-06T18:13:18.551416+00:00</t>
  </si>
  <si>
    <t>3b1a43c3e31554d0fb3dfd27c36a3668</t>
  </si>
  <si>
    <t>ENCFF809ITR</t>
  </si>
  <si>
    <t>ENCFF160YIT</t>
  </si>
  <si>
    <t>2016-05-06T18:11:53.329563+00:00</t>
  </si>
  <si>
    <t>f9798ffefd22713ae8f42df558f2f589</t>
  </si>
  <si>
    <t>ENCFF856RZO</t>
  </si>
  <si>
    <t>ENCFF123QZN</t>
  </si>
  <si>
    <t>2016-05-06T18:02:48.349030+00:00</t>
  </si>
  <si>
    <t>ff23693218e6fbe060bdf039a2cef709</t>
  </si>
  <si>
    <t>ENCFF357JEK</t>
  </si>
  <si>
    <t>ENCFF000PPF</t>
  </si>
  <si>
    <t>2016-12-15T02:17:39.884380+00:00</t>
  </si>
  <si>
    <t>ae511058b3061fb0b700754a7c6947a7</t>
  </si>
  <si>
    <t>ENCFF997HJN</t>
  </si>
  <si>
    <t>ENCFF000QQG</t>
  </si>
  <si>
    <t>2016-04-19T20:41:50.975033+00:00</t>
  </si>
  <si>
    <t>9a5eab7129c0b4df4ce1d8ae09d4adf3</t>
  </si>
  <si>
    <t>ENCFF082GGD</t>
  </si>
  <si>
    <t>ENCFF166VXQ</t>
  </si>
  <si>
    <t>2016-05-06T18:11:45.024982+00:00</t>
  </si>
  <si>
    <t>45cca594212754610e5ac6f8c8dc295c</t>
  </si>
  <si>
    <t>ENCFF627XQE</t>
  </si>
  <si>
    <t>ENCFF210JBU</t>
  </si>
  <si>
    <t>2016-05-06T18:02:12.653827+00:00</t>
  </si>
  <si>
    <t>0d5e0390fe660c9ca8817f9fdfd16072</t>
  </si>
  <si>
    <t>ENCFF491RYT</t>
  </si>
  <si>
    <t>ENCFF000PBY</t>
  </si>
  <si>
    <t>2016-11-30T18:18:06.152457+00:00</t>
  </si>
  <si>
    <t>ENCDO000ABE</t>
  </si>
  <si>
    <t>cell_line_EFO_0002824</t>
  </si>
  <si>
    <t>cf37030b6962755570f05c14e693171f</t>
  </si>
  <si>
    <t>ENCFF710ZUH</t>
  </si>
  <si>
    <t>ENCFF482RON</t>
  </si>
  <si>
    <t>2017-05-10T21:34:44.786678+00:00</t>
  </si>
  <si>
    <t>ceea17a5b2a88a0c55e6bf17b4256512</t>
  </si>
  <si>
    <t>ENCFF252HWU</t>
  </si>
  <si>
    <t>ENCFF000PBW</t>
  </si>
  <si>
    <t>2016-11-30T18:18:18.458679+00:00</t>
  </si>
  <si>
    <t>82ed13ca27e6c9f5cfabb981cdd3ee02</t>
  </si>
  <si>
    <t>ENCFF150GGB</t>
  </si>
  <si>
    <t>ENCFF484RXR</t>
  </si>
  <si>
    <t>2016-05-06T18:11:40.974368+00:00</t>
  </si>
  <si>
    <t>bfcbbfdb2f0fca12c4b9548c96795388</t>
  </si>
  <si>
    <t>ENCFF229SZJ</t>
  </si>
  <si>
    <t>ENCFF000RCP</t>
  </si>
  <si>
    <t>2016-11-30T18:18:05.804706+00:00</t>
  </si>
  <si>
    <t>f66daeb334d4d56a5a674e9159cbf971</t>
  </si>
  <si>
    <t>ENCFF493NIV</t>
  </si>
  <si>
    <t>ENCFF000RCM</t>
  </si>
  <si>
    <t>2016-11-30T18:18:05.061959+00:00</t>
  </si>
  <si>
    <t>b71788cf6ee511007590a5d9b0685d0b</t>
  </si>
  <si>
    <t>ENCFF998DHJ</t>
  </si>
  <si>
    <t>ENCFF434XRU</t>
  </si>
  <si>
    <t>2016-05-06T18:12:01.982290+00:00</t>
  </si>
  <si>
    <t>8e1e66dc75088cac2be28997ae5661e2</t>
  </si>
  <si>
    <t>ENCFF954EQJ</t>
  </si>
  <si>
    <t>ENCFF000QQK</t>
  </si>
  <si>
    <t>2016-04-19T20:41:39.293273+00:00</t>
  </si>
  <si>
    <t>4d710f440c3add500d94b1b3e10f572a</t>
  </si>
  <si>
    <t>ENCFF515ZHR</t>
  </si>
  <si>
    <t>ENCFF527ZQY</t>
  </si>
  <si>
    <t>2016-05-06T18:13:05.824241+00:00</t>
  </si>
  <si>
    <t>3a7c915e714d0e7238d0e2513ad2fd79</t>
  </si>
  <si>
    <t>ENCFF368ULS</t>
  </si>
  <si>
    <t>ENCFF820XYY</t>
  </si>
  <si>
    <t>2016-05-06T18:12:33.603689+00:00</t>
  </si>
  <si>
    <t>1e99b4df68861ba53e1e9d92ea24a03c</t>
  </si>
  <si>
    <t>ENCFF714VIM</t>
  </si>
  <si>
    <t>ENCFF735GUP</t>
  </si>
  <si>
    <t>2016-05-06T18:01:53.098116+00:00</t>
  </si>
  <si>
    <t>f1c6e524bbaf90c285cbdf47a4591060</t>
  </si>
  <si>
    <t>ENCFF447FCN</t>
  </si>
  <si>
    <t>ENCFF035QZC</t>
  </si>
  <si>
    <t>2016-05-06T18:02:06.005315+00:00</t>
  </si>
  <si>
    <t>467c0eb3aec4d09b33ddb5a1d11668bb</t>
  </si>
  <si>
    <t>ENCFF818DQY</t>
  </si>
  <si>
    <t>ENCFF991AEE</t>
  </si>
  <si>
    <t>2016-05-06T18:11:39.739856+00:00</t>
  </si>
  <si>
    <t>95042afa94ea41453af0c76be48b651e</t>
  </si>
  <si>
    <t>ENCFF927AOE</t>
  </si>
  <si>
    <t>ENCFF000ODZ</t>
  </si>
  <si>
    <t>2016-10-29T17:59:56.736913+00:00</t>
  </si>
  <si>
    <t>e541454124597323f11e64f481990b48</t>
  </si>
  <si>
    <t>ENCFF443BKA</t>
  </si>
  <si>
    <t>ENCFF000QQJ</t>
  </si>
  <si>
    <t>2016-04-19T20:41:38.806541+00:00</t>
  </si>
  <si>
    <t>3a838336af5005362dad708513d0dc05</t>
  </si>
  <si>
    <t>ENCFF154KFQ</t>
  </si>
  <si>
    <t>ENCFF000QQI</t>
  </si>
  <si>
    <t>2016-04-19T20:41:07.776705+00:00</t>
  </si>
  <si>
    <t>3fff6510ce4d4a79e872c49985dacf00</t>
  </si>
  <si>
    <t>ENCFF308CYL</t>
  </si>
  <si>
    <t>ENCFF252PYF</t>
  </si>
  <si>
    <t>2016-05-06T18:06:32.454904+00:00</t>
  </si>
  <si>
    <t>dc36ffd922df894094f3d38c054b9d7f</t>
  </si>
  <si>
    <t>ENCFF654WVI</t>
  </si>
  <si>
    <t>ENCFF000OXQ</t>
  </si>
  <si>
    <t>2017-06-16T19:15:57.019668+00:00</t>
  </si>
  <si>
    <t>dbaecae91babe8659063489183d12348</t>
  </si>
  <si>
    <t>ENCFF642UHU</t>
  </si>
  <si>
    <t>ENCFF000PVC</t>
  </si>
  <si>
    <t>2017-06-16T18:54:34.479807+00:00</t>
  </si>
  <si>
    <t>ENCDO000AAM</t>
  </si>
  <si>
    <t>cell_line_EFO_0002793</t>
  </si>
  <si>
    <t>119698c2eb807c46b24c04084ee7bf56</t>
  </si>
  <si>
    <t>ENCFF508NJF</t>
  </si>
  <si>
    <t>ENCFF105CNG</t>
  </si>
  <si>
    <t>2016-05-06T18:12:41.644160+00:00</t>
  </si>
  <si>
    <t>832f92b738998970f661e4ce4de58b8e</t>
  </si>
  <si>
    <t>ENCFF694ILQ</t>
  </si>
  <si>
    <t>ENCFF151WGC</t>
  </si>
  <si>
    <t>2016-05-06T18:12:24.575971+00:00</t>
  </si>
  <si>
    <t>853d3351b04b1f115731c3621fd50c66</t>
  </si>
  <si>
    <t>ENCFF660VDB</t>
  </si>
  <si>
    <t>ENCFF000RCT</t>
  </si>
  <si>
    <t>2016-11-30T18:18:10.715095+00:00</t>
  </si>
  <si>
    <t>01d26bc9b9a4630d30c00cc953317122</t>
  </si>
  <si>
    <t>ENCFF404AVI</t>
  </si>
  <si>
    <t>ENCFF147CMT</t>
  </si>
  <si>
    <t>2016-05-06T18:07:14.873563+00:00</t>
  </si>
  <si>
    <t>6c310cfd174072a2bd71c6dfc230e55a</t>
  </si>
  <si>
    <t>ENCFF879QVR</t>
  </si>
  <si>
    <t>ENCFF000QFI</t>
  </si>
  <si>
    <t>2016-10-09T17:01:21.343801+00:00</t>
  </si>
  <si>
    <t>ed6a60df8a867cc7710a103c2706e8f5</t>
  </si>
  <si>
    <t>ENCFF470ULU</t>
  </si>
  <si>
    <t>ENCFF090NGH</t>
  </si>
  <si>
    <t>2016-05-06T18:02:51.568235+00:00</t>
  </si>
  <si>
    <t>54de4938450ac4332adff8ddbc393c77</t>
  </si>
  <si>
    <t>ENCFF677MSU</t>
  </si>
  <si>
    <t>ENCFF002BGD</t>
  </si>
  <si>
    <t>2016-05-06T18:02:12.782719+00:00</t>
  </si>
  <si>
    <t>c6c1eb5af08d4e5f7f71bacc50028422</t>
  </si>
  <si>
    <t>ENCFF981TAN</t>
  </si>
  <si>
    <t>ENCFF564XPO</t>
  </si>
  <si>
    <t>2016-09-19T22:50:57.720124+00:00</t>
  </si>
  <si>
    <t>in_vitro_differentiated_cells_CL_0000103</t>
  </si>
  <si>
    <t>4d37dcb966142fd71c135e636b6dd12e</t>
  </si>
  <si>
    <t>ENCFF254WCJ</t>
  </si>
  <si>
    <t>ENCFF963TEZ</t>
  </si>
  <si>
    <t>2016-09-19T22:51:51.449889+00:00</t>
  </si>
  <si>
    <t>366a8e8e16dd75818b373dda9fd11822</t>
  </si>
  <si>
    <t>ENCFF455PHJ</t>
  </si>
  <si>
    <t>ENCFF434SPH</t>
  </si>
  <si>
    <t>2016-05-06T18:12:11.328894+00:00</t>
  </si>
  <si>
    <t>7c815d28f2ff43983d5e19b0ab3257ad</t>
  </si>
  <si>
    <t>ENCFF507WOL</t>
  </si>
  <si>
    <t>ENCFF302DND</t>
  </si>
  <si>
    <t>2016-05-06T18:10:14.794138+00:00</t>
  </si>
  <si>
    <t>b97f804c14ac046f8c9f27dc4fdf2225</t>
  </si>
  <si>
    <t>ENCFF880NQI</t>
  </si>
  <si>
    <t>ENCFF662ZML</t>
  </si>
  <si>
    <t>2016-05-06T18:12:19.519508+00:00</t>
  </si>
  <si>
    <t>d992aefbf48f2607396514d9844d3df0</t>
  </si>
  <si>
    <t>ENCFF444PGT</t>
  </si>
  <si>
    <t>ENCFF192IAC</t>
  </si>
  <si>
    <t>2016-10-26T16:25:42.878791+00:00</t>
  </si>
  <si>
    <t>29bf5da3f1684bb4f17715da42a77997</t>
  </si>
  <si>
    <t>ENCFF494VIW</t>
  </si>
  <si>
    <t>ENCFF000PVZ</t>
  </si>
  <si>
    <t>2017-06-16T18:56:20.216340+00:00</t>
  </si>
  <si>
    <t>01d0bfdf99703857a72e25f8a321e5a4</t>
  </si>
  <si>
    <t>ENCFF511VRW</t>
  </si>
  <si>
    <t>ENCFF255HDL</t>
  </si>
  <si>
    <t>2016-05-06T18:01:48.313431+00:00</t>
  </si>
  <si>
    <t>3f9537fe5cd2c8690487a1ac2364da84</t>
  </si>
  <si>
    <t>ENCFF188OKO</t>
  </si>
  <si>
    <t>ENCFF000RCK</t>
  </si>
  <si>
    <t>2016-11-30T18:17:52.599919+00:00</t>
  </si>
  <si>
    <t>dd611493e4a9d9926f103734fa56deb4</t>
  </si>
  <si>
    <t>ENCFF946BBG</t>
  </si>
  <si>
    <t>ENCFF610XLV, ENCFF791VTH, ENCFF202IDR</t>
  </si>
  <si>
    <t>2017-12-06T00:18:53.796633+00:00</t>
  </si>
  <si>
    <t>0d9fcf165ee10a153cf35a4005b24b7a</t>
  </si>
  <si>
    <t>ENCFF535KOQ</t>
  </si>
  <si>
    <t>ENCFF330MJC</t>
  </si>
  <si>
    <t>2016-08-30T17:48:48.443827+00:00</t>
  </si>
  <si>
    <t>d230b018c2a35b4dc8c4ed7d2efdbc46</t>
  </si>
  <si>
    <t>ENCFF271VSQ</t>
  </si>
  <si>
    <t>ENCFF348XCG, ENCFF726JBF</t>
  </si>
  <si>
    <t>2016-05-06T18:03:13.433198+00:00</t>
  </si>
  <si>
    <t>244611ae14bb387b0cb1c7dbb96f406a</t>
  </si>
  <si>
    <t>ENCFF326TAE</t>
  </si>
  <si>
    <t>ENCFF406IWG, ENCFF552UHO</t>
  </si>
  <si>
    <t>2016-05-06T18:02:39.014831+00:00</t>
  </si>
  <si>
    <t>3fa522fff1445d877e5e21c65eacafdb</t>
  </si>
  <si>
    <t>ENCFF218JCZ</t>
  </si>
  <si>
    <t>ENCFF322SHV, ENCFF617CIJ</t>
  </si>
  <si>
    <t>2016-05-06T18:13:00.889879+00:00</t>
  </si>
  <si>
    <t>f675c5908d5c5e1b0ec97d8899491415</t>
  </si>
  <si>
    <t>ENCFF612TGS</t>
  </si>
  <si>
    <t>ENCFF673IEY, ENCFF530PGY</t>
  </si>
  <si>
    <t>2016-05-06T18:13:57.589574+00:00</t>
  </si>
  <si>
    <t>f679e6c1e2e01d9c34b3c7e663f13c11</t>
  </si>
  <si>
    <t>ENCFF436BHQ</t>
  </si>
  <si>
    <t>ENCFF679OFG, ENCFF485ZYJ</t>
  </si>
  <si>
    <t>2016-05-06T18:02:50.431402+00:00</t>
  </si>
  <si>
    <t>52fb7870e890678283b5f35950cb47f6</t>
  </si>
  <si>
    <t>ENCFF229TUB</t>
  </si>
  <si>
    <t>ENCFF165PUN, ENCFF080EHD</t>
  </si>
  <si>
    <t>2016-05-06T18:02:28.474081+00:00</t>
  </si>
  <si>
    <t>1b2177b24d62a5c1337c2c8e250abec2</t>
  </si>
  <si>
    <t>ENCFF368AFY</t>
  </si>
  <si>
    <t>ENCFF011LJK, ENCFF649MVC</t>
  </si>
  <si>
    <t>2016-05-06T18:02:02.893494+00:00</t>
  </si>
  <si>
    <t>5dbe12b5d6c61469b270a7ba5da24c1a</t>
  </si>
  <si>
    <t>ENCFF820QYF</t>
  </si>
  <si>
    <t>ENCFF053XWI, ENCFF563LBV</t>
  </si>
  <si>
    <t>2016-05-06T18:06:18.245944+00:00</t>
  </si>
  <si>
    <t>f40cc7fd449c9462a253f4130ac2f547</t>
  </si>
  <si>
    <t>ENCFF523OOS</t>
  </si>
  <si>
    <t>ENCFF414HWA, ENCFF894RGF</t>
  </si>
  <si>
    <t>2016-05-06T18:10:19.011270+00:00</t>
  </si>
  <si>
    <t>a3cadc683a076462615e7cbb1b5ba3e3</t>
  </si>
  <si>
    <t>ENCFF789BWF</t>
  </si>
  <si>
    <t>ENCFF144MPP, ENCFF299IIG</t>
  </si>
  <si>
    <t>2016-05-06T18:02:59.821210+00:00</t>
  </si>
  <si>
    <t>97e53912f70f0906c826bd56ebe206a8</t>
  </si>
  <si>
    <t>ENCFF947YCZ</t>
  </si>
  <si>
    <t>ENCFF459OWK, ENCFF500SYJ</t>
  </si>
  <si>
    <t>2016-05-06T18:14:04.931761+00:00</t>
  </si>
  <si>
    <t>38ca3ff20c60af1b5dd6a3d14e3e62d0</t>
  </si>
  <si>
    <t>ENCFF813AFS</t>
  </si>
  <si>
    <t>ENCFF446PVB, ENCFF455LJL</t>
  </si>
  <si>
    <t>2016-05-06T18:13:50.911153+00:00</t>
  </si>
  <si>
    <t>215db9984f31f03cda9d8fb6e7cfd003</t>
  </si>
  <si>
    <t>ENCFF112DPE</t>
  </si>
  <si>
    <t>ENCFF959MSU, ENCFF996NMH</t>
  </si>
  <si>
    <t>2016-08-30T17:48:17.879949+00:00</t>
  </si>
  <si>
    <t>7ef5500fb8cc4e1163f068bd22e063d3</t>
  </si>
  <si>
    <t>ENCFF112NHD</t>
  </si>
  <si>
    <t>ENCFF256EJW</t>
  </si>
  <si>
    <t>2016-05-06T18:02:20.966271+00:00</t>
  </si>
  <si>
    <t>599990d0ff951159ca551b80e1354a69</t>
  </si>
  <si>
    <t>ENCFF097EJG</t>
  </si>
  <si>
    <t>ENCFF043SJU, ENCFF268CSZ</t>
  </si>
  <si>
    <t>2016-05-06T18:15:44.143346+00:00</t>
  </si>
  <si>
    <t>e2026d7b1c7da99461e3b36d4f830e34</t>
  </si>
  <si>
    <t>ENCFF558JDT</t>
  </si>
  <si>
    <t>ENCFF860ICW, ENCFF406VEB</t>
  </si>
  <si>
    <t>2016-05-06T18:14:41.987511+00:00</t>
  </si>
  <si>
    <t>5e3b7eccbbfed49990d2039ef7ec474a</t>
  </si>
  <si>
    <t>ENCFF114PMK</t>
  </si>
  <si>
    <t>ENCFF044EPS</t>
  </si>
  <si>
    <t>2016-05-06T18:11:37.373705+00:00</t>
  </si>
  <si>
    <t>f9a4dff7709890b7c2cbc43ad4c4f698</t>
  </si>
  <si>
    <t>ENCFF161WBJ</t>
  </si>
  <si>
    <t>ENCFF754LQQ, ENCFF390HYY</t>
  </si>
  <si>
    <t>2016-05-06T18:12:50.401831+00:00</t>
  </si>
  <si>
    <t>2edef377552fd312003ece5a24105acf</t>
  </si>
  <si>
    <t>ENCFF384QXX</t>
  </si>
  <si>
    <t>ENCFF387LKO, ENCFF184BAC</t>
  </si>
  <si>
    <t>2016-05-06T18:13:20.883957+00:00</t>
  </si>
  <si>
    <t>23d691b458f8b0b818a37ab85ddfd419</t>
  </si>
  <si>
    <t>ENCFF552MZR</t>
  </si>
  <si>
    <t>ENCFF861SAD, ENCFF212LBE</t>
  </si>
  <si>
    <t>2016-05-06T18:13:05.480894+00:00</t>
  </si>
  <si>
    <t>c01a7bd883e30fbb637567799b5a01af</t>
  </si>
  <si>
    <t>ENCFF312KEY</t>
  </si>
  <si>
    <t>ENCFF564OXD, ENCFF422MHT</t>
  </si>
  <si>
    <t>2016-05-06T18:06:42.691738+00:00</t>
  </si>
  <si>
    <t>e7e9145abb8d077d58646d8af1d31ab3</t>
  </si>
  <si>
    <t>ENCFF777XVN</t>
  </si>
  <si>
    <t>ENCFF182AZA, ENCFF623AGS</t>
  </si>
  <si>
    <t>2016-05-06T18:11:43.010065+00:00</t>
  </si>
  <si>
    <t>c170f03000df4586892bcf69663d4c3c</t>
  </si>
  <si>
    <t>ENCFF895FSD</t>
  </si>
  <si>
    <t>ENCFF748FSB</t>
  </si>
  <si>
    <t>2016-08-30T17:51:10.710795+00:00</t>
  </si>
  <si>
    <t>542f9548e599f109d267e2ba57b4975f</t>
  </si>
  <si>
    <t>ENCFF646GDE</t>
  </si>
  <si>
    <t>ENCFF373VKP</t>
  </si>
  <si>
    <t>2016-05-06T18:07:54.864648+00:00</t>
  </si>
  <si>
    <t>d00e2a6ecef5c1347acf8d23e82d938e</t>
  </si>
  <si>
    <t>ENCFF079VNU</t>
  </si>
  <si>
    <t>ENCFF877XOV, ENCFF563LVJ</t>
  </si>
  <si>
    <t>2016-08-30T17:47:37.117493+00:00</t>
  </si>
  <si>
    <t>714482ee90faf5385f25d806fef400fa</t>
  </si>
  <si>
    <t>ENCFF877EAV</t>
  </si>
  <si>
    <t>ENCFF787HQI</t>
  </si>
  <si>
    <t>2016-05-06T18:01:19.585303+00:00</t>
  </si>
  <si>
    <t>b2a8f8e8adcbb24b28b484bd61dbc2f7</t>
  </si>
  <si>
    <t>ENCFF796GJW</t>
  </si>
  <si>
    <t>ENCFF728HNA</t>
  </si>
  <si>
    <t>2016-05-06T18:06:36.192459+00:00</t>
  </si>
  <si>
    <t>46b4d60dbf847766ae8af983d28e8130</t>
  </si>
  <si>
    <t>ENCFF435XNC</t>
  </si>
  <si>
    <t>ENCFF610IKU</t>
  </si>
  <si>
    <t>2016-05-06T18:02:23.503351+00:00</t>
  </si>
  <si>
    <t>24cff3e987e069f657c163c13132da3a</t>
  </si>
  <si>
    <t>ENCFF818PFV</t>
  </si>
  <si>
    <t>ENCFF838XWS</t>
  </si>
  <si>
    <t>2016-05-06T18:12:46.092446+00:00</t>
  </si>
  <si>
    <t>bb30631f5656a48db904a9bf9dbf7a11</t>
  </si>
  <si>
    <t>ENCFF899NVB</t>
  </si>
  <si>
    <t>ENCFF422UWG</t>
  </si>
  <si>
    <t>2016-05-06T18:13:31.229686+00:00</t>
  </si>
  <si>
    <t>1418ff6711c71454f53b7e1235ad8d1c</t>
  </si>
  <si>
    <t>ENCFF401AMX</t>
  </si>
  <si>
    <t>ENCFF924SLY</t>
  </si>
  <si>
    <t>2016-05-06T18:06:31.378212+00:00</t>
  </si>
  <si>
    <t>812d3280bfcd0b3bca504fb334162b4e</t>
  </si>
  <si>
    <t>ENCFF091CWD</t>
  </si>
  <si>
    <t>ENCFF608KKT</t>
  </si>
  <si>
    <t>2016-05-06T18:01:21.600981+00:00</t>
  </si>
  <si>
    <t>320dfc7287d5e67f6c9ef9dd50da8bfe</t>
  </si>
  <si>
    <t>ENCFF964VYJ</t>
  </si>
  <si>
    <t>ENCFF532RGH</t>
  </si>
  <si>
    <t>2016-05-06T18:01:35.689266+00:00</t>
  </si>
  <si>
    <t>34c84b8084709eca8ad487a7938a8710</t>
  </si>
  <si>
    <t>ENCFF178URB</t>
  </si>
  <si>
    <t>ENCFF890NEW</t>
  </si>
  <si>
    <t>2016-05-06T18:02:36.535853+00:00</t>
  </si>
  <si>
    <t>1637e4163128ceae1d036923fea483fb</t>
  </si>
  <si>
    <t>ENCFF852TVX</t>
  </si>
  <si>
    <t>2016-08-09T16:00:04.964987+00:00</t>
  </si>
  <si>
    <t>94f138a0bad1991ed6919e649f3ada06</t>
  </si>
  <si>
    <t>ENCFF303HPA</t>
  </si>
  <si>
    <t>2016-08-09T16:00:11.962127+00:00</t>
  </si>
  <si>
    <t>d7f81157e37a7c945c0d49333fe2345d</t>
  </si>
  <si>
    <t>ENCFF578GAN</t>
  </si>
  <si>
    <t>ENCFF299MMO</t>
  </si>
  <si>
    <t>2016-06-25T05:31:09.302703+00:00</t>
  </si>
  <si>
    <t>990d2e9f6ae9877ae3cdd786148f27ee</t>
  </si>
  <si>
    <t>ENCFF057DCQ</t>
  </si>
  <si>
    <t>ENCFF592CBA</t>
  </si>
  <si>
    <t>2016-06-25T05:30:39.330335+00:00</t>
  </si>
  <si>
    <t>ac950c3673ae4cb6f502f00027f8a41d</t>
  </si>
  <si>
    <t>ENCFF036CVA</t>
  </si>
  <si>
    <t>ENCFF318ZTK</t>
  </si>
  <si>
    <t>2016-05-06T18:12:29.782338+00:00</t>
  </si>
  <si>
    <t>eda73156684f191ddd5fb9cd62d91399</t>
  </si>
  <si>
    <t>ENCFF180IWG</t>
  </si>
  <si>
    <t>ENCFF331RXU</t>
  </si>
  <si>
    <t>2016-05-06T18:12:18.111435+00:00</t>
  </si>
  <si>
    <t>e7db7aeb6c1ddcb829aa411da85f6698</t>
  </si>
  <si>
    <t>ENCFF560NTV</t>
  </si>
  <si>
    <t>ENCFF363JFD</t>
  </si>
  <si>
    <t>2016-05-06T18:13:49.375486+00:00</t>
  </si>
  <si>
    <t>4f993915001281aff156fba4ea2b7db1</t>
  </si>
  <si>
    <t>ENCFF289MCV</t>
  </si>
  <si>
    <t>ENCFF526TGW</t>
  </si>
  <si>
    <t>2016-05-06T18:04:35.012477+00:00</t>
  </si>
  <si>
    <t>3c8587bbb7d4b09b9a62a0dd2f54fa84</t>
  </si>
  <si>
    <t>ENCFF676VDZ</t>
  </si>
  <si>
    <t>ENCFF000VKN, ENCFF000VKM</t>
  </si>
  <si>
    <t>2016-08-09T16:01:27.340767+00:00</t>
  </si>
  <si>
    <t>ENCDO274AAA</t>
  </si>
  <si>
    <t>primary_cell_CL_0000842</t>
  </si>
  <si>
    <t>66ff5359ce16ccc3cb7f6e1b31c90e09</t>
  </si>
  <si>
    <t>ENCFF732PHN</t>
  </si>
  <si>
    <t>ENCFF744ZJK</t>
  </si>
  <si>
    <t>2016-05-06T18:12:17.138180+00:00</t>
  </si>
  <si>
    <t>4ee87045e15c9623dbbf48b9f30d6310</t>
  </si>
  <si>
    <t>ENCFF814YFG</t>
  </si>
  <si>
    <t>ENCFF577LLL</t>
  </si>
  <si>
    <t>2016-05-06T18:13:30.893080+00:00</t>
  </si>
  <si>
    <t>84d36e8e1e77507a8134fc8e71690247</t>
  </si>
  <si>
    <t>ENCFF952YHB</t>
  </si>
  <si>
    <t>ENCFF011ZUM</t>
  </si>
  <si>
    <t>2016-05-06T18:13:56.109479+00:00</t>
  </si>
  <si>
    <t>3ae295620a9bd9a84cb3b42eb78595df</t>
  </si>
  <si>
    <t>ENCFF965IQY</t>
  </si>
  <si>
    <t>ENCFF513NDA</t>
  </si>
  <si>
    <t>2016-05-06T18:11:55.027274+00:00</t>
  </si>
  <si>
    <t>19191d81d8901cd9ae620e47f7a71825</t>
  </si>
  <si>
    <t>ENCFF271JZR</t>
  </si>
  <si>
    <t>ENCFF218RAX</t>
  </si>
  <si>
    <t>2016-05-06T18:13:09.865074+00:00</t>
  </si>
  <si>
    <t>f53bde30cb8a8b9d4b5dab0e309e22c3</t>
  </si>
  <si>
    <t>ENCFF806VPE</t>
  </si>
  <si>
    <t>ENCFF310PFX</t>
  </si>
  <si>
    <t>2016-05-06T18:13:33.639613+00:00</t>
  </si>
  <si>
    <t>568891bfc2caa35bfe6b5798a6fab846</t>
  </si>
  <si>
    <t>ENCFF120QOW</t>
  </si>
  <si>
    <t>ENCFF197MJX</t>
  </si>
  <si>
    <t>2016-05-06T18:13:47.099773+00:00</t>
  </si>
  <si>
    <t>355f3cd67d305122146a4ad8b410a376</t>
  </si>
  <si>
    <t>ENCFF037EWV</t>
  </si>
  <si>
    <t>ENCFF419XJY</t>
  </si>
  <si>
    <t>2017-02-08T18:21:07.960885+00:00</t>
  </si>
  <si>
    <t>b35d70615e650ca97b9df9bbc7213718</t>
  </si>
  <si>
    <t>ENCFF901PZK</t>
  </si>
  <si>
    <t>ENCFF510UAH</t>
  </si>
  <si>
    <t>2017-02-08T18:24:59.627323+00:00</t>
  </si>
  <si>
    <t>17599bd82fdf89eadd7f5b4d0759750c</t>
  </si>
  <si>
    <t>ENCFF473DJD</t>
  </si>
  <si>
    <t>ENCFF343MYT</t>
  </si>
  <si>
    <t>2016-05-06T18:11:08.224702+00:00</t>
  </si>
  <si>
    <t>cd5f9726fc6674f2c2a7dd27e2078151</t>
  </si>
  <si>
    <t>ENCFF282EIV</t>
  </si>
  <si>
    <t>ENCFF439OMO</t>
  </si>
  <si>
    <t>2016-05-06T18:02:48.740012+00:00</t>
  </si>
  <si>
    <t>954de9163119331e1c0589df5d725fa7</t>
  </si>
  <si>
    <t>ENCFF510GFY</t>
  </si>
  <si>
    <t>ENCFF883CMB</t>
  </si>
  <si>
    <t>2016-05-06T18:04:51.149316+00:00</t>
  </si>
  <si>
    <t>dcad45be900fb499f0dca4939761dba7</t>
  </si>
  <si>
    <t>ENCFF174VYS</t>
  </si>
  <si>
    <t>ENCFF196IPB</t>
  </si>
  <si>
    <t>2016-05-06T18:11:13.436077+00:00</t>
  </si>
  <si>
    <t>b66d1a7deefcc268a22a02c127320dad</t>
  </si>
  <si>
    <t>ENCFF215VZE</t>
  </si>
  <si>
    <t>ENCFF605JOL</t>
  </si>
  <si>
    <t>2017-02-08T18:20:52.346898+00:00</t>
  </si>
  <si>
    <t>4e0bd9eba72f9d056df5456b9ee55cb4</t>
  </si>
  <si>
    <t>ENCFF323AVQ</t>
  </si>
  <si>
    <t>ENCFF183RWB</t>
  </si>
  <si>
    <t>2016-05-06T18:12:50.206102+00:00</t>
  </si>
  <si>
    <t>faf1e4248d99ab2673713c93365f3d6e</t>
  </si>
  <si>
    <t>ENCFF427ZMQ</t>
  </si>
  <si>
    <t>ENCFF319AWI</t>
  </si>
  <si>
    <t>2016-06-25T05:32:06.771595+00:00</t>
  </si>
  <si>
    <t>d18ac928feebdcda83bb0e5cb50c958d</t>
  </si>
  <si>
    <t>ENCFF663BEB</t>
  </si>
  <si>
    <t>ENCFF317LUD</t>
  </si>
  <si>
    <t>2016-05-06T18:11:45.688630+00:00</t>
  </si>
  <si>
    <t>fa6a509406d40341c45521d27b67c522</t>
  </si>
  <si>
    <t>ENCFF375EPE</t>
  </si>
  <si>
    <t>ENCFF338QTL</t>
  </si>
  <si>
    <t>2016-05-06T18:11:34.120768+00:00</t>
  </si>
  <si>
    <t>9061c72f0754a66bfd911058ea2438fd</t>
  </si>
  <si>
    <t>ENCFF978ZZB</t>
  </si>
  <si>
    <t>ENCFF743NIF</t>
  </si>
  <si>
    <t>2016-05-06T18:13:07.175512+00:00</t>
  </si>
  <si>
    <t>af60b517e0f9ffa234437898fffb6dc0</t>
  </si>
  <si>
    <t>ENCFF897DGW</t>
  </si>
  <si>
    <t>ENCFF089EYX</t>
  </si>
  <si>
    <t>2017-02-08T18:21:11.315475+00:00</t>
  </si>
  <si>
    <t>98a61db8cf89c1c6e36760d4300aa9b4</t>
  </si>
  <si>
    <t>ENCFF599SJC</t>
  </si>
  <si>
    <t>ENCFF521UDO</t>
  </si>
  <si>
    <t>2016-05-06T18:11:18.897367+00:00</t>
  </si>
  <si>
    <t>3608f316bada70312c18101ae59cb656</t>
  </si>
  <si>
    <t>ENCFF305WQU</t>
  </si>
  <si>
    <t>ENCFF521SIZ</t>
  </si>
  <si>
    <t>2016-05-06T18:02:54.781493+00:00</t>
  </si>
  <si>
    <t>82683ebaa6361222cd56a58a72e5a057</t>
  </si>
  <si>
    <t>ENCFF586OAQ</t>
  </si>
  <si>
    <t>ENCFF306JCM</t>
  </si>
  <si>
    <t>2016-05-06T18:10:43.639725+00:00</t>
  </si>
  <si>
    <t>2829a223235f3fbde25294fe5de329fa</t>
  </si>
  <si>
    <t>ENCFF206EPF</t>
  </si>
  <si>
    <t>ENCFF377ZTC</t>
  </si>
  <si>
    <t>2016-05-06T18:11:10.064135+00:00</t>
  </si>
  <si>
    <t>2a05bb832beec60424fc64cdf72b2a9b</t>
  </si>
  <si>
    <t>ENCFF562USM</t>
  </si>
  <si>
    <t>ENCFF061XKR</t>
  </si>
  <si>
    <t>2017-02-08T18:20:58.422534+00:00</t>
  </si>
  <si>
    <t>c72ae2ed446499924b2f4c8e205251b2</t>
  </si>
  <si>
    <t>ENCFF324YZM</t>
  </si>
  <si>
    <t>ENCFF269ATE</t>
  </si>
  <si>
    <t>2017-02-08T18:20:58.418872+00:00</t>
  </si>
  <si>
    <t>fd98d4baa7d5fd20151bcbdba1400d10</t>
  </si>
  <si>
    <t>ENCFF274SSL</t>
  </si>
  <si>
    <t>ENCFF087SCF</t>
  </si>
  <si>
    <t>2016-05-06T18:02:32.600054+00:00</t>
  </si>
  <si>
    <t>5cdf1c5bb999aeb4176988d309d08efa</t>
  </si>
  <si>
    <t>ENCFF565EDH</t>
  </si>
  <si>
    <t>ENCFF887XCD</t>
  </si>
  <si>
    <t>2016-05-06T17:38:57.605348+00:00</t>
  </si>
  <si>
    <t>6f2d17af0c10d358755d1afdd6051c6d</t>
  </si>
  <si>
    <t>ENCFF658TYW</t>
  </si>
  <si>
    <t>ENCFF911KYO</t>
  </si>
  <si>
    <t>2016-05-06T18:11:39.802555+00:00</t>
  </si>
  <si>
    <t>2ab57bba4b670d7865b5629713a0f529</t>
  </si>
  <si>
    <t>ENCFF386XET</t>
  </si>
  <si>
    <t>ENCFF113ZAT</t>
  </si>
  <si>
    <t>2016-05-06T18:11:18.655812+00:00</t>
  </si>
  <si>
    <t>fc617c484599e792ac4744ca9df14625</t>
  </si>
  <si>
    <t>ENCFF603BUP</t>
  </si>
  <si>
    <t>ENCFF866EMZ</t>
  </si>
  <si>
    <t>2016-05-06T18:10:33.913332+00:00</t>
  </si>
  <si>
    <t>45bc089fc31b4716b216807b38bc087b</t>
  </si>
  <si>
    <t>ENCFF110QIK</t>
  </si>
  <si>
    <t>ENCFF426URQ</t>
  </si>
  <si>
    <t>2017-02-08T18:20:54.993017+00:00</t>
  </si>
  <si>
    <t>27464d8b02945dd30652e5539054c4e5</t>
  </si>
  <si>
    <t>ENCFF087TOW</t>
  </si>
  <si>
    <t>ENCFF092DDZ</t>
  </si>
  <si>
    <t>2017-02-08T18:21:08.415090+00:00</t>
  </si>
  <si>
    <t>840d3ea8f516bddb1af77abdb6f9339f</t>
  </si>
  <si>
    <t>ENCFF920RYN</t>
  </si>
  <si>
    <t>ENCFF442FJZ</t>
  </si>
  <si>
    <t>2017-02-08T18:20:29.753674+00:00</t>
  </si>
  <si>
    <t>01df97658c9d39ccbc82c48eb30846b7</t>
  </si>
  <si>
    <t>ENCFF173SFW</t>
  </si>
  <si>
    <t>ENCFF593HBL</t>
  </si>
  <si>
    <t>2016-05-06T18:09:56.589126+00:00</t>
  </si>
  <si>
    <t>fe11d8d663f81ddd3ed2caca838e7012</t>
  </si>
  <si>
    <t>ENCFF526GBB</t>
  </si>
  <si>
    <t>ENCFF101DEV</t>
  </si>
  <si>
    <t>2017-02-08T18:20:55.847308+00:00</t>
  </si>
  <si>
    <t>060c885acbfc73665474a945212840d9</t>
  </si>
  <si>
    <t>ENCFF431FEY</t>
  </si>
  <si>
    <t>ENCFF386QNN</t>
  </si>
  <si>
    <t>2016-06-25T05:31:45.881021+00:00</t>
  </si>
  <si>
    <t>f5b9678bd6d0d5e6ca0b875f96ba4a34</t>
  </si>
  <si>
    <t>ENCFF100MPD</t>
  </si>
  <si>
    <t>ENCFF282ICF</t>
  </si>
  <si>
    <t>2016-05-06T18:13:20.224864+00:00</t>
  </si>
  <si>
    <t>1049e4c2311f6fb63bef4f9034409602</t>
  </si>
  <si>
    <t>ENCFF272IKY</t>
  </si>
  <si>
    <t>ENCFF289XBX</t>
  </si>
  <si>
    <t>2016-05-06T18:09:41.696163+00:00</t>
  </si>
  <si>
    <t>4c38cff70221ce724ef1a8d4689bd27e</t>
  </si>
  <si>
    <t>ENCFF782IWR</t>
  </si>
  <si>
    <t>ENCFF025UQF</t>
  </si>
  <si>
    <t>2017-02-08T18:24:45.630308+00:00</t>
  </si>
  <si>
    <t>2134da9f8a3586abcdd6276ca7d069ce</t>
  </si>
  <si>
    <t>ENCFF670ZTJ</t>
  </si>
  <si>
    <t>ENCFF292SYX</t>
  </si>
  <si>
    <t>2016-05-06T17:57:01.207121+00:00</t>
  </si>
  <si>
    <t>84fee5dee32fe02f23f7f234dbfe66ed</t>
  </si>
  <si>
    <t>ENCFF871OYT</t>
  </si>
  <si>
    <t>ENCFF448VZC</t>
  </si>
  <si>
    <t>2016-05-06T18:02:48.640793+00:00</t>
  </si>
  <si>
    <t>b80c2a4ee2895ef63fdca9aa9108ea8f</t>
  </si>
  <si>
    <t>ENCFF852YOS</t>
  </si>
  <si>
    <t>ENCFF201ZVH</t>
  </si>
  <si>
    <t>2017-02-08T18:24:41.195104+00:00</t>
  </si>
  <si>
    <t>99cff413775c3af48345ad048d1b4879</t>
  </si>
  <si>
    <t>ENCFF848AQB</t>
  </si>
  <si>
    <t>ENCFF833ZOA</t>
  </si>
  <si>
    <t>2016-05-06T18:12:28.337854+00:00</t>
  </si>
  <si>
    <t>350041f7b2168c1d9f657ab838ece16c</t>
  </si>
  <si>
    <t>ENCFF176MNQ</t>
  </si>
  <si>
    <t>2016-11-19T14:03:03.360535+00:00</t>
  </si>
  <si>
    <t>20d26093e40a144958dbec615d6b3014</t>
  </si>
  <si>
    <t>ENCFF608RAU</t>
  </si>
  <si>
    <t>ENCFF017VZP</t>
  </si>
  <si>
    <t>2017-12-21T22:29:57.803095+00:00</t>
  </si>
  <si>
    <t>13c66785a1302d3e72ad9c9560527ad6</t>
  </si>
  <si>
    <t>ENCFF864WWH</t>
  </si>
  <si>
    <t>ENCFF298FEZ</t>
  </si>
  <si>
    <t>2017-12-21T22:39:16.613391+00:00</t>
  </si>
  <si>
    <t>da3f88b51d92a3adbe7b13328e180151</t>
  </si>
  <si>
    <t>ENCFF406HBU</t>
  </si>
  <si>
    <t>ENCFF002AXD</t>
  </si>
  <si>
    <t>2016-05-06T18:12:19.580236+00:00</t>
  </si>
  <si>
    <t>ENCDO354AAA</t>
  </si>
  <si>
    <t>cell_line_EFO_0005719</t>
  </si>
  <si>
    <t>eda04403d2204905da4f194399a97691</t>
  </si>
  <si>
    <t>ENCFF344OKG</t>
  </si>
  <si>
    <t>ENCFF393KUX, ENCFF368CYL, ENCFF138KKQ, ENCFF472QMD, ENCFF064XIS, ENCFF635VQA, ENCFF763DAQ, ENCFF508ZFI, ENCFF659UFR, ENCFF145GCJ, ENCFF303YPV</t>
  </si>
  <si>
    <t>2016-11-02T17:13:47.856079+00:00</t>
  </si>
  <si>
    <t>9dc4413b425b1809894506ba83dd7554</t>
  </si>
  <si>
    <t>ENCFF153BDJ</t>
  </si>
  <si>
    <t>ENCFF746RWX, ENCFF472ADY, ENCFF895MOG, ENCFF286QYQ, ENCFF688OXR, ENCFF686JJA</t>
  </si>
  <si>
    <t>2017-06-28T23:47:52.797536+00:00</t>
  </si>
  <si>
    <t>79117d1ed42e316962db7c39f578445d</t>
  </si>
  <si>
    <t>ENCFF942DSY</t>
  </si>
  <si>
    <t>ENCFF000ZIF, ENCFF000ZIB, ENCFF000ZIH, ENCFF000ZID, ENCFF000ZIJ, ENCFF000ZHZ</t>
  </si>
  <si>
    <t>2016-10-26T17:37:10.825946+00:00</t>
  </si>
  <si>
    <t>ENCDO000AAP</t>
  </si>
  <si>
    <t>cell_line_EFO_0001200</t>
  </si>
  <si>
    <t>bbb08f79740de4e95a005bdafbb7528b</t>
  </si>
  <si>
    <t>ENCFF043PUQ</t>
  </si>
  <si>
    <t>ENCFF000AHV</t>
  </si>
  <si>
    <t>2016-08-09T16:00:42.394650+00:00</t>
  </si>
  <si>
    <t>e5c095a015297543efba33d319870037</t>
  </si>
  <si>
    <t>ENCFF981QXW</t>
  </si>
  <si>
    <t>2017-10-20T00:40:37.050310+00:00</t>
  </si>
  <si>
    <t>d06c8882a6f31fa8ac0fc670b99fbf92</t>
  </si>
  <si>
    <t>ENCFF988REB</t>
  </si>
  <si>
    <t>ENCFF205YRD, ENCFF956QDK</t>
  </si>
  <si>
    <t>2016-10-26T23:33:54.684806+00:00</t>
  </si>
  <si>
    <t>ENCDO085ZKK</t>
  </si>
  <si>
    <t>cell_line_EFO_0007070</t>
  </si>
  <si>
    <t>cf003e1317997b562d50bffb7ad6c80c</t>
  </si>
  <si>
    <t>ENCFF017YII</t>
  </si>
  <si>
    <t>ENCFF318ZNB, ENCFF640MKX</t>
  </si>
  <si>
    <t>2016-10-25T05:07:59.117564+00:00</t>
  </si>
  <si>
    <t>b5cf6fc4da562cf345cbd90b3d5fbae2</t>
  </si>
  <si>
    <t>ENCFF487JOS</t>
  </si>
  <si>
    <t>ENCFF885SBP, ENCFF061PAW</t>
  </si>
  <si>
    <t>2017-01-11T04:28:52.303555+00:00</t>
  </si>
  <si>
    <t>ENCDO027VXA</t>
  </si>
  <si>
    <t>cell_line_EFO_0002106</t>
  </si>
  <si>
    <t>d5efc4b68435bce3f5ab3286bf3ad150</t>
  </si>
  <si>
    <t>ENCFF968AIF</t>
  </si>
  <si>
    <t>ENCFF595BTS, ENCFF222VRH</t>
  </si>
  <si>
    <t>2016-10-25T05:06:53.156128+00:00</t>
  </si>
  <si>
    <t>c28a38023a4e50c6d83970a3b48ac39e</t>
  </si>
  <si>
    <t>ENCFF368JCF</t>
  </si>
  <si>
    <t>ENCFF563PNW, ENCFF631QCD, ENCFF000CFY</t>
  </si>
  <si>
    <t>2017-04-06T20:54:42.047158+00:00</t>
  </si>
  <si>
    <t>ENCDO916IIE</t>
  </si>
  <si>
    <t>primary_cell_CL_0000127</t>
  </si>
  <si>
    <t>38f74632c7934aaffeba6a16cb5535f9</t>
  </si>
  <si>
    <t>ENCFF597JWO</t>
  </si>
  <si>
    <t>ENCFF949QOX, ENCFF900DXM</t>
  </si>
  <si>
    <t>2016-11-02T17:15:47.951124+00:00</t>
  </si>
  <si>
    <t>6d438e4f6cc12fb4e2b593c9d94ea36c</t>
  </si>
  <si>
    <t>ENCFF022OWN</t>
  </si>
  <si>
    <t>ENCFF216BKY, ENCFF059KCL</t>
  </si>
  <si>
    <t>2017-03-21T07:25:18.463193+00:00</t>
  </si>
  <si>
    <t>ENCDO478OMA</t>
  </si>
  <si>
    <t>tissue_UBERON_0008450</t>
  </si>
  <si>
    <t>c4258ffeed590fe57d9d64e537af7b4e</t>
  </si>
  <si>
    <t>ENCFF299YGP</t>
  </si>
  <si>
    <t>ENCFF000WZC</t>
  </si>
  <si>
    <t>2016-05-31T19:41:25.687929+00:00</t>
  </si>
  <si>
    <t>ENCDO000ABF</t>
  </si>
  <si>
    <t>cell_line_EFO_0001182</t>
  </si>
  <si>
    <t>d48de5a9ad6b9483b298d6e444cbfc73</t>
  </si>
  <si>
    <t>ENCFF747ZVF</t>
  </si>
  <si>
    <t>ENCFF582UFD, ENCFF043RFW</t>
  </si>
  <si>
    <t>2017-03-17T00:43:05.147188+00:00</t>
  </si>
  <si>
    <t>465a106305b5b15dd720d97a9b1889ae</t>
  </si>
  <si>
    <t>ENCFF828TEP</t>
  </si>
  <si>
    <t>ENCFF990QWI, ENCFF893FAW, ENCFF763LON, ENCFF261YBL, ENCFF645YSL</t>
  </si>
  <si>
    <t>2018-01-31T01:51:47.317889+00:00</t>
  </si>
  <si>
    <t>ENCDO412QUR</t>
  </si>
  <si>
    <t>cc052101c44c7e830c25a7ded69100ad</t>
  </si>
  <si>
    <t>ENCFF355WDB</t>
  </si>
  <si>
    <t>ENCFF890HQY, ENCFF489HIX, ENCFF475WXS, ENCFF228EQX</t>
  </si>
  <si>
    <t>2016-10-25T21:57:57.539469+00:00</t>
  </si>
  <si>
    <t>ENCDO355AAA</t>
  </si>
  <si>
    <t>cell_line_EFO_0006710</t>
  </si>
  <si>
    <t>0ba84061a6eb35cc17031e82421f1588</t>
  </si>
  <si>
    <t>ENCFF554AXK</t>
  </si>
  <si>
    <t>ENCFF095YNS, ENCFF454MGO</t>
  </si>
  <si>
    <t>2016-05-25T14:15:06.861227+00:00</t>
  </si>
  <si>
    <t>ENCDO568LPD</t>
  </si>
  <si>
    <t>cell_line_EFO_0006283</t>
  </si>
  <si>
    <t>dd21a886e3bd16536b7b71d31fecb935</t>
  </si>
  <si>
    <t>ENCFF232ZFT</t>
  </si>
  <si>
    <t>ENCFF788ZCC, ENCFF536ZKX, ENCFF002BBC</t>
  </si>
  <si>
    <t>2016-10-14T00:32:37.118729+00:00</t>
  </si>
  <si>
    <t>ENCDO350AAA</t>
  </si>
  <si>
    <t>cell_line_EFO_0005907</t>
  </si>
  <si>
    <t>b5c56fcf781d513067163a83a8aaca28</t>
  </si>
  <si>
    <t>ENCFF344NKR</t>
  </si>
  <si>
    <t>ENCFF000AMT</t>
  </si>
  <si>
    <t>2016-11-30T18:18:32.230300+00:00</t>
  </si>
  <si>
    <t>ENCDO114AAA</t>
  </si>
  <si>
    <t>c6eb55b899fbdbdc99ea7d6472d6af0b</t>
  </si>
  <si>
    <t>ENCFF273BYR</t>
  </si>
  <si>
    <t>ENCFF531ACX, ENCFF481DNM</t>
  </si>
  <si>
    <t>2018-01-26T21:52:54.146425+00:00</t>
  </si>
  <si>
    <t>ENCDO424FTP</t>
  </si>
  <si>
    <t>in_vitro_differentiated_cells_CL_0000221</t>
  </si>
  <si>
    <t>ac0ad1efd71bcb667c28bbadc547126d</t>
  </si>
  <si>
    <t>ENCFF131TJA</t>
  </si>
  <si>
    <t>ENCFF505NFA</t>
  </si>
  <si>
    <t>2016-05-06T18:03:42.939237+00:00</t>
  </si>
  <si>
    <t>ENCDO000ABC</t>
  </si>
  <si>
    <t>cell_line_EFO_0002860</t>
  </si>
  <si>
    <t>acabff0aac8aa6d79c71beced6f7ef59</t>
  </si>
  <si>
    <t>ENCFF998PVM</t>
  </si>
  <si>
    <t>ENCFF002BAA, ENCFF002AVJ</t>
  </si>
  <si>
    <t>2016-05-06T18:15:15.336759+00:00</t>
  </si>
  <si>
    <t>ENCDO351AAA</t>
  </si>
  <si>
    <t>cell_line_EFO_0006711</t>
  </si>
  <si>
    <t>d700e20105acdd7e8bd9d132334d5d09</t>
  </si>
  <si>
    <t>ENCFF119DFE</t>
  </si>
  <si>
    <t>ENCFF244WIG, ENCFF651VMP, ENCFF002AVH</t>
  </si>
  <si>
    <t>2016-10-26T22:58:51.356708+00:00</t>
  </si>
  <si>
    <t>ENCDO353AAA</t>
  </si>
  <si>
    <t>cell_line_EFO_0002357</t>
  </si>
  <si>
    <t>4ed9732f31c7e2f001e9eccb06b0b15a</t>
  </si>
  <si>
    <t>ENCFF928LUL</t>
  </si>
  <si>
    <t>ENCFF630WNF, ENCFF965KVJ, ENCFF802ZSZ</t>
  </si>
  <si>
    <t>2016-10-26T04:55:20.226172+00:00</t>
  </si>
  <si>
    <t>ENCDO732PDS</t>
  </si>
  <si>
    <t>cell_line_EFO_0007112</t>
  </si>
  <si>
    <t>79448a4ac8694e1070d7e540c5659f05</t>
  </si>
  <si>
    <t>ENCFF791WOW</t>
  </si>
  <si>
    <t>ENCFF188POD, ENCFF770IYO</t>
  </si>
  <si>
    <t>2016-12-19T07:31:02.733958+00:00</t>
  </si>
  <si>
    <t>tissue_UBERON_0001255</t>
  </si>
  <si>
    <t>c33d70825c8a13d6b9b2c632380e2dfe</t>
  </si>
  <si>
    <t>ENCFF837FYA</t>
  </si>
  <si>
    <t>ENCFF054IRC, ENCFF364BTA, ENCFF368OCV</t>
  </si>
  <si>
    <t>2016-11-08T03:56:38.950250+00:00</t>
  </si>
  <si>
    <t>a76a4a0c5028b12e50d103e84cbbd612</t>
  </si>
  <si>
    <t>ENCFF787QMX</t>
  </si>
  <si>
    <t>2017-03-22T21:09:34.217869+00:00</t>
  </si>
  <si>
    <t>6b585417130045ea379b88b032419fd8</t>
  </si>
  <si>
    <t>ENCFF880UAU</t>
  </si>
  <si>
    <t>ENCFF910KYS, ENCFF466ORS, ENCFF630PTQ, ENCFF169TIB</t>
  </si>
  <si>
    <t>2016-09-27T20:53:32.750891+00:00</t>
  </si>
  <si>
    <t>ENCDO697GBW</t>
  </si>
  <si>
    <t>cell_line_EFO_0005724</t>
  </si>
  <si>
    <t>432be1aa3bf93c248fb2b1585207eb7d</t>
  </si>
  <si>
    <t>ENCFF931SQB</t>
  </si>
  <si>
    <t>ENCFF799XPQ</t>
  </si>
  <si>
    <t>2016-05-06T18:13:54.932405+00:00</t>
  </si>
  <si>
    <t>ENCDO349AAA</t>
  </si>
  <si>
    <t>cell_line_EFO_0002074</t>
  </si>
  <si>
    <t>f48469819e66026893518f5e4057cfb1</t>
  </si>
  <si>
    <t>ENCFF737ZCN</t>
  </si>
  <si>
    <t>ENCFF171PZA, ENCFF493KOY, ENCFF219ZTD</t>
  </si>
  <si>
    <t>2016-12-19T07:22:04.263318+00:00</t>
  </si>
  <si>
    <t>5c64a848d744cc31c32399fae66f64ed</t>
  </si>
  <si>
    <t>ENCFF450CXD</t>
  </si>
  <si>
    <t>ENCFF197CBU, ENCFF263EIQ</t>
  </si>
  <si>
    <t>2017-03-21T07:24:59.143514+00:00</t>
  </si>
  <si>
    <t>in_vitro_differentiated_cells_CL_0000540</t>
  </si>
  <si>
    <t>c057f40375feda470cfe54fd9fb58639</t>
  </si>
  <si>
    <t>ENCFF952QEE</t>
  </si>
  <si>
    <t>ENCFF404AFK, ENCFF217LWR</t>
  </si>
  <si>
    <t>2017-03-21T07:19:02.441012+00:00</t>
  </si>
  <si>
    <t>add7d3971a460769ac4604f4ea2f39b0</t>
  </si>
  <si>
    <t>ENCFF615KTD</t>
  </si>
  <si>
    <t>2017-03-17T01:54:33.425165+00:00</t>
  </si>
  <si>
    <t>b7a7872f0b26cec1e755700d72ad05ee</t>
  </si>
  <si>
    <t>ENCFF759BRF</t>
  </si>
  <si>
    <t>2017-10-19T22:27:26.320926+00:00</t>
  </si>
  <si>
    <t>2468c7e67b2e2046b0b418903d0f76d5</t>
  </si>
  <si>
    <t>ENCFF520HKV</t>
  </si>
  <si>
    <t>ENCFF167BJI</t>
  </si>
  <si>
    <t>2016-12-19T07:30:11.789208+00:00</t>
  </si>
  <si>
    <t>8579235742a848e74d4b09801d4e90ae</t>
  </si>
  <si>
    <t>ENCFF303SPG</t>
  </si>
  <si>
    <t>ENCFF474ZPM, ENCFF642ZJC, ENCFF066LYG, ENCFF162ADN</t>
  </si>
  <si>
    <t>2017-02-04T00:33:17.571376+00:00</t>
  </si>
  <si>
    <t>d2f73da2822961d017cfabd5ae502205</t>
  </si>
  <si>
    <t>ENCFF713YQB</t>
  </si>
  <si>
    <t>ENCFF000BAU</t>
  </si>
  <si>
    <t>2016-08-09T15:58:42.074544+00:00</t>
  </si>
  <si>
    <t>ENCDO000AAB</t>
  </si>
  <si>
    <t>cell_line_EFO_0002791</t>
  </si>
  <si>
    <t>225079927066b5231597623feb14eea7</t>
  </si>
  <si>
    <t>ENCFF197IGE</t>
  </si>
  <si>
    <t>ENCFF949LER, ENCFF514FFU, ENCFF042HQU, ENCFF143CSZ, ENCFF880NQD</t>
  </si>
  <si>
    <t>2018-01-31T22:52:28.397962+00:00</t>
  </si>
  <si>
    <t>ENCDO410ZKA</t>
  </si>
  <si>
    <t>40b676a3112961e4817722b38791b3a2</t>
  </si>
  <si>
    <t>ENCFF201IQZ</t>
  </si>
  <si>
    <t>ENCFF566WUW, ENCFF409YBO, ENCFF297IBP, ENCFF046LYW</t>
  </si>
  <si>
    <t>2018-01-18T03:55:26.437694+00:00</t>
  </si>
  <si>
    <t>ENCDO731PNE</t>
  </si>
  <si>
    <t>tissue_UBERON_0012489</t>
  </si>
  <si>
    <t>98b112baf36d76af3514d3915932ea60</t>
  </si>
  <si>
    <t>ENCFF566TWZ</t>
  </si>
  <si>
    <t>ENCFF002BCA, ENCFF002AYG</t>
  </si>
  <si>
    <t>2016-05-06T18:14:39.069177+00:00</t>
  </si>
  <si>
    <t>4ec535e15f3e703908fbfe0e2dfac779</t>
  </si>
  <si>
    <t>ENCFF438KJC</t>
  </si>
  <si>
    <t>ENCFF137UFY</t>
  </si>
  <si>
    <t>2016-05-06T18:14:48.665089+00:00</t>
  </si>
  <si>
    <t>f9cb4f5b35f687bc38e8382fdfeb21ab</t>
  </si>
  <si>
    <t>ENCFF209YSO</t>
  </si>
  <si>
    <t>2017-05-23T14:57:21.012067+00:00</t>
  </si>
  <si>
    <t>d5771d7ca4a0caddb233c55aca3da06f</t>
  </si>
  <si>
    <t>ENCFF429XTA</t>
  </si>
  <si>
    <t>ENCFF955HWE, ENCFF860HKY, ENCFF000CIU</t>
  </si>
  <si>
    <t>2017-04-07T01:37:57.492328+00:00</t>
  </si>
  <si>
    <t>ENCDO759UVX</t>
  </si>
  <si>
    <t>primary_cell_CL_0002551</t>
  </si>
  <si>
    <t>ccb8a62748d6c7348424e7bc547d3d09</t>
  </si>
  <si>
    <t>ENCFF343JMR</t>
  </si>
  <si>
    <t>2017-03-17T01:15:36.734141+00:00</t>
  </si>
  <si>
    <t>3f1c5dca5adc68c3427d52b811924233</t>
  </si>
  <si>
    <t>ENCFF373OZW</t>
  </si>
  <si>
    <t>ENCFF796ERZ, ENCFF957PGR, ENCFF048ZOQ</t>
  </si>
  <si>
    <t>2016-11-15T23:51:02.120671+00:00</t>
  </si>
  <si>
    <t>0f38bf3462bf5889e40633b3aa2ae41d</t>
  </si>
  <si>
    <t>ENCFF638VYN</t>
  </si>
  <si>
    <t>ENCFF857GIV, ENCFF915YSH, ENCFF363GJA, ENCFF315XZF</t>
  </si>
  <si>
    <t>2018-01-18T05:12:01.016040+00:00</t>
  </si>
  <si>
    <t>ENCDO858AJQ</t>
  </si>
  <si>
    <t>tissue_UBERON_0012488</t>
  </si>
  <si>
    <t>15f653307b491aa4b2e3293030f2691a</t>
  </si>
  <si>
    <t>ENCFF336YCH</t>
  </si>
  <si>
    <t>ENCFF980SCI, ENCFF150YLW</t>
  </si>
  <si>
    <t>2017-03-21T07:25:05.461599+00:00</t>
  </si>
  <si>
    <t>tissue_UBERON_0002080</t>
  </si>
  <si>
    <t>6d3a249d52fba5a86a239eda22401cfa</t>
  </si>
  <si>
    <t>ENCFF182KWD</t>
  </si>
  <si>
    <t>ENCFF869JIH</t>
  </si>
  <si>
    <t>2016-12-19T07:22:15.489148+00:00</t>
  </si>
  <si>
    <t>in_vitro_differentiated_cells_NTR_0000856</t>
  </si>
  <si>
    <t>df051ca48355ffcc789466dec5cb0478</t>
  </si>
  <si>
    <t>ENCFF570QIM</t>
  </si>
  <si>
    <t>ENCFF434FMH</t>
  </si>
  <si>
    <t>2016-12-19T07:29:42.110974+00:00</t>
  </si>
  <si>
    <t>602bf1678214e48a5ce62b5d66f585ce</t>
  </si>
  <si>
    <t>ENCFF230XRK</t>
  </si>
  <si>
    <t>ENCFF137ZTJ, ENCFF800DGE, ENCFF849RAD</t>
  </si>
  <si>
    <t>2016-10-26T04:56:20.789856+00:00</t>
  </si>
  <si>
    <t>bac4fdda035362d3f6186e8b3cdaecdc</t>
  </si>
  <si>
    <t>ENCFF108CWL</t>
  </si>
  <si>
    <t>ENCFF708SNY</t>
  </si>
  <si>
    <t>2016-12-19T07:30:25.327120+00:00</t>
  </si>
  <si>
    <t>in_vitro_differentiated_cells_CL_0000351</t>
  </si>
  <si>
    <t>e3341c0bc7edaf606b0249d425d0990d</t>
  </si>
  <si>
    <t>ENCFF861GBM</t>
  </si>
  <si>
    <t>ENCFF788YKS, ENCFF913IHA, ENCFF749GHL, ENCFF556RIX, ENCFF000BHE</t>
  </si>
  <si>
    <t>2017-04-06T18:44:35.866513+00:00</t>
  </si>
  <si>
    <t>ENCDO830BUW</t>
  </si>
  <si>
    <t>3293e35675bf142aaf66df65e27a2301</t>
  </si>
  <si>
    <t>ENCFF902CRQ</t>
  </si>
  <si>
    <t>ENCFF359BBF, ENCFF229SZZ, ENCFF876LYB</t>
  </si>
  <si>
    <t>2017-01-09T22:29:45.077418+00:00</t>
  </si>
  <si>
    <t>cell_line_EFO_0003045</t>
  </si>
  <si>
    <t>80fee7a30bb0f3869b517be5c3aa4b7f</t>
  </si>
  <si>
    <t>ENCFF858VPI</t>
  </si>
  <si>
    <t>ENCFF000ZIZ</t>
  </si>
  <si>
    <t>2016-10-26T17:42:56.360894+00:00</t>
  </si>
  <si>
    <t>6bc0e52fabbc6fc7fafd5e43d45f1085</t>
  </si>
  <si>
    <t>ENCFF037MPZ</t>
  </si>
  <si>
    <t>ENCFF531PAG</t>
  </si>
  <si>
    <t>2016-05-06T18:03:30.447633+00:00</t>
  </si>
  <si>
    <t>in_vitro_differentiated_cells_CL_0002259</t>
  </si>
  <si>
    <t>f1d218e9d9e4e856c151f5ffaa37d046</t>
  </si>
  <si>
    <t>ENCFF730XXI</t>
  </si>
  <si>
    <t>ENCFF000ZPL</t>
  </si>
  <si>
    <t>2016-10-26T17:42:45.819342+00:00</t>
  </si>
  <si>
    <t>ENCDO272AAA</t>
  </si>
  <si>
    <t>primary_cell_CL_0000765</t>
  </si>
  <si>
    <t>af444cf1fca89cd8001e53f125bc0289</t>
  </si>
  <si>
    <t>ENCFF496UNC</t>
  </si>
  <si>
    <t>ENCFF851OXO, ENCFF240RBR, ENCFF197TBK</t>
  </si>
  <si>
    <t>2017-03-27T01:13:23.565894+00:00</t>
  </si>
  <si>
    <t>197a0e99ceafbc08679c77e89ed2ef07</t>
  </si>
  <si>
    <t>ENCFF672XRL</t>
  </si>
  <si>
    <t>ENCFF094QSY, ENCFF023WWL</t>
  </si>
  <si>
    <t>2018-01-19T21:40:12.167374+00:00</t>
  </si>
  <si>
    <t>ENCDO779YRY</t>
  </si>
  <si>
    <t>primary_cell_CL_0000895</t>
  </si>
  <si>
    <t>706f0dc28e7bb075967fcc347d68b3b4</t>
  </si>
  <si>
    <t>ENCFF070HBM</t>
  </si>
  <si>
    <t>ENCFF002ABO, ENCFF002ABM</t>
  </si>
  <si>
    <t>2016-07-13T02:44:53.571777+00:00</t>
  </si>
  <si>
    <t>b1e82318f3f7dd672643a5d909d517dc</t>
  </si>
  <si>
    <t>ENCFF996OUT</t>
  </si>
  <si>
    <t>ENCFF000QTV</t>
  </si>
  <si>
    <t>2016-10-26T17:58:24.786751+00:00</t>
  </si>
  <si>
    <t>ENCDO000ABB</t>
  </si>
  <si>
    <t>cell_line_EFO_0002713</t>
  </si>
  <si>
    <t>cbfb5aa8c6b8e6f162c22b7024eaf46e</t>
  </si>
  <si>
    <t>ENCFF126PXT</t>
  </si>
  <si>
    <t>ENCFF349YSG, ENCFF775RGK, ENCFF829PCB</t>
  </si>
  <si>
    <t>2016-11-08T04:15:10.589337+00:00</t>
  </si>
  <si>
    <t>6d0228da33dfe00a1b56fde26ffe723e</t>
  </si>
  <si>
    <t>ENCFF499KZH</t>
  </si>
  <si>
    <t>ENCFF527MYS, ENCFF880KDO, ENCFF148FBA</t>
  </si>
  <si>
    <t>2016-12-19T07:29:52.193048+00:00</t>
  </si>
  <si>
    <t>a19c55fd6121d8a9acf593848fca768f</t>
  </si>
  <si>
    <t>ENCFF122NRW</t>
  </si>
  <si>
    <t>ENCFF653JWL, ENCFF369RYY, ENCFF881CNC, ENCFF608CWZ, ENCFF356QYZ, ENCFF854ELY</t>
  </si>
  <si>
    <t>2017-02-03T23:47:44.907586+00:00</t>
  </si>
  <si>
    <t>5560215cb7e403de240a7250074fbbe4</t>
  </si>
  <si>
    <t>ENCFF294LIH</t>
  </si>
  <si>
    <t>ENCFF000ODP</t>
  </si>
  <si>
    <t>2016-10-26T17:41:58.616701+00:00</t>
  </si>
  <si>
    <t>7cedd09542e7c29067f0bafb7f0b30b6</t>
  </si>
  <si>
    <t>ENCFF783SXE</t>
  </si>
  <si>
    <t>ENCFF827WPA</t>
  </si>
  <si>
    <t>2016-12-19T07:21:20.522837+00:00</t>
  </si>
  <si>
    <t>27aa02b0a1d7e7da6c2c32a74748c2ec</t>
  </si>
  <si>
    <t>ENCFF495KCW</t>
  </si>
  <si>
    <t>ENCFF854BYF</t>
  </si>
  <si>
    <t>2016-05-06T18:13:21.923512+00:00</t>
  </si>
  <si>
    <t>in_vitro_differentiated_cells_NTR_0003830</t>
  </si>
  <si>
    <t>b50cdc4307c3af9d662d7fe14d6848b7</t>
  </si>
  <si>
    <t>ENCFF660XDK</t>
  </si>
  <si>
    <t>ENCFF000YBC</t>
  </si>
  <si>
    <t>2017-02-28T16:36:44.635578+00:00</t>
  </si>
  <si>
    <t>ENCDO076ZHN</t>
  </si>
  <si>
    <t>primary_cell_CL_0002618</t>
  </si>
  <si>
    <t>f79586288fd4e1aee9e7644b064f8be1</t>
  </si>
  <si>
    <t>ENCFF966DNY</t>
  </si>
  <si>
    <t>ENCFF353BJM, ENCFF595IMS, ENCFF699FIQ</t>
  </si>
  <si>
    <t>2016-10-14T00:30:39.686081+00:00</t>
  </si>
  <si>
    <t>45ee2fdd07641b6d3f21cf2adba1dbe6</t>
  </si>
  <si>
    <t>ENCFF166WDN</t>
  </si>
  <si>
    <t>ENCFF329EHF, ENCFF865NVO, ENCFF698YBF</t>
  </si>
  <si>
    <t>2018-01-24T23:44:07.043991+00:00</t>
  </si>
  <si>
    <t>ENCDO922CEJ</t>
  </si>
  <si>
    <t>primary_cell_CL_0000897</t>
  </si>
  <si>
    <t>f0c019c53c9570df43763fb7d6780378</t>
  </si>
  <si>
    <t>ENCFF622WYL</t>
  </si>
  <si>
    <t>ENCFF000OLS</t>
  </si>
  <si>
    <t>2016-10-26T17:42:14.964158+00:00</t>
  </si>
  <si>
    <t>ENCDO000AAL</t>
  </si>
  <si>
    <t>cell_line_EFO_0002786</t>
  </si>
  <si>
    <t>7615d4d3edbda23bc17436095eea6d39</t>
  </si>
  <si>
    <t>ENCFF158SXC</t>
  </si>
  <si>
    <t>ENCFF688HAU</t>
  </si>
  <si>
    <t>2016-12-19T07:29:28.671197+00:00</t>
  </si>
  <si>
    <t>18ba1937ce1589b32e8dd7475649be32</t>
  </si>
  <si>
    <t>ENCFF150GJJ</t>
  </si>
  <si>
    <t>ENCFF777LPA, ENCFF733LTO, ENCFF485KXO, ENCFF190DIA</t>
  </si>
  <si>
    <t>2018-01-18T03:54:45.037242+00:00</t>
  </si>
  <si>
    <t>ENCDO874DHL</t>
  </si>
  <si>
    <t>tissue_UBERON_0000320</t>
  </si>
  <si>
    <t>2b0821f4441adcaf1f756e21d710a747</t>
  </si>
  <si>
    <t>ENCFF963WVO</t>
  </si>
  <si>
    <t>ENCFF606EYK, ENCFF054LZZ, ENCFF175GQQ, ENCFF168STH, ENCFF825IBW</t>
  </si>
  <si>
    <t>2017-02-23T19:09:53.257868+00:00</t>
  </si>
  <si>
    <t>ENCDO707VTH</t>
  </si>
  <si>
    <t>964a83e91b5c66e8762271dce75c4bf1</t>
  </si>
  <si>
    <t>ENCFF391KPN</t>
  </si>
  <si>
    <t>ENCFF765DJW, ENCFF615VUA, ENCFF000CFR</t>
  </si>
  <si>
    <t>2017-04-06T18:52:43.992492+00:00</t>
  </si>
  <si>
    <t>08b4e7fdbb97e1820e7d4c99bbd3525c</t>
  </si>
  <si>
    <t>ENCFF110LKZ</t>
  </si>
  <si>
    <t>ENCFF878QDE</t>
  </si>
  <si>
    <t>2016-12-19T07:29:37.869030+00:00</t>
  </si>
  <si>
    <t>in_vitro_differentiated_cells_CL_0000047</t>
  </si>
  <si>
    <t>187a8d622ddafe22c54859e842a887f4</t>
  </si>
  <si>
    <t>ENCFF610ZOD</t>
  </si>
  <si>
    <t>ENCFF982FDH, ENCFF355DMM, ENCFF812ISD, ENCFF935ETD</t>
  </si>
  <si>
    <t>2016-10-26T22:57:53.871625+00:00</t>
  </si>
  <si>
    <t>caa318f004e80b5b2e6d2cfa05159ce8</t>
  </si>
  <si>
    <t>ENCFF912MQZ</t>
  </si>
  <si>
    <t>ENCFF662WJR, ENCFF947MSE, ENCFF826JDD</t>
  </si>
  <si>
    <t>2016-11-08T04:06:53.904540+00:00</t>
  </si>
  <si>
    <t>in_vitro_differentiated_cells_CL_0000681</t>
  </si>
  <si>
    <t>d320e3eede37a9393604e759fecd0fd7</t>
  </si>
  <si>
    <t>ENCFF242LBR</t>
  </si>
  <si>
    <t>ENCFF753ZNI, ENCFF706DCA, ENCFF418LZN, ENCFF775ENL</t>
  </si>
  <si>
    <t>2016-10-26T04:53:26.420363+00:00</t>
  </si>
  <si>
    <t>1c4c9b6436d0a63c4026674061c05b62</t>
  </si>
  <si>
    <t>ENCFF758YZM</t>
  </si>
  <si>
    <t>ENCFF679UAT</t>
  </si>
  <si>
    <t>2016-12-19T07:22:05.946701+00:00</t>
  </si>
  <si>
    <t>ENCDO000AAX</t>
  </si>
  <si>
    <t>cell_line_EFO_0001196</t>
  </si>
  <si>
    <t>476ef3eeadd0ee9bff3f5ee021c61cda</t>
  </si>
  <si>
    <t>ENCFF800KVT</t>
  </si>
  <si>
    <t>ENCFF000RNI</t>
  </si>
  <si>
    <t>2016-10-26T17:41:52.853331+00:00</t>
  </si>
  <si>
    <t>ENCDO000ACT</t>
  </si>
  <si>
    <t>cell_line_EFO_0002782</t>
  </si>
  <si>
    <t>2aee26c147d6b1a73b1535ee3fd17998</t>
  </si>
  <si>
    <t>ENCFF969QSH</t>
  </si>
  <si>
    <t>ENCFF000VQQ, ENCFF000VQO</t>
  </si>
  <si>
    <t>2016-08-09T16:01:03.441141+00:00</t>
  </si>
  <si>
    <t>ENCDO000ABH</t>
  </si>
  <si>
    <t>cell_line_EFO_0005333</t>
  </si>
  <si>
    <t>8e79ab8ed510cfbbc1c36cab0a35f035</t>
  </si>
  <si>
    <t>ENCFF283WRF</t>
  </si>
  <si>
    <t>ENCFF618IFR, ENCFF647ACK, ENCFF186NYZ</t>
  </si>
  <si>
    <t>2016-12-19T07:30:13.019115+00:00</t>
  </si>
  <si>
    <t>ENCDO190HXC</t>
  </si>
  <si>
    <t>f0ffd9caaa9b606e450082daab447bac</t>
  </si>
  <si>
    <t>ENCFF181QVQ</t>
  </si>
  <si>
    <t>ENCFF533UCC</t>
  </si>
  <si>
    <t>2017-01-09T16:50:51.917389+00:00</t>
  </si>
  <si>
    <t>c37794a2feddc74fcf40cb354754b8b3</t>
  </si>
  <si>
    <t>ENCFF240VHQ</t>
  </si>
  <si>
    <t>ENCFF630OOC, ENCFF874IPA</t>
  </si>
  <si>
    <t>2016-12-19T07:29:44.208113+00:00</t>
  </si>
  <si>
    <t>primary_cell_CL_0000624</t>
  </si>
  <si>
    <t>0b3676f317ad41e097910227fd81b166</t>
  </si>
  <si>
    <t>ENCFF723VRP</t>
  </si>
  <si>
    <t>ENCFF380YND, ENCFF564EUO, ENCFF202FHP, ENCFF298EHF</t>
  </si>
  <si>
    <t>2018-01-19T02:45:38.768961+00:00</t>
  </si>
  <si>
    <t>ENCDO646IOH</t>
  </si>
  <si>
    <t>1eef94072186ca26b6c419bf1683e8c2</t>
  </si>
  <si>
    <t>ENCFF979RYH</t>
  </si>
  <si>
    <t>ENCFF000QFG</t>
  </si>
  <si>
    <t>2016-10-09T17:01:59.593172+00:00</t>
  </si>
  <si>
    <t>9241a3c93f49f416dd0b2f01257c05c6</t>
  </si>
  <si>
    <t>ENCFF172HPC</t>
  </si>
  <si>
    <t>ENCFF244XQF, ENCFF692GVG</t>
  </si>
  <si>
    <t>2017-04-12T02:54:44.053849+00:00</t>
  </si>
  <si>
    <t>ENCDO265AAA</t>
  </si>
  <si>
    <t>primary_cell_CL_0001054</t>
  </si>
  <si>
    <t>1ee30e72b97b69e57bf8dd663bdc42eb</t>
  </si>
  <si>
    <t>ENCFF332UFU</t>
  </si>
  <si>
    <t>ENCFF719PNH, ENCFF913WQY, ENCFF505RHM, ENCFF101IHA</t>
  </si>
  <si>
    <t>2016-12-19T07:30:13.676373+00:00</t>
  </si>
  <si>
    <t>ENCDO194EHQ</t>
  </si>
  <si>
    <t>primary_cell_CL_0000905</t>
  </si>
  <si>
    <t>595c4e791f227e02b81de0e9822e1667</t>
  </si>
  <si>
    <t>ENCFF287ELX</t>
  </si>
  <si>
    <t>ENCFF000NGH</t>
  </si>
  <si>
    <t>2016-10-26T17:38:41.605642+00:00</t>
  </si>
  <si>
    <t>276f4274f99c49d837c2dee75d4326e6</t>
  </si>
  <si>
    <t>ENCFF722SGB</t>
  </si>
  <si>
    <t>ENCFF000WUI</t>
  </si>
  <si>
    <t>2016-10-29T18:03:08.297791+00:00</t>
  </si>
  <si>
    <t>f0532f0456afddbb5c5ee12cf132c641</t>
  </si>
  <si>
    <t>ENCFF384SVU</t>
  </si>
  <si>
    <t>ENCFF000BNR</t>
  </si>
  <si>
    <t>2016-08-09T15:58:01.340647+00:00</t>
  </si>
  <si>
    <t>ENCDO341XKY</t>
  </si>
  <si>
    <t>in_vitro_differentiated_cells_CL_0002372</t>
  </si>
  <si>
    <t>fc726ebfa88f8dfb61c6306cf82736b7</t>
  </si>
  <si>
    <t>ENCFF877PBK</t>
  </si>
  <si>
    <t>ENCFF000ODV</t>
  </si>
  <si>
    <t>2016-10-29T18:00:37.405191+00:00</t>
  </si>
  <si>
    <t>5b5751478001209383ddfaba5954293c</t>
  </si>
  <si>
    <t>ENCFF263JCI</t>
  </si>
  <si>
    <t>ENCFF000OSS</t>
  </si>
  <si>
    <t>2017-07-08T02:19:50.939745+00:00</t>
  </si>
  <si>
    <t>452df306442d4106c9b2255304e9d44c</t>
  </si>
  <si>
    <t>ENCFF407TAF</t>
  </si>
  <si>
    <t>ENCFF000WUW</t>
  </si>
  <si>
    <t>2018-06-08T00:27:34.782897+00:00</t>
  </si>
  <si>
    <t>ba4a838e7831ea3b9fcc752d5a176306</t>
  </si>
  <si>
    <t>ENCFF651LXH</t>
  </si>
  <si>
    <t>ENCFF176PQX</t>
  </si>
  <si>
    <t>2016-12-19T07:29:30.427771+00:00</t>
  </si>
  <si>
    <t>58a75aaa6d444c38790e5934d0cb34a8</t>
  </si>
  <si>
    <t>ENCFF635VIO</t>
  </si>
  <si>
    <t>ENCFF767BGX, ENCFF313MQI</t>
  </si>
  <si>
    <t>2017-12-15T22:46:29.305129+00:00</t>
  </si>
  <si>
    <t>primary_cell_CL_0000792</t>
  </si>
  <si>
    <t>f1c7ba2a3b0f3443585e0446b478d6c1</t>
  </si>
  <si>
    <t>ENCFF719ENQ</t>
  </si>
  <si>
    <t>ENCFF591SDP</t>
  </si>
  <si>
    <t>2016-12-19T07:29:37.597169+00:00</t>
  </si>
  <si>
    <t>7c6f3179692e7404be83627553f35ab7</t>
  </si>
  <si>
    <t>ENCFF483KAN</t>
  </si>
  <si>
    <t>ENCFF088KPY</t>
  </si>
  <si>
    <t>2018-01-19T22:00:32.170894+00:00</t>
  </si>
  <si>
    <t>ENCDO896AXO</t>
  </si>
  <si>
    <t>tissue_UBERON_0003346</t>
  </si>
  <si>
    <t>f37992907f82053587fb581cd482311d</t>
  </si>
  <si>
    <t>ENCFF128SFZ</t>
  </si>
  <si>
    <t>ENCFF000AMM</t>
  </si>
  <si>
    <t>2016-07-13T02:50:21.680135+00:00</t>
  </si>
  <si>
    <t>ENCDO115AAA</t>
  </si>
  <si>
    <t>3ab42a667528cb1dcb4679fc2974ac29</t>
  </si>
  <si>
    <t>ENCFF657IMK</t>
  </si>
  <si>
    <t>ENCFF359FCM</t>
  </si>
  <si>
    <t>2016-05-06T18:06:55.527456+00:00</t>
  </si>
  <si>
    <t>2879d77c9c576163577dd50408d6d191</t>
  </si>
  <si>
    <t>ENCFF580GBQ</t>
  </si>
  <si>
    <t>ENCFF587OOH</t>
  </si>
  <si>
    <t>2017-03-16T22:29:20.190854+00:00</t>
  </si>
  <si>
    <t>de68ec390c0fecfeed2e4cd2ae55a3bf</t>
  </si>
  <si>
    <t>ENCFF484PBB</t>
  </si>
  <si>
    <t>ENCFF299QHU</t>
  </si>
  <si>
    <t>2016-05-06T18:03:29.250693+00:00</t>
  </si>
  <si>
    <t>5864804de5873c53b53c3c5fdd7da740</t>
  </si>
  <si>
    <t>ENCFF795YVZ</t>
  </si>
  <si>
    <t>ENCFF779FUF</t>
  </si>
  <si>
    <t>2018-01-19T01:03:29.918433+00:00</t>
  </si>
  <si>
    <t>ENCDO438LRD</t>
  </si>
  <si>
    <t>ba2960b13ec74e517c4cf6887b2fbc35</t>
  </si>
  <si>
    <t>ENCFF829KRC</t>
  </si>
  <si>
    <t>ENCFF294QAL</t>
  </si>
  <si>
    <t>2018-01-18T03:34:42.342714+00:00</t>
  </si>
  <si>
    <t>ENCDO535TMW</t>
  </si>
  <si>
    <t>in_vitro_differentiated_cells_CL_0000136</t>
  </si>
  <si>
    <t>3eaed41901206b7b10849699cf394c4d</t>
  </si>
  <si>
    <t>ENCFF806WWU</t>
  </si>
  <si>
    <t>2017-03-22T20:18:38.340525+00:00</t>
  </si>
  <si>
    <t>d274fd57fcf22a8e8abc09e257e8585e</t>
  </si>
  <si>
    <t>ENCFF098QIR</t>
  </si>
  <si>
    <t>ENCFF000QTR</t>
  </si>
  <si>
    <t>2016-10-26T17:58:25.512669+00:00</t>
  </si>
  <si>
    <t>f805ba2b0a8de9a61054bdf13fa478f8</t>
  </si>
  <si>
    <t>ENCFF873CHB</t>
  </si>
  <si>
    <t>ENCFF430QBM, ENCFF144LGB, ENCFF388OVY, ENCFF907ZAE</t>
  </si>
  <si>
    <t>2017-12-15T22:21:01.571898+00:00</t>
  </si>
  <si>
    <t>fbfab4985e6f4d830abe3e9e7525fb52</t>
  </si>
  <si>
    <t>ENCFF498CHW</t>
  </si>
  <si>
    <t>ENCFF072EKO</t>
  </si>
  <si>
    <t>2016-12-19T07:30:12.182567+00:00</t>
  </si>
  <si>
    <t>387091777ca614d324e6bd75fd844c61</t>
  </si>
  <si>
    <t>ENCFF967YIL</t>
  </si>
  <si>
    <t>ENCFF109VZH, ENCFF264VTF, ENCFF735YED, ENCFF883QVT, ENCFF887JHP</t>
  </si>
  <si>
    <t>2017-02-18T07:15:05.923545+00:00</t>
  </si>
  <si>
    <t>in_vitro_differentiated_cells_CL_0000223</t>
  </si>
  <si>
    <t>fa23953929a995cf550e58e61f4c7468</t>
  </si>
  <si>
    <t>ENCFF437LCH</t>
  </si>
  <si>
    <t>ENCFF342BNF</t>
  </si>
  <si>
    <t>2016-12-19T07:22:25.055080+00:00</t>
  </si>
  <si>
    <t>52677b2e8f94dd2591b870a9693f7603</t>
  </si>
  <si>
    <t>ENCFF493LXT</t>
  </si>
  <si>
    <t>ENCFF407DUW</t>
  </si>
  <si>
    <t>2017-11-17T23:04:23.789575+00:00</t>
  </si>
  <si>
    <t>ENCDO952UGS</t>
  </si>
  <si>
    <t>328051f5fe410e2b911577293d91b629</t>
  </si>
  <si>
    <t>ENCFF587ORK</t>
  </si>
  <si>
    <t>ENCFF000PPC</t>
  </si>
  <si>
    <t>2016-12-15T02:34:59.225875+00:00</t>
  </si>
  <si>
    <t>f5238a61e556e474bbb64e61d814975e</t>
  </si>
  <si>
    <t>ENCFF825QBT</t>
  </si>
  <si>
    <t>ENCFF045EFV</t>
  </si>
  <si>
    <t>2018-01-26T01:48:39.201135+00:00</t>
  </si>
  <si>
    <t>ENCDO477HWZ</t>
  </si>
  <si>
    <t>primary_cell_CL_0000134</t>
  </si>
  <si>
    <t>20b7f8e1b816a99a7ef919f05627e4bb</t>
  </si>
  <si>
    <t>ENCFF432ESG</t>
  </si>
  <si>
    <t>ENCFF953ZAR, ENCFF970CAQ</t>
  </si>
  <si>
    <t>2016-12-19T07:30:28.999062+00:00</t>
  </si>
  <si>
    <t>ENCDO028NGF</t>
  </si>
  <si>
    <t>140c200bf7e9457ee1153bc8a5ca5f4d</t>
  </si>
  <si>
    <t>ENCFF176RYY</t>
  </si>
  <si>
    <t>ENCFF000XTF</t>
  </si>
  <si>
    <t>2016-10-29T18:03:06.806064+00:00</t>
  </si>
  <si>
    <t>1b7ac2d752d2f759ab9b0f867d6cefb3</t>
  </si>
  <si>
    <t>ENCFF356XXK</t>
  </si>
  <si>
    <t>ENCFF224FXM</t>
  </si>
  <si>
    <t>2017-03-20T21:07:00.098234+00:00</t>
  </si>
  <si>
    <t>tissue_UBERON_0002108</t>
  </si>
  <si>
    <t>419e2c655c6f59ca9f1da9eed065f78c</t>
  </si>
  <si>
    <t>ENCFF095MVW</t>
  </si>
  <si>
    <t>ENCFF902FOR</t>
  </si>
  <si>
    <t>2016-12-19T07:30:11.377209+00:00</t>
  </si>
  <si>
    <t>tissue_UBERON_0001013</t>
  </si>
  <si>
    <t>c0ca881aedb478f6533ddb0d199f69f1</t>
  </si>
  <si>
    <t>ENCFF177VIE</t>
  </si>
  <si>
    <t>ENCFF000RLU</t>
  </si>
  <si>
    <t>2016-10-26T17:58:25.625407+00:00</t>
  </si>
  <si>
    <t>ENCDO000ADQ</t>
  </si>
  <si>
    <t>cell_line_EFO_0005237</t>
  </si>
  <si>
    <t>66fea790a83c46032f9d8d054285ed53</t>
  </si>
  <si>
    <t>ENCFF185KNP</t>
  </si>
  <si>
    <t>ENCFF705DCE, ENCFF768RZF, ENCFF807KSV, ENCFF171LLJ</t>
  </si>
  <si>
    <t>2018-01-18T02:51:42.276404+00:00</t>
  </si>
  <si>
    <t>ENCDO895TFL</t>
  </si>
  <si>
    <t>tissue_UBERON_0001199</t>
  </si>
  <si>
    <t>0607f49cc64d395b019cab1a0bd7a063</t>
  </si>
  <si>
    <t>ENCFF146SWY</t>
  </si>
  <si>
    <t>ENCFF393SYM, ENCFF819XIA, ENCFF461XSL, ENCFF951BTP</t>
  </si>
  <si>
    <t>2018-01-24T23:14:05.787678+00:00</t>
  </si>
  <si>
    <t>ENCDO688UWB</t>
  </si>
  <si>
    <t>a67be6bf9656dbe6b1bb2dce4c583acf</t>
  </si>
  <si>
    <t>ENCFF231MLL</t>
  </si>
  <si>
    <t>ENCFF579OKU, ENCFF549YXP</t>
  </si>
  <si>
    <t>2018-01-19T21:08:30.376214+00:00</t>
  </si>
  <si>
    <t>primary_cell_CL_0000899</t>
  </si>
  <si>
    <t>b12b21b224091b71333efef0c39d6130</t>
  </si>
  <si>
    <t>ENCFF532QUW</t>
  </si>
  <si>
    <t>ENCFF140CWZ</t>
  </si>
  <si>
    <t>2017-04-15T20:57:56.842550+00:00</t>
  </si>
  <si>
    <t>2e403419fc602ea4a181d9092dfee0e9</t>
  </si>
  <si>
    <t>ENCFF631ORW</t>
  </si>
  <si>
    <t>ENCFF225BDJ</t>
  </si>
  <si>
    <t>2018-01-18T05:02:33.725745+00:00</t>
  </si>
  <si>
    <t>ENCDO966YSM</t>
  </si>
  <si>
    <t>2579903c1d9da9623bb56a7e9db80f3a</t>
  </si>
  <si>
    <t>ENCFF739MWA</t>
  </si>
  <si>
    <t>ENCFF949KAI</t>
  </si>
  <si>
    <t>2018-01-26T01:42:45.780370+00:00</t>
  </si>
  <si>
    <t>dd2d67df40bcdfa9060ae589c3740865</t>
  </si>
  <si>
    <t>ENCFF598VBU</t>
  </si>
  <si>
    <t>ENCFF001HWK</t>
  </si>
  <si>
    <t>2016-08-09T16:01:00.905512+00:00</t>
  </si>
  <si>
    <t>ENCDO269AAA</t>
  </si>
  <si>
    <t>primary_cell_CL_0002553</t>
  </si>
  <si>
    <t>d5ba7a8f2b489ffca74240e01c18bd82</t>
  </si>
  <si>
    <t>ENCFF296QGR</t>
  </si>
  <si>
    <t>ENCFF511FII</t>
  </si>
  <si>
    <t>2016-12-19T07:30:01.557331+00:00</t>
  </si>
  <si>
    <t>cell_line_EFO_0007089</t>
  </si>
  <si>
    <t>54281d61b5602a1c52d9f7da21489dbe</t>
  </si>
  <si>
    <t>ENCFF163MVW</t>
  </si>
  <si>
    <t>ENCFF000ZSI</t>
  </si>
  <si>
    <t>2016-10-26T17:36:04.069781+00:00</t>
  </si>
  <si>
    <t>cell_line_EFO_0002717</t>
  </si>
  <si>
    <t>53b9f95bcc16ece36e07905c5025fd7e</t>
  </si>
  <si>
    <t>ENCFF685ZDP</t>
  </si>
  <si>
    <t>ENCFF411YQM</t>
  </si>
  <si>
    <t>2017-03-17T00:10:47.780769+00:00</t>
  </si>
  <si>
    <t>3b2e362a55f0517e924ddc0a83f6bf57</t>
  </si>
  <si>
    <t>ENCFF776YPH</t>
  </si>
  <si>
    <t>ENCFF870UYB</t>
  </si>
  <si>
    <t>2018-01-18T02:08:52.809861+00:00</t>
  </si>
  <si>
    <t>tissue_UBERON_0014455</t>
  </si>
  <si>
    <t>efe78af08611678972cf4fba9629688a</t>
  </si>
  <si>
    <t>ENCFF080YJE</t>
  </si>
  <si>
    <t>ENCFF339IWR, ENCFF490ENT</t>
  </si>
  <si>
    <t>2017-03-26T00:31:46.630927+00:00</t>
  </si>
  <si>
    <t>ENCDO978TAT</t>
  </si>
  <si>
    <t>b67322ae722440e718210aeefe11e115</t>
  </si>
  <si>
    <t>ENCFF655STS</t>
  </si>
  <si>
    <t>ENCFF525FPV</t>
  </si>
  <si>
    <t>2018-01-18T02:31:28.942485+00:00</t>
  </si>
  <si>
    <t>ENCDO120UGO</t>
  </si>
  <si>
    <t>518d9b661e355065a0950b0cdea5199b</t>
  </si>
  <si>
    <t>ENCFF714PBR</t>
  </si>
  <si>
    <t>ENCFF204RVH</t>
  </si>
  <si>
    <t>2018-01-25T01:19:41.673820+00:00</t>
  </si>
  <si>
    <t>65fe57d446c73c72b75eec90c4c38325</t>
  </si>
  <si>
    <t>ENCFF155SHG</t>
  </si>
  <si>
    <t>ENCFF002ECV</t>
  </si>
  <si>
    <t>2016-05-06T18:07:16.117993+00:00</t>
  </si>
  <si>
    <t>dbc7d5768b64f0f7ae0059ed60784dbd</t>
  </si>
  <si>
    <t>ENCFF303FKW</t>
  </si>
  <si>
    <t>ENCFF174XJR</t>
  </si>
  <si>
    <t>2016-12-19T07:29:42.434263+00:00</t>
  </si>
  <si>
    <t>15afc4bb90526939e37c66c7f5914dd4</t>
  </si>
  <si>
    <t>ENCFF092GQD</t>
  </si>
  <si>
    <t>ENCFF859VNG, ENCFF412GJA</t>
  </si>
  <si>
    <t>2017-04-06T01:45:40.161426+00:00</t>
  </si>
  <si>
    <t>1803e7358ea727379500e00e536cd72f</t>
  </si>
  <si>
    <t>ENCFF469FYX</t>
  </si>
  <si>
    <t>ENCFF002ECO</t>
  </si>
  <si>
    <t>2016-05-06T18:08:48.023968+00:00</t>
  </si>
  <si>
    <t>6ba13c23cbc0475294f73cd94b96b178</t>
  </si>
  <si>
    <t>ENCFF726GQB</t>
  </si>
  <si>
    <t>ENCFF955FMW</t>
  </si>
  <si>
    <t>2018-01-18T02:32:07.634318+00:00</t>
  </si>
  <si>
    <t>cd43bb32b91a8d3d544518f32a788ddd</t>
  </si>
  <si>
    <t>ENCFF312LXY</t>
  </si>
  <si>
    <t>ENCFF000QFJ</t>
  </si>
  <si>
    <t>2016-10-09T17:01:34.202216+00:00</t>
  </si>
  <si>
    <t>bed33cc2ffffb9066fa50ccb1598b287</t>
  </si>
  <si>
    <t>ENCFF914PQG</t>
  </si>
  <si>
    <t>ENCFF002ECT</t>
  </si>
  <si>
    <t>2016-05-06T18:07:39.508802+00:00</t>
  </si>
  <si>
    <t>4cf60de813a44a58a5baf135a47dad6d</t>
  </si>
  <si>
    <t>ENCFF455PYS</t>
  </si>
  <si>
    <t>ENCFF822TNT, ENCFF388LOR, ENCFF504DLM, ENCFF641MCM</t>
  </si>
  <si>
    <t>2016-12-19T07:29:21.953585+00:00</t>
  </si>
  <si>
    <t>ENCDO118RFV</t>
  </si>
  <si>
    <t>5fd2861bdff03af984eb90aac5d9194b</t>
  </si>
  <si>
    <t>ENCFF352RKQ</t>
  </si>
  <si>
    <t>ENCFF584LXI</t>
  </si>
  <si>
    <t>2016-08-30T17:54:04.271482+00:00</t>
  </si>
  <si>
    <t>ef16fbfda5f14b5e4deea0fbf4a1d4a0</t>
  </si>
  <si>
    <t>ENCFF545JWL</t>
  </si>
  <si>
    <t>ENCFF000CCW</t>
  </si>
  <si>
    <t>2016-07-13T02:51:23.393372+00:00</t>
  </si>
  <si>
    <t>4c270cc435b1f024ed879f6384cd048e</t>
  </si>
  <si>
    <t>ENCFF294FNY</t>
  </si>
  <si>
    <t>ENCFF000OCW</t>
  </si>
  <si>
    <t>2016-10-26T17:37:39.097831+00:00</t>
  </si>
  <si>
    <t>2b312aa80d16bccdd0090a3cc6704692</t>
  </si>
  <si>
    <t>ENCFF467WDT</t>
  </si>
  <si>
    <t>ENCFF410NDJ</t>
  </si>
  <si>
    <t>2018-01-18T02:19:00.861331+00:00</t>
  </si>
  <si>
    <t>ENCDO544NAV</t>
  </si>
  <si>
    <t>e3048abbc2956e0b352f2d7e5302b7da</t>
  </si>
  <si>
    <t>ENCFF399FXT</t>
  </si>
  <si>
    <t>ENCFF627LYX</t>
  </si>
  <si>
    <t>2018-01-18T03:17:51.996534+00:00</t>
  </si>
  <si>
    <t>ENCDO889KES</t>
  </si>
  <si>
    <t>9f3637ddb9c908a34d2b6e61e3747e22</t>
  </si>
  <si>
    <t>ENCFF976RPU</t>
  </si>
  <si>
    <t>ENCFF002ECQ</t>
  </si>
  <si>
    <t>2016-05-06T18:08:02.190204+00:00</t>
  </si>
  <si>
    <t>bc57b6a25ecfef14b114910ccc63a9ad</t>
  </si>
  <si>
    <t>ENCFF424XCA</t>
  </si>
  <si>
    <t>ENCFF002ECL</t>
  </si>
  <si>
    <t>2016-05-06T18:01:54.930214+00:00</t>
  </si>
  <si>
    <t>54973fcddb4e252fa78080ea933dfa7d</t>
  </si>
  <si>
    <t>ENCFF915NQY</t>
  </si>
  <si>
    <t>ENCFF954TXY, ENCFF617COT</t>
  </si>
  <si>
    <t>2018-01-19T20:59:18.099361+00:00</t>
  </si>
  <si>
    <t>6c406e9d1213192ccb917c287725b1d1</t>
  </si>
  <si>
    <t>ENCFF721CZL</t>
  </si>
  <si>
    <t>ENCFF000RMI</t>
  </si>
  <si>
    <t>2016-10-26T17:37:35.029737+00:00</t>
  </si>
  <si>
    <t>7f3a1be5b7ce63b9252135b5004a0bc1</t>
  </si>
  <si>
    <t>ENCFF993HAX</t>
  </si>
  <si>
    <t>ENCFF002ECW</t>
  </si>
  <si>
    <t>2016-05-06T18:13:51.330370+00:00</t>
  </si>
  <si>
    <t>a133eaca2f93de687b4d642f90a838fc</t>
  </si>
  <si>
    <t>ENCFF099NOH</t>
  </si>
  <si>
    <t>ENCFF249BAJ</t>
  </si>
  <si>
    <t>2018-01-18T02:04:49.313385+00:00</t>
  </si>
  <si>
    <t>ENCDO232KQV</t>
  </si>
  <si>
    <t>fc417554dae6b63d2c6d5c39e222ee82</t>
  </si>
  <si>
    <t>ENCFF563GBN</t>
  </si>
  <si>
    <t>ENCFF002ECM</t>
  </si>
  <si>
    <t>2016-05-06T18:02:18.812741+00:00</t>
  </si>
  <si>
    <t>13317d25d677281921e317409f811493</t>
  </si>
  <si>
    <t>ENCFF339AEL</t>
  </si>
  <si>
    <t>ENCFF774MDA</t>
  </si>
  <si>
    <t>2016-12-19T07:29:48.542652+00:00</t>
  </si>
  <si>
    <t>ENCDO840PTG</t>
  </si>
  <si>
    <t>cell_line_EFO_0007076</t>
  </si>
  <si>
    <t>0b694a4bd02a30f813829293206aeb00</t>
  </si>
  <si>
    <t>ENCFF433SPB</t>
  </si>
  <si>
    <t>ENCFF492DKQ</t>
  </si>
  <si>
    <t>2016-08-30T17:54:15.299936+00:00</t>
  </si>
  <si>
    <t>47957cedf33edf8c51f11c7e593238c0</t>
  </si>
  <si>
    <t>ENCFF025ODI</t>
  </si>
  <si>
    <t>ENCFF000VJK</t>
  </si>
  <si>
    <t>2016-07-13T02:52:11.660837+00:00</t>
  </si>
  <si>
    <t>32fbd88738a8d0a43b98b0baafe212cf</t>
  </si>
  <si>
    <t>ENCFF388MUS</t>
  </si>
  <si>
    <t>ENCFF002ECN</t>
  </si>
  <si>
    <t>2016-05-06T18:09:09.968724+00:00</t>
  </si>
  <si>
    <t>d5d60e2e3660923de149e6b4b18b28ca</t>
  </si>
  <si>
    <t>ENCFF834HAL</t>
  </si>
  <si>
    <t>ENCFF002ECU</t>
  </si>
  <si>
    <t>2016-05-06T18:07:48.325977+00:00</t>
  </si>
  <si>
    <t>c19e197f676b82187299bdba0af05967</t>
  </si>
  <si>
    <t>ENCFF512LHB</t>
  </si>
  <si>
    <t>ENCFF264CZE</t>
  </si>
  <si>
    <t>2017-10-16T12:54:26.795709+00:00</t>
  </si>
  <si>
    <t>ENCDO871IWW</t>
  </si>
  <si>
    <t>tissue_UBERON_0009834</t>
  </si>
  <si>
    <t>43472234709aa6e9e6f4690104349908</t>
  </si>
  <si>
    <t>ENCFF739WNM</t>
  </si>
  <si>
    <t>ENCFF565IJW</t>
  </si>
  <si>
    <t>2018-01-18T02:50:15.756927+00:00</t>
  </si>
  <si>
    <t>ENCDO654YBK</t>
  </si>
  <si>
    <t>tissue_UBERON_0001134</t>
  </si>
  <si>
    <t>2b3a64feb5930914da6aaa5b406d9e10</t>
  </si>
  <si>
    <t>ENCFF904AFA</t>
  </si>
  <si>
    <t>ENCFF000QTU</t>
  </si>
  <si>
    <t>2016-10-26T17:43:29.533209+00:00</t>
  </si>
  <si>
    <t>cc810bc6f06e4b4f0b07f76b53745f92</t>
  </si>
  <si>
    <t>ENCFF596NBD</t>
  </si>
  <si>
    <t>ENCFF000AOG</t>
  </si>
  <si>
    <t>2016-07-13T02:48:16.257456+00:00</t>
  </si>
  <si>
    <t>ENCDO183AAA</t>
  </si>
  <si>
    <t>cell_line_EFO_0007074</t>
  </si>
  <si>
    <t>40ddbf2e31dabc650f94ca1503ebdd0f</t>
  </si>
  <si>
    <t>ENCFF674KBD</t>
  </si>
  <si>
    <t>ENCFF002ECS</t>
  </si>
  <si>
    <t>2016-05-06T18:13:43.132660+00:00</t>
  </si>
  <si>
    <t>8fb5dfa11b3ba92558edaf3081fcc30c</t>
  </si>
  <si>
    <t>ENCFF359JQU</t>
  </si>
  <si>
    <t>ENCFF388BUX</t>
  </si>
  <si>
    <t>2016-12-19T07:30:01.912128+00:00</t>
  </si>
  <si>
    <t>ENCDO370HUJ</t>
  </si>
  <si>
    <t>c0df79ccfd993aa1e603bae081a9f5d0</t>
  </si>
  <si>
    <t>ENCFF676SQW</t>
  </si>
  <si>
    <t>ENCFF405FJY, ENCFF974ONB</t>
  </si>
  <si>
    <t>2018-01-19T20:57:31.265138+00:00</t>
  </si>
  <si>
    <t>852a9480015afbb523d9fabb094ee4a4</t>
  </si>
  <si>
    <t>ENCFF869AEA</t>
  </si>
  <si>
    <t>ENCFF391WBR</t>
  </si>
  <si>
    <t>2018-01-19T21:42:11.564649+00:00</t>
  </si>
  <si>
    <t>ENCDO654NKH</t>
  </si>
  <si>
    <t>32a7c89e4f2e4e13fb8c97d22f87e8f4</t>
  </si>
  <si>
    <t>ENCFF582XVX</t>
  </si>
  <si>
    <t>ENCFF925ZUF</t>
  </si>
  <si>
    <t>2018-01-18T02:50:08.361247+00:00</t>
  </si>
  <si>
    <t>ENCDO357DNR</t>
  </si>
  <si>
    <t>b1c1e8de47166cc516e1bca82e5e3dc8</t>
  </si>
  <si>
    <t>ENCFF155ZQO</t>
  </si>
  <si>
    <t>ENCFF253VBF, ENCFF237VUT, ENCFF504XJQ, ENCFF938DKT</t>
  </si>
  <si>
    <t>2016-12-19T07:21:36.741917+00:00</t>
  </si>
  <si>
    <t>ENCDO175XVW</t>
  </si>
  <si>
    <t>cell_line_EFO_0007108</t>
  </si>
  <si>
    <t>70f249aa9d473356b26c7247a2eb7655</t>
  </si>
  <si>
    <t>ENCFF436TNJ</t>
  </si>
  <si>
    <t>ENCFF516KXU</t>
  </si>
  <si>
    <t>2017-07-11T01:02:13.770281+00:00</t>
  </si>
  <si>
    <t>b62fa173d6e67068e314d0ccde768712</t>
  </si>
  <si>
    <t>ENCFF653IUI</t>
  </si>
  <si>
    <t>ENCFF520CBW</t>
  </si>
  <si>
    <t>2017-10-16T12:53:58.666273+00:00</t>
  </si>
  <si>
    <t>tissue_UBERON_0002967</t>
  </si>
  <si>
    <t>91144d5563ec6d1576d0eec367fcb673</t>
  </si>
  <si>
    <t>ENCFF117MXN</t>
  </si>
  <si>
    <t>ENCFF002ECP</t>
  </si>
  <si>
    <t>2016-05-06T18:10:13.345979+00:00</t>
  </si>
  <si>
    <t>d8b7aea7450598194afef83e12e89a5e</t>
  </si>
  <si>
    <t>ENCFF727ZPX</t>
  </si>
  <si>
    <t>ENCFF234PPL, ENCFF808AHU, ENCFF590DYT, ENCFF191LCN</t>
  </si>
  <si>
    <t>2016-12-19T07:30:12.247840+00:00</t>
  </si>
  <si>
    <t>41cc3a6da5195aa005ffa8cacd294601</t>
  </si>
  <si>
    <t>ENCFF954DWW</t>
  </si>
  <si>
    <t>ENCFF000BAO</t>
  </si>
  <si>
    <t>2016-08-09T15:58:06.915144+00:00</t>
  </si>
  <si>
    <t>f5ac07b2bbca356b39e94f79dceac109</t>
  </si>
  <si>
    <t>ENCFF543QDG</t>
  </si>
  <si>
    <t>ENCFF180MSA, ENCFF196PAE</t>
  </si>
  <si>
    <t>2018-01-19T20:46:42.504286+00:00</t>
  </si>
  <si>
    <t>7a246fd8f7bf7643842af647952b0620</t>
  </si>
  <si>
    <t>ENCFF039ZCG</t>
  </si>
  <si>
    <t>ENCFF757POM, ENCFF805ZJS, ENCFF632EPK, ENCFF039VDX</t>
  </si>
  <si>
    <t>2016-12-19T07:29:49.307402+00:00</t>
  </si>
  <si>
    <t>d70b70bfdeee82cfc87699f14a61933a</t>
  </si>
  <si>
    <t>ENCFF803ZRM</t>
  </si>
  <si>
    <t>ENCFF552OPC</t>
  </si>
  <si>
    <t>2017-10-16T12:52:32.436037+00:00</t>
  </si>
  <si>
    <t>tissue_UBERON_0002038</t>
  </si>
  <si>
    <t>23eaf59d7671440411354504e85bc261</t>
  </si>
  <si>
    <t>ENCFF917YUP</t>
  </si>
  <si>
    <t>ENCFF116PQT, ENCFF245PQL</t>
  </si>
  <si>
    <t>2016-12-19T07:21:03.829598+00:00</t>
  </si>
  <si>
    <t>ENCDO711IWZ</t>
  </si>
  <si>
    <t>tissue_UBERON_0002370</t>
  </si>
  <si>
    <t>aa5fbceaab8f95f3569a68c24342c348</t>
  </si>
  <si>
    <t>ENCFF035QBB</t>
  </si>
  <si>
    <t>ENCFF220ZIH, ENCFF144GRV, ENCFF121JIP</t>
  </si>
  <si>
    <t>2017-10-16T12:54:02.785267+00:00</t>
  </si>
  <si>
    <t>ENCDO980BZD</t>
  </si>
  <si>
    <t>7463b7c3fa2bff27d8845d66ddd4a9a7</t>
  </si>
  <si>
    <t>ENCFF220MYU</t>
  </si>
  <si>
    <t>ENCFF340IXP</t>
  </si>
  <si>
    <t>2018-01-26T01:40:52.186777+00:00</t>
  </si>
  <si>
    <t>ENCDO608RNO</t>
  </si>
  <si>
    <t>1324edc47e73b14522fd6a97b77172fa</t>
  </si>
  <si>
    <t>ENCFF417LFU</t>
  </si>
  <si>
    <t>ENCFF762NSP, ENCFF020WBJ, ENCFF918DVV</t>
  </si>
  <si>
    <t>2017-10-16T12:52:45.728756+00:00</t>
  </si>
  <si>
    <t>tissue_UBERON_0001871</t>
  </si>
  <si>
    <t>2759cfe2cabaccfb763bfced1b901a0e</t>
  </si>
  <si>
    <t>ENCFF035CLW</t>
  </si>
  <si>
    <t>ENCFF335YMI, ENCFF595NUI</t>
  </si>
  <si>
    <t>2016-12-19T07:29:38.884217+00:00</t>
  </si>
  <si>
    <t>ENCDO119ASK</t>
  </si>
  <si>
    <t>tissue_UBERON_0000059</t>
  </si>
  <si>
    <t>b79db6c929b16f758ed0e85234e8f6c7</t>
  </si>
  <si>
    <t>ENCFF948UNV</t>
  </si>
  <si>
    <t>ENCFF000AHM</t>
  </si>
  <si>
    <t>2016-08-09T15:58:10.502846+00:00</t>
  </si>
  <si>
    <t>c03fd37642f915b76e4c29f408c2823e</t>
  </si>
  <si>
    <t>ENCFF034CAM</t>
  </si>
  <si>
    <t>ENCFF693RXC</t>
  </si>
  <si>
    <t>2016-12-19T07:30:17.797442+00:00</t>
  </si>
  <si>
    <t>ENCDO741IWK</t>
  </si>
  <si>
    <t>cell_line_EFO_0007083</t>
  </si>
  <si>
    <t>ae64218e7a0fbdc3b442463bbe829a40</t>
  </si>
  <si>
    <t>ENCFF181BIE</t>
  </si>
  <si>
    <t>ENCFF000AOF</t>
  </si>
  <si>
    <t>2016-07-13T02:47:34.424006+00:00</t>
  </si>
  <si>
    <t>2a815aae7031eeea3ca6be5f203f700d</t>
  </si>
  <si>
    <t>ENCFF917GFZ</t>
  </si>
  <si>
    <t>ENCFF000CVB</t>
  </si>
  <si>
    <t>2016-08-09T15:57:50.537201+00:00</t>
  </si>
  <si>
    <t>ENCDO834SRG</t>
  </si>
  <si>
    <t>primary_cell_CL_0000062</t>
  </si>
  <si>
    <t>c8682690a9c76a1297bb8f083e51c9d6</t>
  </si>
  <si>
    <t>ENCFF248GPO</t>
  </si>
  <si>
    <t>ENCFF687WCW</t>
  </si>
  <si>
    <t>2017-10-16T17:08:27.335632+00:00</t>
  </si>
  <si>
    <t>tissue_UBERON_0002305</t>
  </si>
  <si>
    <t>e7dc4261290dd278bcc83cec6271cd93</t>
  </si>
  <si>
    <t>ENCFF900ASE</t>
  </si>
  <si>
    <t>ENCFF852FAM, ENCFF719UBC, ENCFF850XFV</t>
  </si>
  <si>
    <t>2016-12-19T07:29:51.128080+00:00</t>
  </si>
  <si>
    <t>e0dad5aff50caf9d50447b75ec6f1b20</t>
  </si>
  <si>
    <t>ENCFF022RSI</t>
  </si>
  <si>
    <t>ENCFF042ZHQ, ENCFF429SEQ, ENCFF451EVL</t>
  </si>
  <si>
    <t>2017-10-16T12:54:30.539048+00:00</t>
  </si>
  <si>
    <t>a8940bab70333707786b6a31548b4a87</t>
  </si>
  <si>
    <t>ENCFF802DBE</t>
  </si>
  <si>
    <t>ENCFF027ECC</t>
  </si>
  <si>
    <t>2016-12-19T07:30:11.366690+00:00</t>
  </si>
  <si>
    <t>ENCDO316SVQ</t>
  </si>
  <si>
    <t>4f64e2f0e1502840942105f92ac92aee</t>
  </si>
  <si>
    <t>ENCFF301NVQ</t>
  </si>
  <si>
    <t>ENCFF000QXL</t>
  </si>
  <si>
    <t>2016-10-26T17:35:19.461197+00:00</t>
  </si>
  <si>
    <t>bba17a02ffdd8c021f260f6193f27c19</t>
  </si>
  <si>
    <t>ENCFF670CMC</t>
  </si>
  <si>
    <t>ENCFF892GTI, ENCFF526EBG, ENCFF955GRV</t>
  </si>
  <si>
    <t>2018-01-24T22:17:12.834506+00:00</t>
  </si>
  <si>
    <t>a7e03a35b3b15e293ec1441bc403184c</t>
  </si>
  <si>
    <t>ENCFF972KCS</t>
  </si>
  <si>
    <t>ENCFF902MPL</t>
  </si>
  <si>
    <t>2016-12-19T07:30:04.536873+00:00</t>
  </si>
  <si>
    <t>860f7f030c9181e710a2d239d6c80c61</t>
  </si>
  <si>
    <t>ENCFF568WFK</t>
  </si>
  <si>
    <t>ENCFF392NMZ, ENCFF162VCK, ENCFF866OVM, ENCFF435NXM, ENCFF657UJU, ENCFF282OBH</t>
  </si>
  <si>
    <t>2017-10-16T12:53:09.051316+00:00</t>
  </si>
  <si>
    <t>tissue_UBERON_0002686</t>
  </si>
  <si>
    <t>3e121d87d203585c63a3dec771793955</t>
  </si>
  <si>
    <t>ENCFF163SPB</t>
  </si>
  <si>
    <t>ENCFF484CVX, ENCFF749YQA</t>
  </si>
  <si>
    <t>2018-01-19T21:08:03.401694+00:00</t>
  </si>
  <si>
    <t>4d5fb27702f447852a0d8ea17189186f</t>
  </si>
  <si>
    <t>ENCFF524EAB</t>
  </si>
  <si>
    <t>ENCFF082CWZ</t>
  </si>
  <si>
    <t>2016-12-19T07:20:42.060529+00:00</t>
  </si>
  <si>
    <t>ENCDO734LQV</t>
  </si>
  <si>
    <t>cell_line_EFO_0007086</t>
  </si>
  <si>
    <t>492b8ca686abb9ed0952b2543e60b459</t>
  </si>
  <si>
    <t>ENCFF885RHY</t>
  </si>
  <si>
    <t>ENCFF000VCY, ENCFF000VCW</t>
  </si>
  <si>
    <t>2016-07-13T02:52:06.039671+00:00</t>
  </si>
  <si>
    <t>9b9649d0d9da2467541cd3662cd8c3b3</t>
  </si>
  <si>
    <t>ENCFF076PCE</t>
  </si>
  <si>
    <t>ENCFF155BZF, ENCFF611OKI</t>
  </si>
  <si>
    <t>2016-12-19T07:29:16.953616+00:00</t>
  </si>
  <si>
    <t>399275ce4c88bb312d044b5417178177</t>
  </si>
  <si>
    <t>ENCFF872FMF</t>
  </si>
  <si>
    <t>ENCFF197MRK</t>
  </si>
  <si>
    <t>2016-12-19T07:30:00.591273+00:00</t>
  </si>
  <si>
    <t>ce0dbc9558b914c8d858979edb1483cd</t>
  </si>
  <si>
    <t>ENCFF284JEI</t>
  </si>
  <si>
    <t>ENCFF000AHJ</t>
  </si>
  <si>
    <t>2016-08-12T23:29:41.605039+00:00</t>
  </si>
  <si>
    <t>01d4171544ba17ed0033a4f2e2c239ea</t>
  </si>
  <si>
    <t>ENCFF401LXB</t>
  </si>
  <si>
    <t>ENCFF191QXK, ENCFF036EGF</t>
  </si>
  <si>
    <t>2016-10-29T04:22:06.842670+00:00</t>
  </si>
  <si>
    <t>1f62cbd93b0a75054bdc90651efceac0</t>
  </si>
  <si>
    <t>ENCFF594SRM</t>
  </si>
  <si>
    <t>ENCFF000NPN</t>
  </si>
  <si>
    <t>2016-10-26T17:36:49.450623+00:00</t>
  </si>
  <si>
    <t>ENCDO000ACV</t>
  </si>
  <si>
    <t>cell_line_EFO_0005718</t>
  </si>
  <si>
    <t>078525df9b98f0993f934a50c1119ed0</t>
  </si>
  <si>
    <t>ENCFF573APN</t>
  </si>
  <si>
    <t>ENCFF882MTE</t>
  </si>
  <si>
    <t>2018-01-18T01:46:32.485293+00:00</t>
  </si>
  <si>
    <t>ENCDO776UMN</t>
  </si>
  <si>
    <t>a4156a85e5e42049f11a4b9771e8f6e6</t>
  </si>
  <si>
    <t>ENCFF274GMA</t>
  </si>
  <si>
    <t>ENCFF574VLI, ENCFF463RRE</t>
  </si>
  <si>
    <t>2017-02-03T23:11:06.135131+00:00</t>
  </si>
  <si>
    <t>726d84d13531248a7efe819a0b0614ee</t>
  </si>
  <si>
    <t>ENCFF436DYG</t>
  </si>
  <si>
    <t>ENCFF916HOD</t>
  </si>
  <si>
    <t>2016-12-19T07:21:44.557306+00:00</t>
  </si>
  <si>
    <t>c1f9bde3e70530f3ee050d2ea029d492</t>
  </si>
  <si>
    <t>ENCFF856XRP</t>
  </si>
  <si>
    <t>ENCFF461IZI</t>
  </si>
  <si>
    <t>2016-12-19T07:28:59.999316+00:00</t>
  </si>
  <si>
    <t>ENCDO147FTI</t>
  </si>
  <si>
    <t>75fa5ec0439a504caa0179d6a87191ce</t>
  </si>
  <si>
    <t>ENCFF497ETK</t>
  </si>
  <si>
    <t>ENCFF500BRG, ENCFF687IMZ, ENCFF057JTH</t>
  </si>
  <si>
    <t>2018-01-18T03:18:30.729549+00:00</t>
  </si>
  <si>
    <t>primary_cell_CL_0000909</t>
  </si>
  <si>
    <t>97d4647a30a0e11ae505e65ef75c2bfa</t>
  </si>
  <si>
    <t>ENCFF741EDI</t>
  </si>
  <si>
    <t>ENCFF002AXQ</t>
  </si>
  <si>
    <t>2016-05-06T18:05:15.202491+00:00</t>
  </si>
  <si>
    <t>ENCDO352AAA</t>
  </si>
  <si>
    <t>cell_line_EFO_0002167</t>
  </si>
  <si>
    <t>3024b033551738e6f85767091bee16e3</t>
  </si>
  <si>
    <t>ENCFF951VPL</t>
  </si>
  <si>
    <t>ENCFF393AZP</t>
  </si>
  <si>
    <t>2017-10-16T12:53:35.190680+00:00</t>
  </si>
  <si>
    <t>tissue_UBERON_0001873</t>
  </si>
  <si>
    <t>5b5dc4d99b1bd9bcaf0eac25b93e562f</t>
  </si>
  <si>
    <t>ENCFF457SGX</t>
  </si>
  <si>
    <t>ENCFF312GXL, ENCFF046EFX</t>
  </si>
  <si>
    <t>2016-12-19T07:21:37.435431+00:00</t>
  </si>
  <si>
    <t>0d2a638db3f694219e9438cbf1478667</t>
  </si>
  <si>
    <t>ENCFF772IED</t>
  </si>
  <si>
    <t>ENCFF318FCD</t>
  </si>
  <si>
    <t>2017-07-11T00:41:57.015774+00:00</t>
  </si>
  <si>
    <t>befc16fdade15c6de53118edeaeac5ff</t>
  </si>
  <si>
    <t>ENCFF554CET</t>
  </si>
  <si>
    <t>ENCFF000RJV</t>
  </si>
  <si>
    <t>2016-10-26T17:42:17.385096+00:00</t>
  </si>
  <si>
    <t>e9bfabde298b32c4761e4444023c5a14</t>
  </si>
  <si>
    <t>ENCFF671FKH</t>
  </si>
  <si>
    <t>ENCFF001HWY</t>
  </si>
  <si>
    <t>2016-08-09T16:00:57.552312+00:00</t>
  </si>
  <si>
    <t>ENCDO103AAA</t>
  </si>
  <si>
    <t>primary_cell_CL_0002306</t>
  </si>
  <si>
    <t>77179713a848494246ca458505bce0b7</t>
  </si>
  <si>
    <t>ENCFF292LTZ</t>
  </si>
  <si>
    <t>ENCFF780WLX, ENCFF453TEH</t>
  </si>
  <si>
    <t>2018-01-18T02:31:06.792980+00:00</t>
  </si>
  <si>
    <t>ENCDO266YSK</t>
  </si>
  <si>
    <t>6c7829a717da4f272de3b09bb71961ff</t>
  </si>
  <si>
    <t>ENCFF742NGM</t>
  </si>
  <si>
    <t>ENCFF000BNO</t>
  </si>
  <si>
    <t>2016-08-09T15:57:42.929966+00:00</t>
  </si>
  <si>
    <t>6d3d9a8887b025daea392f6afcedcb50</t>
  </si>
  <si>
    <t>ENCFF877CWH</t>
  </si>
  <si>
    <t>ENCFF113BMS</t>
  </si>
  <si>
    <t>2018-01-31T20:44:28.452456+00:00</t>
  </si>
  <si>
    <t>4e55eb8aa2d6a1509574e4948d9819af</t>
  </si>
  <si>
    <t>ENCFF248TVY</t>
  </si>
  <si>
    <t>ENCFF000OCU</t>
  </si>
  <si>
    <t>2016-10-26T17:42:23.557915+00:00</t>
  </si>
  <si>
    <t>5ecabb5ca24f271d9fcc88ce0b0abea8</t>
  </si>
  <si>
    <t>ENCFF379BDG</t>
  </si>
  <si>
    <t>ENCFF000RCC</t>
  </si>
  <si>
    <t>2016-10-26T17:37:40.224394+00:00</t>
  </si>
  <si>
    <t>589134590e99cb76f209770e2896b68e</t>
  </si>
  <si>
    <t>ENCFF852HFM</t>
  </si>
  <si>
    <t>ENCFF179EQH</t>
  </si>
  <si>
    <t>2016-12-19T07:29:30.037236+00:00</t>
  </si>
  <si>
    <t>ENCDO459DTQ</t>
  </si>
  <si>
    <t>d707bfd0f1f6f4a80cdcf270a374aa41</t>
  </si>
  <si>
    <t>ENCFF188SXC</t>
  </si>
  <si>
    <t>ENCFF002ECR</t>
  </si>
  <si>
    <t>2016-05-06T18:10:41.187064+00:00</t>
  </si>
  <si>
    <t>e1ce0699e9c65262250ba6386e7d65f0</t>
  </si>
  <si>
    <t>ENCFF725EHT</t>
  </si>
  <si>
    <t>ENCFF416TNH</t>
  </si>
  <si>
    <t>2016-12-19T07:29:43.428854+00:00</t>
  </si>
  <si>
    <t>1b2a1b5dd0cf19846a2f6e01d2b7a9eb</t>
  </si>
  <si>
    <t>ENCFF839EAG</t>
  </si>
  <si>
    <t>ENCFF394NUE</t>
  </si>
  <si>
    <t>2016-12-19T07:29:15.181456+00:00</t>
  </si>
  <si>
    <t>d834abf8c991b2caf27c5eca938ef151</t>
  </si>
  <si>
    <t>ENCFF078KYS</t>
  </si>
  <si>
    <t>ENCFF290VLP, ENCFF554RIX</t>
  </si>
  <si>
    <t>2016-12-19T07:29:03.466477+00:00</t>
  </si>
  <si>
    <t>ENCDO442NQP</t>
  </si>
  <si>
    <t>42422fa39ff264d3d11c86e8dedd18ad</t>
  </si>
  <si>
    <t>ENCFF042VIZ</t>
  </si>
  <si>
    <t>ENCFF295BES</t>
  </si>
  <si>
    <t>2016-12-19T07:20:53.473527+00:00</t>
  </si>
  <si>
    <t>2645e88b16f2319a0b053c81133953a4</t>
  </si>
  <si>
    <t>ENCFF283MYC</t>
  </si>
  <si>
    <t>ENCFF000OJZ</t>
  </si>
  <si>
    <t>2016-10-26T17:35:01.083914+00:00</t>
  </si>
  <si>
    <t>ENCDO000ACA</t>
  </si>
  <si>
    <t>cell_line_EFO_0002785</t>
  </si>
  <si>
    <t>6f49e70f8040a0f2a28fd1a635ed8276</t>
  </si>
  <si>
    <t>ENCFF016FTH</t>
  </si>
  <si>
    <t>ENCFF254RAJ, ENCFF073PQA, ENCFF294NFU</t>
  </si>
  <si>
    <t>2018-01-24T03:19:24.540484+00:00</t>
  </si>
  <si>
    <t>cbe4b42843e184d88c2d012f2e5be559</t>
  </si>
  <si>
    <t>ENCFF102QXA</t>
  </si>
  <si>
    <t>ENCFF853HFC</t>
  </si>
  <si>
    <t>2016-08-09T22:43:51.922295+00:00</t>
  </si>
  <si>
    <t>1ae8bf1212dfa4e5d19b6b8f030ee72b</t>
  </si>
  <si>
    <t>ENCFF967RNA</t>
  </si>
  <si>
    <t>ENCFF018EDQ, ENCFF958RRI, ENCFF861CTR, ENCFF394YVI</t>
  </si>
  <si>
    <t>2016-12-19T07:29:34.992323+00:00</t>
  </si>
  <si>
    <t>5d41f2fb7b002aaec7ffc57737a2de44</t>
  </si>
  <si>
    <t>ENCFF760BGX</t>
  </si>
  <si>
    <t>ENCFF000POU</t>
  </si>
  <si>
    <t>2016-10-26T17:34:56.390001+00:00</t>
  </si>
  <si>
    <t>354e444950c29c40bc0a92f6ec83f8fb</t>
  </si>
  <si>
    <t>ENCFF842XPY</t>
  </si>
  <si>
    <t>ENCFF782XZV</t>
  </si>
  <si>
    <t>2018-01-18T02:31:02.481622+00:00</t>
  </si>
  <si>
    <t>ENCDO622KQK</t>
  </si>
  <si>
    <t>287f6c4c52f72a4eafe59bfb3576100d</t>
  </si>
  <si>
    <t>ENCFF667QDX</t>
  </si>
  <si>
    <t>ENCFF000OSP</t>
  </si>
  <si>
    <t>2016-10-26T17:58:03.668705+00:00</t>
  </si>
  <si>
    <t>d021d1d76c995f723344e72182b88edf</t>
  </si>
  <si>
    <t>ENCFF690SQN</t>
  </si>
  <si>
    <t>ENCFF000POV</t>
  </si>
  <si>
    <t>2016-10-26T17:34:44.383568+00:00</t>
  </si>
  <si>
    <t>c65bb8f4bbfd8a6d2bc9488f003345e0</t>
  </si>
  <si>
    <t>ENCFF952DJU</t>
  </si>
  <si>
    <t>ENCFF352RHK</t>
  </si>
  <si>
    <t>2016-12-19T07:21:26.750228+00:00</t>
  </si>
  <si>
    <t>bce1d7d0bb0cad4acaac0df6c89f6486</t>
  </si>
  <si>
    <t>ENCFF849MKL</t>
  </si>
  <si>
    <t>ENCFF134SPR, ENCFF279QGV, ENCFF147BLO</t>
  </si>
  <si>
    <t>2018-01-24T22:12:37.886270+00:00</t>
  </si>
  <si>
    <t>5a81deb0d23a6575577aabcd5156843d</t>
  </si>
  <si>
    <t>ENCFF973ZIU</t>
  </si>
  <si>
    <t>ENCFF000PFD</t>
  </si>
  <si>
    <t>2016-10-26T17:35:41.855372+00:00</t>
  </si>
  <si>
    <t>22b9a0ae829664045d0317c005ec0e21</t>
  </si>
  <si>
    <t>ENCFF217BYD</t>
  </si>
  <si>
    <t>ENCFF970DYV, ENCFF769CSS</t>
  </si>
  <si>
    <t>2018-01-18T02:37:16.278521+00:00</t>
  </si>
  <si>
    <t>ENCDO024FMB</t>
  </si>
  <si>
    <t>ccba3f1b7f67e94ec56c619ecfc09d78</t>
  </si>
  <si>
    <t>ENCFF745NAF</t>
  </si>
  <si>
    <t>ENCFF413RQG</t>
  </si>
  <si>
    <t>2016-08-09T16:50:04.028802+00:00</t>
  </si>
  <si>
    <t>dbef10a729c21ea8a78e2c2431574e50</t>
  </si>
  <si>
    <t>ENCFF995QWY</t>
  </si>
  <si>
    <t>ENCFF000YRB</t>
  </si>
  <si>
    <t>2016-07-28T00:31:37.753478+00:00</t>
  </si>
  <si>
    <t>eccf605e4b557045b49ba9b6d24ca9ff</t>
  </si>
  <si>
    <t>ENCFF240CPK</t>
  </si>
  <si>
    <t>ENCFF084HEK</t>
  </si>
  <si>
    <t>2016-12-19T07:29:12.286352+00:00</t>
  </si>
  <si>
    <t>97234ce9b9dc111a6af921eb7cb669b2</t>
  </si>
  <si>
    <t>ENCFF707TMD</t>
  </si>
  <si>
    <t>ENCFF001HVP</t>
  </si>
  <si>
    <t>2016-08-09T16:01:22.200511+00:00</t>
  </si>
  <si>
    <t>ENCDO191CQJ</t>
  </si>
  <si>
    <t>f16c16c02da63e4050a0532bc6a8d2e2</t>
  </si>
  <si>
    <t>ENCFF756TTQ</t>
  </si>
  <si>
    <t>ENCFF000YCQ</t>
  </si>
  <si>
    <t>2016-10-09T16:59:07.981935+00:00</t>
  </si>
  <si>
    <t>6badf4c9e0cc6cc76fb7ca7f1da88a2e</t>
  </si>
  <si>
    <t>ENCFF023KXJ</t>
  </si>
  <si>
    <t>ENCFF000PBO</t>
  </si>
  <si>
    <t>2016-10-26T17:42:15.937956+00:00</t>
  </si>
  <si>
    <t>90c6f5e5470d150a771648a4b63266f7</t>
  </si>
  <si>
    <t>ENCFF756WPZ</t>
  </si>
  <si>
    <t>ENCFF260WWT, ENCFF385YRR, ENCFF173CNB</t>
  </si>
  <si>
    <t>2016-12-19T07:30:05.754665+00:00</t>
  </si>
  <si>
    <t>ENCDO686GEI</t>
  </si>
  <si>
    <t>tissue_UBERON_0001774</t>
  </si>
  <si>
    <t>b043c378d4228ec40db68fc562d0468c</t>
  </si>
  <si>
    <t>ENCFF906MMV</t>
  </si>
  <si>
    <t>ENCFF159NJV</t>
  </si>
  <si>
    <t>2016-12-19T07:30:12.125513+00:00</t>
  </si>
  <si>
    <t>ENCDO950XTR</t>
  </si>
  <si>
    <t>c8714ab34b13fbc39c31ee50e1c6cc7b</t>
  </si>
  <si>
    <t>ENCFF902XIV</t>
  </si>
  <si>
    <t>ENCFF002AYR</t>
  </si>
  <si>
    <t>2016-05-06T18:04:53.563327+00:00</t>
  </si>
  <si>
    <t>887c00ace2d6d874ade39c2ff0da03bd</t>
  </si>
  <si>
    <t>ENCFF494ZCT</t>
  </si>
  <si>
    <t>ENCFF759TWG, ENCFF948YKM</t>
  </si>
  <si>
    <t>2016-12-19T07:21:09.003062+00:00</t>
  </si>
  <si>
    <t>primary_cell_CL_0000623</t>
  </si>
  <si>
    <t>3725019c2cc27bf38f3f371284e0a1d4</t>
  </si>
  <si>
    <t>ENCFF793OMH</t>
  </si>
  <si>
    <t>ENCFF740VPJ</t>
  </si>
  <si>
    <t>2016-12-19T07:29:47.984319+00:00</t>
  </si>
  <si>
    <t>ENCDO017FQX</t>
  </si>
  <si>
    <t>36c6f29edc7ebbcb441ca8ff0a5003a3</t>
  </si>
  <si>
    <t>ENCFF549GPL</t>
  </si>
  <si>
    <t>ENCFF700UWP, ENCFF342ZXR, ENCFF911DBY, ENCFF121KFB</t>
  </si>
  <si>
    <t>2016-12-19T07:29:59.150144+00:00</t>
  </si>
  <si>
    <t>2082dd1b7cb305196680851e0d5c9dd5</t>
  </si>
  <si>
    <t>ENCFF932PJF</t>
  </si>
  <si>
    <t>ENCFF000RCB</t>
  </si>
  <si>
    <t>2016-10-26T17:37:28.135900+00:00</t>
  </si>
  <si>
    <t>20bfe48632befe89b61369b0682ba11b</t>
  </si>
  <si>
    <t>ENCFF052MDP</t>
  </si>
  <si>
    <t>ENCFF535UZX</t>
  </si>
  <si>
    <t>2018-01-19T21:43:42.136911+00:00</t>
  </si>
  <si>
    <t>ENCDO026NQC</t>
  </si>
  <si>
    <t>tissue_UBERON_0018112</t>
  </si>
  <si>
    <t>3c29015081ff848f4dab8ea21cbc0a41</t>
  </si>
  <si>
    <t>ENCFF568TAP</t>
  </si>
  <si>
    <t>ENCFF487VQV</t>
  </si>
  <si>
    <t>2016-12-19T07:29:03.473531+00:00</t>
  </si>
  <si>
    <t>078f59dc4b596fdaef772cfc7c96231f</t>
  </si>
  <si>
    <t>ENCFF291KEI</t>
  </si>
  <si>
    <t>ENCFF029VZG, ENCFF588ZXC, ENCFF851CEK, ENCFF425MWD</t>
  </si>
  <si>
    <t>2016-12-19T07:30:11.311983+00:00</t>
  </si>
  <si>
    <t>3d72de02f2889136970d56fd00ea14ac</t>
  </si>
  <si>
    <t>ENCFF623WZZ</t>
  </si>
  <si>
    <t>ENCFF001HUM</t>
  </si>
  <si>
    <t>2016-08-09T16:01:10.379914+00:00</t>
  </si>
  <si>
    <t>2aa64fb4c0dbb30d661761ced626a4f0</t>
  </si>
  <si>
    <t>ENCFF033LOS</t>
  </si>
  <si>
    <t>ENCFF001HJV</t>
  </si>
  <si>
    <t>2016-08-09T16:01:37.362939+00:00</t>
  </si>
  <si>
    <t>ENCDO224AAA</t>
  </si>
  <si>
    <t>primary_cell_CL_0002606</t>
  </si>
  <si>
    <t>b4450d9a16fdd9b6933a95f6f045e7ce</t>
  </si>
  <si>
    <t>ENCFF965FNI</t>
  </si>
  <si>
    <t>ENCFF989ZVZ</t>
  </si>
  <si>
    <t>2018-01-18T02:31:26.092587+00:00</t>
  </si>
  <si>
    <t>ENCDO499UKB</t>
  </si>
  <si>
    <t>b32e736173291cf2ce14253b15621528</t>
  </si>
  <si>
    <t>ENCFF030XFZ</t>
  </si>
  <si>
    <t>ENCFF000POH</t>
  </si>
  <si>
    <t>2016-10-26T17:37:38.526689+00:00</t>
  </si>
  <si>
    <t>6413807f223a7cca365b5a4ad193b39d</t>
  </si>
  <si>
    <t>ENCFF965YGZ</t>
  </si>
  <si>
    <t>ENCFF001HKG</t>
  </si>
  <si>
    <t>2016-08-09T16:01:58.597723+00:00</t>
  </si>
  <si>
    <t>ENCDO095AAA</t>
  </si>
  <si>
    <t>primary_cell_CL_0002548</t>
  </si>
  <si>
    <t>cd6b4320d926d7a199398d1ea46e5cfb</t>
  </si>
  <si>
    <t>ENCFF564VUW</t>
  </si>
  <si>
    <t>ENCFF054AIM, ENCFF732BVW, ENCFF965SVG, ENCFF802ZZZ</t>
  </si>
  <si>
    <t>2016-12-19T07:29:35.476577+00:00</t>
  </si>
  <si>
    <t>ENCDO844VGJ</t>
  </si>
  <si>
    <t>cell_line_EFO_0007105</t>
  </si>
  <si>
    <t>ab6f5f63e32515440b541927bbb54a39</t>
  </si>
  <si>
    <t>ENCFF251JQE</t>
  </si>
  <si>
    <t>ENCFF243LBL</t>
  </si>
  <si>
    <t>2016-05-06T18:12:38.663521+00:00</t>
  </si>
  <si>
    <t>0d42c14a3f8497fb20c857ddb058c00f</t>
  </si>
  <si>
    <t>ENCFF319RXV</t>
  </si>
  <si>
    <t>ENCFF819ZTY</t>
  </si>
  <si>
    <t>2017-10-16T12:53:34.261731+00:00</t>
  </si>
  <si>
    <t>daaa6d52a7aee270904991c71179ddfe</t>
  </si>
  <si>
    <t>ENCFF132EKN</t>
  </si>
  <si>
    <t>ENCFF195XIZ, ENCFF599TBP</t>
  </si>
  <si>
    <t>2017-10-16T12:53:11.852170+00:00</t>
  </si>
  <si>
    <t>ENCDO636RDE</t>
  </si>
  <si>
    <t>af044e16c845df388f02713090a7fcb7</t>
  </si>
  <si>
    <t>ENCFF228WDT</t>
  </si>
  <si>
    <t>ENCFF946PKI</t>
  </si>
  <si>
    <t>2016-12-19T07:29:29.468928+00:00</t>
  </si>
  <si>
    <t>9159df859f733ccf9424dac9e0538f34</t>
  </si>
  <si>
    <t>ENCFF504UBQ</t>
  </si>
  <si>
    <t>ENCFF001HVB</t>
  </si>
  <si>
    <t>2016-08-09T16:00:56.832241+00:00</t>
  </si>
  <si>
    <t>ENCDO000ADG</t>
  </si>
  <si>
    <t>cell_line_EFO_0002798</t>
  </si>
  <si>
    <t>99ca870e12b3664817692759e0fa9070</t>
  </si>
  <si>
    <t>ENCFF830EHU</t>
  </si>
  <si>
    <t>ENCFF441YGX</t>
  </si>
  <si>
    <t>2016-12-19T07:20:53.418193+00:00</t>
  </si>
  <si>
    <t>ENCDO642MQK</t>
  </si>
  <si>
    <t>2ea1639f51bc3b3ab32b14b2ef7fbde3</t>
  </si>
  <si>
    <t>ENCFF758JSD</t>
  </si>
  <si>
    <t>ENCFF960NON</t>
  </si>
  <si>
    <t>2018-02-01T21:23:25.149060+00:00</t>
  </si>
  <si>
    <t>ENCDO026AEL</t>
  </si>
  <si>
    <t>a0b7cbff44460c0f6ae01aa9172f7603</t>
  </si>
  <si>
    <t>ENCFF553LPF</t>
  </si>
  <si>
    <t>ENCFF880RIS</t>
  </si>
  <si>
    <t>2016-12-19T07:29:36.475902+00:00</t>
  </si>
  <si>
    <t>ENCDO221AAA</t>
  </si>
  <si>
    <t>cell_line_EFO_0005904</t>
  </si>
  <si>
    <t>86ba04f6f8137cf85fa7c5be95cb6609</t>
  </si>
  <si>
    <t>ENCFF202LMT</t>
  </si>
  <si>
    <t>ENCFF856MUA, ENCFF971GQK, ENCFF359TKK</t>
  </si>
  <si>
    <t>2017-10-16T12:51:48.506612+00:00</t>
  </si>
  <si>
    <t>244357cdcc25b7849d3f4df4764911b0</t>
  </si>
  <si>
    <t>ENCFF459XWI</t>
  </si>
  <si>
    <t>ENCFF482QHJ</t>
  </si>
  <si>
    <t>2018-01-25T03:01:39.818444+00:00</t>
  </si>
  <si>
    <t>ENCDO243GQK</t>
  </si>
  <si>
    <t>primary_cell_CL_0000594</t>
  </si>
  <si>
    <t>f31bfeff7b7860d509a8a2e5e3f2b6f0</t>
  </si>
  <si>
    <t>ENCFF908OBD</t>
  </si>
  <si>
    <t>ENCFF001HJJ</t>
  </si>
  <si>
    <t>2016-08-09T16:01:27.535094+00:00</t>
  </si>
  <si>
    <t>ENCDO227AAA</t>
  </si>
  <si>
    <t>primary_cell_CL_0002603</t>
  </si>
  <si>
    <t>8b9e9bbda6413145258336f933643081</t>
  </si>
  <si>
    <t>ENCFF260XZE</t>
  </si>
  <si>
    <t>ENCFF077PWW, ENCFF107HYL</t>
  </si>
  <si>
    <t>2016-12-19T07:29:13.637352+00:00</t>
  </si>
  <si>
    <t>ENCDO826VAK</t>
  </si>
  <si>
    <t>5522217377ebfac0d34f6ac29693060e</t>
  </si>
  <si>
    <t>ENCFF114QIU</t>
  </si>
  <si>
    <t>ENCFF000RCF</t>
  </si>
  <si>
    <t>2016-10-26T17:37:08.575527+00:00</t>
  </si>
  <si>
    <t>2df9d16ac903b9ee14d8955cada0e52c</t>
  </si>
  <si>
    <t>ENCFF729QGG</t>
  </si>
  <si>
    <t>ENCFF229PVT</t>
  </si>
  <si>
    <t>2018-01-19T00:56:55.661617+00:00</t>
  </si>
  <si>
    <t>ENCDO620KOS</t>
  </si>
  <si>
    <t>c50f62bc61d1f3c79c088a398b3cf6e3</t>
  </si>
  <si>
    <t>ENCFF815TQT</t>
  </si>
  <si>
    <t>ENCFF000ZVV</t>
  </si>
  <si>
    <t>2016-08-23T23:09:05.982430+00:00</t>
  </si>
  <si>
    <t>fce166df37dc2811ad0312ccc483612d</t>
  </si>
  <si>
    <t>ENCFF280SOV</t>
  </si>
  <si>
    <t>ENCFF001HTK</t>
  </si>
  <si>
    <t>2016-08-09T16:00:57.792963+00:00</t>
  </si>
  <si>
    <t>ENCDO253AAA</t>
  </si>
  <si>
    <t>primary_cell_CL_0002558</t>
  </si>
  <si>
    <t>a69158ba95238dec15de1bf1b7ca3e4f</t>
  </si>
  <si>
    <t>ENCFF580GFP</t>
  </si>
  <si>
    <t>ENCFF057IKR</t>
  </si>
  <si>
    <t>2016-12-19T07:29:31.256610+00:00</t>
  </si>
  <si>
    <t>3e2771db8eece8d4ab014e016317eba9</t>
  </si>
  <si>
    <t>ENCFF712HLV</t>
  </si>
  <si>
    <t>ENCFF312JHP</t>
  </si>
  <si>
    <t>2016-12-19T07:21:33.185487+00:00</t>
  </si>
  <si>
    <t>cd6b4994afd0a84b2bf345bbb85fbded</t>
  </si>
  <si>
    <t>ENCFF293JKT</t>
  </si>
  <si>
    <t>ENCFF000ZVP</t>
  </si>
  <si>
    <t>2016-08-23T23:07:09.109642+00:00</t>
  </si>
  <si>
    <t>953aca674d21e7114ceee22bb370b7c8</t>
  </si>
  <si>
    <t>ENCFF335WGQ</t>
  </si>
  <si>
    <t>ENCFF760HHZ</t>
  </si>
  <si>
    <t>2018-01-24T22:33:19.077397+00:00</t>
  </si>
  <si>
    <t>5460b16d68eacc0691590f2d84184ce6</t>
  </si>
  <si>
    <t>ENCFF157KPL</t>
  </si>
  <si>
    <t>ENCFF866IIG, ENCFF236LCL</t>
  </si>
  <si>
    <t>2018-01-31T01:19:09.408597+00:00</t>
  </si>
  <si>
    <t>ENCDO498XPV</t>
  </si>
  <si>
    <t>2d10572137e3201486a3f9ae71df8c73</t>
  </si>
  <si>
    <t>ENCFF242FYY</t>
  </si>
  <si>
    <t>ENCFF317PIV</t>
  </si>
  <si>
    <t>2016-12-19T07:29:26.427522+00:00</t>
  </si>
  <si>
    <t>in_vitro_differentiated_cells_CL_0000134</t>
  </si>
  <si>
    <t>eb7a2fed0cf1e125574f70598d9c3d82</t>
  </si>
  <si>
    <t>ENCFF686HYV</t>
  </si>
  <si>
    <t>ENCFF145XRU</t>
  </si>
  <si>
    <t>2016-12-19T07:29:00.190235+00:00</t>
  </si>
  <si>
    <t>ENCDO592CQV</t>
  </si>
  <si>
    <t>cell_line_EFO_0007098</t>
  </si>
  <si>
    <t>7a7c7dd6d53475ba38edf7ce6c9acd82</t>
  </si>
  <si>
    <t>ENCFF404ZBY</t>
  </si>
  <si>
    <t>ENCFF000QVV</t>
  </si>
  <si>
    <t>2016-10-26T17:38:13.508784+00:00</t>
  </si>
  <si>
    <t>ENCDO000AAR</t>
  </si>
  <si>
    <t>cell_line_EFO_0005234</t>
  </si>
  <si>
    <t>5f700853649fc13e7984e347dbb4e6e4</t>
  </si>
  <si>
    <t>ENCFF616NTX</t>
  </si>
  <si>
    <t>ENCFF602MTV</t>
  </si>
  <si>
    <t>2018-01-25T03:01:02.430453+00:00</t>
  </si>
  <si>
    <t>99195128e5ea969b386b7e43cf6ce635</t>
  </si>
  <si>
    <t>ENCFF019ENS</t>
  </si>
  <si>
    <t>ENCFF561WFK, ENCFF156ECZ</t>
  </si>
  <si>
    <t>2017-03-13T18:52:04.411235+00:00</t>
  </si>
  <si>
    <t>6519658e9cf2bbb0517afa8bda017f57</t>
  </si>
  <si>
    <t>ENCFF028DNB</t>
  </si>
  <si>
    <t>ENCFF000SAZ</t>
  </si>
  <si>
    <t>2016-10-26T17:42:17.000808+00:00</t>
  </si>
  <si>
    <t>b171bcb2801c5ea3ebc976b3234a2cd3</t>
  </si>
  <si>
    <t>ENCFF836HYK</t>
  </si>
  <si>
    <t>ENCFF000QET</t>
  </si>
  <si>
    <t>2016-08-05T20:36:21.509015+00:00</t>
  </si>
  <si>
    <t>77c36b186c57fb9b84583dd0e951c387</t>
  </si>
  <si>
    <t>ENCFF066FXF</t>
  </si>
  <si>
    <t>ENCFF093MCZ</t>
  </si>
  <si>
    <t>2016-11-03T19:45:22.318598+00:00</t>
  </si>
  <si>
    <t>18f38b8edc17dbcd703e7c1d93118270</t>
  </si>
  <si>
    <t>ENCFF054EDG</t>
  </si>
  <si>
    <t>ENCFF556KQJ</t>
  </si>
  <si>
    <t>2016-12-19T07:29:42.290173+00:00</t>
  </si>
  <si>
    <t>9e30cb63be7e1802fadb1ec879e22860</t>
  </si>
  <si>
    <t>ENCFF933YVJ</t>
  </si>
  <si>
    <t>ENCFF229QTT, ENCFF334PMW, ENCFF125KUA</t>
  </si>
  <si>
    <t>2018-01-18T04:28:39.041943+00:00</t>
  </si>
  <si>
    <t>f22cf1793a1c876754c452a3cbd68807</t>
  </si>
  <si>
    <t>ENCFF738TJZ</t>
  </si>
  <si>
    <t>ENCFF597CXC</t>
  </si>
  <si>
    <t>2016-12-19T07:20:44.002271+00:00</t>
  </si>
  <si>
    <t>tissue_UBERON_0002078</t>
  </si>
  <si>
    <t>06897b88e463d1ed8c08f08bb6b3f4cb</t>
  </si>
  <si>
    <t>ENCFF345GLS</t>
  </si>
  <si>
    <t>ENCFF001GZT</t>
  </si>
  <si>
    <t>2016-08-09T16:02:07.332413+00:00</t>
  </si>
  <si>
    <t>ENCDO000ACQ</t>
  </si>
  <si>
    <t>cell_line_EFO_0005725</t>
  </si>
  <si>
    <t>ce55990b92c5d5da1ee6439b11602dee</t>
  </si>
  <si>
    <t>ENCFF829ZIC</t>
  </si>
  <si>
    <t>ENCFF858WTP</t>
  </si>
  <si>
    <t>2017-05-10T17:47:35.032694+00:00</t>
  </si>
  <si>
    <t>e513cc6fe21c54997e77f967af5247e9</t>
  </si>
  <si>
    <t>ENCFF035VUJ</t>
  </si>
  <si>
    <t>ENCFF390MCT</t>
  </si>
  <si>
    <t>2018-01-18T02:30:51.565517+00:00</t>
  </si>
  <si>
    <t>ENCDO724KBU</t>
  </si>
  <si>
    <t>tissue_UBERON_0004222</t>
  </si>
  <si>
    <t>4982bfc56b0abec0799a46e488653dff</t>
  </si>
  <si>
    <t>ENCFF745BIL</t>
  </si>
  <si>
    <t>ENCFF002EXA</t>
  </si>
  <si>
    <t>2016-05-06T18:12:47.117950+00:00</t>
  </si>
  <si>
    <t>ENCDO059AAA</t>
  </si>
  <si>
    <t>7ee054209fc60b8c46d3157684e9847d</t>
  </si>
  <si>
    <t>ENCFF904OCQ</t>
  </si>
  <si>
    <t>ENCFF308WTH</t>
  </si>
  <si>
    <t>2016-12-19T07:21:34.892626+00:00</t>
  </si>
  <si>
    <t>cell_line_EFO_0007107</t>
  </si>
  <si>
    <t>ea522b593638a6eeb53c634ee3030fb6</t>
  </si>
  <si>
    <t>ENCFF576BTF</t>
  </si>
  <si>
    <t>ENCFF001HKT</t>
  </si>
  <si>
    <t>2016-08-09T16:01:25.079835+00:00</t>
  </si>
  <si>
    <t>ENCDO230AAA</t>
  </si>
  <si>
    <t>53e29e694ee6fbc1ebcca4b29a88cda0</t>
  </si>
  <si>
    <t>ENCFF326TJI</t>
  </si>
  <si>
    <t>ENCFF698RZR</t>
  </si>
  <si>
    <t>2018-02-01T21:37:44.443611+00:00</t>
  </si>
  <si>
    <t>ENCDO930ZLO</t>
  </si>
  <si>
    <t>9a842b33354c7f46e46b041966c4f95b</t>
  </si>
  <si>
    <t>ENCFF909QSZ</t>
  </si>
  <si>
    <t>ENCFF888IGC, ENCFF676GBI, ENCFF680XTL</t>
  </si>
  <si>
    <t>2018-01-24T02:32:05.738824+00:00</t>
  </si>
  <si>
    <t>d880da4d1438df819e99ce79d43d97c0</t>
  </si>
  <si>
    <t>ENCFF926RUG</t>
  </si>
  <si>
    <t>ENCFF415KFB</t>
  </si>
  <si>
    <t>2016-12-19T07:21:10.352892+00:00</t>
  </si>
  <si>
    <t>71ea934f07dfb271256f3a339e6fa72f</t>
  </si>
  <si>
    <t>ENCFF360VTI</t>
  </si>
  <si>
    <t>ENCFF000RGI</t>
  </si>
  <si>
    <t>2016-10-26T17:36:32.561409+00:00</t>
  </si>
  <si>
    <t>44a3724e6a7a8775d04c17fa87897735</t>
  </si>
  <si>
    <t>ENCFF686CFO</t>
  </si>
  <si>
    <t>ENCFF000ZXU</t>
  </si>
  <si>
    <t>2016-08-23T23:09:48.067934+00:00</t>
  </si>
  <si>
    <t>2d403b21d8d8051383e074d0d18db201</t>
  </si>
  <si>
    <t>ENCFF433JWR</t>
  </si>
  <si>
    <t>ENCFF867XIS</t>
  </si>
  <si>
    <t>2016-12-19T07:22:00.118949+00:00</t>
  </si>
  <si>
    <t>28d5fbf3fdee669dc309c6cc5b31d9e1</t>
  </si>
  <si>
    <t>ENCFF024LIF</t>
  </si>
  <si>
    <t>ENCFF001HAY</t>
  </si>
  <si>
    <t>2016-08-09T16:01:42.985508+00:00</t>
  </si>
  <si>
    <t>9253dc6df788db4cbee78f8cf5dbedd3</t>
  </si>
  <si>
    <t>ENCFF224UAS</t>
  </si>
  <si>
    <t>ENCFF624LOP</t>
  </si>
  <si>
    <t>2016-12-19T07:29:03.373546+00:00</t>
  </si>
  <si>
    <t>ENCDO163OST</t>
  </si>
  <si>
    <t>cell_line_EFO_0007102</t>
  </si>
  <si>
    <t>694b02424f0a20c741fd69a6cdb16dc1</t>
  </si>
  <si>
    <t>ENCFF453CVV</t>
  </si>
  <si>
    <t>ENCFF863QDS</t>
  </si>
  <si>
    <t>2016-12-19T07:29:00.322293+00:00</t>
  </si>
  <si>
    <t>a80f5af01949179e92786da8b270b9fa</t>
  </si>
  <si>
    <t>ENCFF293QZV</t>
  </si>
  <si>
    <t>ENCFF001HLJ</t>
  </si>
  <si>
    <t>2016-08-09T16:01:28.842448+00:00</t>
  </si>
  <si>
    <t>ENCDO330AAA</t>
  </si>
  <si>
    <t>primary_cell_CL_0000746</t>
  </si>
  <si>
    <t>f6ee47acbec0bc6448ca3f098a2ede42</t>
  </si>
  <si>
    <t>ENCFF179WWY</t>
  </si>
  <si>
    <t>ENCFF131UFD, ENCFF532QSQ, ENCFF630LSJ, ENCFF264EGZ</t>
  </si>
  <si>
    <t>2018-01-18T02:47:01.394634+00:00</t>
  </si>
  <si>
    <t>ENCDO884GGM</t>
  </si>
  <si>
    <t>5a7b1ba16bc80a68288babf4fffa3716</t>
  </si>
  <si>
    <t>ENCFF220JJW</t>
  </si>
  <si>
    <t>ENCFF000RLP</t>
  </si>
  <si>
    <t>2016-10-26T17:57:53.720033+00:00</t>
  </si>
  <si>
    <t>4e850d3e4db3912588e5fb4c3d8c06b5</t>
  </si>
  <si>
    <t>ENCFF942JSC</t>
  </si>
  <si>
    <t>ENCFF001GXZ</t>
  </si>
  <si>
    <t>2016-08-09T16:01:59.930705+00:00</t>
  </si>
  <si>
    <t>ENCDO373ZSZ</t>
  </si>
  <si>
    <t>cell_line_CLO_0021754</t>
  </si>
  <si>
    <t>1174b4a02c3faf1859d1fd4d2ab210e4</t>
  </si>
  <si>
    <t>ENCFF751VDM</t>
  </si>
  <si>
    <t>ENCFF000VPK</t>
  </si>
  <si>
    <t>2016-10-26T17:36:18.365674+00:00</t>
  </si>
  <si>
    <t>1bdc147b798e8a6b8030619d46959fbf</t>
  </si>
  <si>
    <t>ENCFF646OIA</t>
  </si>
  <si>
    <t>ENCFF000YCS</t>
  </si>
  <si>
    <t>2016-10-09T16:58:57.221409+00:00</t>
  </si>
  <si>
    <t>734040c46f2dffeb5742f6a369f3d1ae</t>
  </si>
  <si>
    <t>ENCFF407LPR</t>
  </si>
  <si>
    <t>ENCFF000ZIT</t>
  </si>
  <si>
    <t>2016-10-26T17:37:11.643259+00:00</t>
  </si>
  <si>
    <t>5142c37a5795cccce55ec3d3339edfc0</t>
  </si>
  <si>
    <t>ENCFF309RDH</t>
  </si>
  <si>
    <t>ENCFF043CYN</t>
  </si>
  <si>
    <t>2016-12-19T07:21:24.273246+00:00</t>
  </si>
  <si>
    <t>809258012c7d21625527ab978deaec40</t>
  </si>
  <si>
    <t>ENCFF412RVB</t>
  </si>
  <si>
    <t>ENCFF001HWJ</t>
  </si>
  <si>
    <t>2016-08-09T16:00:48.103198+00:00</t>
  </si>
  <si>
    <t>9cde1505e57d793cee7d68ebce7d1b61</t>
  </si>
  <si>
    <t>ENCFF430UXH</t>
  </si>
  <si>
    <t>ENCFF003YFN</t>
  </si>
  <si>
    <t>2016-12-19T07:21:19.424760+00:00</t>
  </si>
  <si>
    <t>987750923903dc06f8f7dae10406f09e</t>
  </si>
  <si>
    <t>ENCFF241IEZ</t>
  </si>
  <si>
    <t>ENCFF000OST</t>
  </si>
  <si>
    <t>2017-07-10T16:54:50.850182+00:00</t>
  </si>
  <si>
    <t>24b601ecd97c45b5c3be8b82f0b0791c</t>
  </si>
  <si>
    <t>ENCFF128GHG</t>
  </si>
  <si>
    <t>ENCFF879XFU</t>
  </si>
  <si>
    <t>2016-12-19T07:21:21.797232+00:00</t>
  </si>
  <si>
    <t>eb79a76550fb93505a5b820fb63f2942</t>
  </si>
  <si>
    <t>ENCFF102VFU</t>
  </si>
  <si>
    <t>ENCFF000NGB</t>
  </si>
  <si>
    <t>2016-10-26T17:34:18.959756+00:00</t>
  </si>
  <si>
    <t>5afe090faae385fad64eb832613533db</t>
  </si>
  <si>
    <t>ENCFF007BRF</t>
  </si>
  <si>
    <t>ENCFF612SKD</t>
  </si>
  <si>
    <t>2018-01-25T02:55:40.325451+00:00</t>
  </si>
  <si>
    <t>bbab3a7d42e7f9564c4c3ceb38097dbb</t>
  </si>
  <si>
    <t>ENCFF004BVL</t>
  </si>
  <si>
    <t>ENCFF883ZYF</t>
  </si>
  <si>
    <t>2016-12-19T07:21:11.676532+00:00</t>
  </si>
  <si>
    <t>332475b9f46ce70202d3ee619985fe52</t>
  </si>
  <si>
    <t>ENCFF878FCD</t>
  </si>
  <si>
    <t>ENCFF000QEU</t>
  </si>
  <si>
    <t>2016-08-05T20:35:59.598049+00:00</t>
  </si>
  <si>
    <t>9480554cb4a8d5b9f924d47ce31924e9</t>
  </si>
  <si>
    <t>ENCFF459LUG</t>
  </si>
  <si>
    <t>ENCFF536TAF, ENCFF825XKT</t>
  </si>
  <si>
    <t>2016-12-19T07:29:26.657364+00:00</t>
  </si>
  <si>
    <t>b3fdb86a731e8d63c998ceece6b45a28</t>
  </si>
  <si>
    <t>ENCFF399QWL</t>
  </si>
  <si>
    <t>ENCFF000ODO</t>
  </si>
  <si>
    <t>2016-10-26T17:35:26.430979+00:00</t>
  </si>
  <si>
    <t>3798a82c5942704752212ab14df0a4cf</t>
  </si>
  <si>
    <t>ENCFF606MUZ</t>
  </si>
  <si>
    <t>ENCFF666WRT</t>
  </si>
  <si>
    <t>2016-12-19T07:29:01.199319+00:00</t>
  </si>
  <si>
    <t>tissue_UBERON_0001383</t>
  </si>
  <si>
    <t>ad5cf2f0bc3293829b4f969c7f5d36ad</t>
  </si>
  <si>
    <t>ENCFF225LIL</t>
  </si>
  <si>
    <t>ENCFF278TMY, ENCFF894UPX</t>
  </si>
  <si>
    <t>2018-01-19T22:01:48.889385+00:00</t>
  </si>
  <si>
    <t>in_vitro_differentiated_cells_CL_0000222</t>
  </si>
  <si>
    <t>86507689b8e09fd763d4f1269852801d</t>
  </si>
  <si>
    <t>ENCFF234IPE</t>
  </si>
  <si>
    <t>ENCFF001HUC</t>
  </si>
  <si>
    <t>2016-08-09T16:00:50.727461+00:00</t>
  </si>
  <si>
    <t>bbb1898c10666ac9aacd1c22e0521936</t>
  </si>
  <si>
    <t>ENCFF663QPN</t>
  </si>
  <si>
    <t>ENCFF001HII</t>
  </si>
  <si>
    <t>2016-08-09T16:01:36.822583+00:00</t>
  </si>
  <si>
    <t>6d2dcac028e3907070c6a49f8efad899</t>
  </si>
  <si>
    <t>ENCFF888PWH</t>
  </si>
  <si>
    <t>ENCFF347MJY</t>
  </si>
  <si>
    <t>2016-12-19T07:29:52.957434+00:00</t>
  </si>
  <si>
    <t>9a686d849d57e0339acfa86eb281bea7</t>
  </si>
  <si>
    <t>ENCFF443JRW</t>
  </si>
  <si>
    <t>ENCFF001HAV</t>
  </si>
  <si>
    <t>2016-08-09T16:01:46.145344+00:00</t>
  </si>
  <si>
    <t>724b6275d630452bdfaf6739b1df815c</t>
  </si>
  <si>
    <t>ENCFF663QBU</t>
  </si>
  <si>
    <t>ENCFF001HIR</t>
  </si>
  <si>
    <t>2016-08-09T16:01:30.228230+00:00</t>
  </si>
  <si>
    <t>in_vitro_differentiated_cells_CL_0010021</t>
  </si>
  <si>
    <t>97280bfbf69cac9db6619008a33523e8</t>
  </si>
  <si>
    <t>ENCFF421WFD</t>
  </si>
  <si>
    <t>ENCFF001HXN</t>
  </si>
  <si>
    <t>2016-08-09T16:00:30.386351+00:00</t>
  </si>
  <si>
    <t>ENCDO094AAA</t>
  </si>
  <si>
    <t>primary_cell_CL_0000188</t>
  </si>
  <si>
    <t>b02c9b5171e5ba7a4d9f3ed000f956f7</t>
  </si>
  <si>
    <t>ENCFF539XBF</t>
  </si>
  <si>
    <t>ENCFF358ZQU</t>
  </si>
  <si>
    <t>2016-12-19T07:29:40.906356+00:00</t>
  </si>
  <si>
    <t>ENCDO308YQF</t>
  </si>
  <si>
    <t>tissue_UBERON_0000948</t>
  </si>
  <si>
    <t>801653cd279b9c04da2819e6d2d1aecc</t>
  </si>
  <si>
    <t>ENCFF236VIX</t>
  </si>
  <si>
    <t>ENCFF000POQ</t>
  </si>
  <si>
    <t>2016-10-26T17:38:16.865349+00:00</t>
  </si>
  <si>
    <t>e8b4f497efa546f0ea166e423b48e2e7</t>
  </si>
  <si>
    <t>ENCFF798MEL</t>
  </si>
  <si>
    <t>ENCFF001GZF</t>
  </si>
  <si>
    <t>2016-08-09T16:02:03.117523+00:00</t>
  </si>
  <si>
    <t>ENCDO175AAA</t>
  </si>
  <si>
    <t>primary_cell_CL_0002547</t>
  </si>
  <si>
    <t>b545c346e4e0ec285aacec6fd4b302b1</t>
  </si>
  <si>
    <t>ENCFF497USM</t>
  </si>
  <si>
    <t>ENCFF000ZIS</t>
  </si>
  <si>
    <t>2016-10-26T17:36:18.730155+00:00</t>
  </si>
  <si>
    <t>7c2688ed5bbe66b1708fd160afc54002</t>
  </si>
  <si>
    <t>ENCFF446XKN</t>
  </si>
  <si>
    <t>ENCFF000ZPA</t>
  </si>
  <si>
    <t>2016-10-26T17:41:35.088586+00:00</t>
  </si>
  <si>
    <t>ENCDO273AAA</t>
  </si>
  <si>
    <t>d8b5d649c402314bfd086b3ede7f01c8</t>
  </si>
  <si>
    <t>ENCFF167BVO</t>
  </si>
  <si>
    <t>ENCFF769XXQ, ENCFF389FEH</t>
  </si>
  <si>
    <t>2017-04-16T02:55:55.273585+00:00</t>
  </si>
  <si>
    <t>06d0e3cc0f6559147866eaef96b7bf71</t>
  </si>
  <si>
    <t>ENCFF594FEE</t>
  </si>
  <si>
    <t>ENCFF001HME</t>
  </si>
  <si>
    <t>2016-08-09T16:01:22.382470+00:00</t>
  </si>
  <si>
    <t>e09cd0c67583fcc723acd22562242b92</t>
  </si>
  <si>
    <t>ENCFF041ZZY</t>
  </si>
  <si>
    <t>ENCFF001HYX</t>
  </si>
  <si>
    <t>2016-08-09T16:00:29.534135+00:00</t>
  </si>
  <si>
    <t>ENCDO000ADU</t>
  </si>
  <si>
    <t>cell_line_EFO_0001260</t>
  </si>
  <si>
    <t>6a02ac3a0a434073e78c2075fea3be70</t>
  </si>
  <si>
    <t>ENCFF667PKS</t>
  </si>
  <si>
    <t>ENCFF001HLR</t>
  </si>
  <si>
    <t>2016-08-09T16:01:19.731223+00:00</t>
  </si>
  <si>
    <t>ENCDO097AAA</t>
  </si>
  <si>
    <t>primary_cell_CL_0000706</t>
  </si>
  <si>
    <t>1769c9d25a06a9cef7d8447984a5ca55</t>
  </si>
  <si>
    <t>ENCFF061AZD</t>
  </si>
  <si>
    <t>ENCFF088JGL, ENCFF628NJR</t>
  </si>
  <si>
    <t>2016-12-19T07:29:30.984201+00:00</t>
  </si>
  <si>
    <t>ENCDO176AAI</t>
  </si>
  <si>
    <t>tissue_UBERON_0002240</t>
  </si>
  <si>
    <t>5cab6e711f51867ed94e0f45590cca08</t>
  </si>
  <si>
    <t>ENCFF043ZLF</t>
  </si>
  <si>
    <t>ENCFF250CGU</t>
  </si>
  <si>
    <t>2016-12-19T07:29:17.370396+00:00</t>
  </si>
  <si>
    <t>dd6b17f7104d36db0cad0b11a85bac33</t>
  </si>
  <si>
    <t>ENCFF597YIM</t>
  </si>
  <si>
    <t>ENCFF001HKF</t>
  </si>
  <si>
    <t>2016-08-09T16:01:30.243081+00:00</t>
  </si>
  <si>
    <t>primary_cell_CL_2000044</t>
  </si>
  <si>
    <t>5f9f1c165b1efe11a750b6eca36d529c</t>
  </si>
  <si>
    <t>ENCFF115JNM</t>
  </si>
  <si>
    <t>ENCFF702WJD, ENCFF152UJF, ENCFF000BHF</t>
  </si>
  <si>
    <t>2017-04-06T17:25:33.931794+00:00</t>
  </si>
  <si>
    <t>19d5cd179241f94832db9215017bb23d</t>
  </si>
  <si>
    <t>ENCFF493MYE</t>
  </si>
  <si>
    <t>ENCFF002EXD</t>
  </si>
  <si>
    <t>2016-05-06T18:12:48.906946+00:00</t>
  </si>
  <si>
    <t>fb451ea8e6a0696846d99535c5190e62</t>
  </si>
  <si>
    <t>ENCFF160XMD</t>
  </si>
  <si>
    <t>ENCFF001HQN</t>
  </si>
  <si>
    <t>2016-08-09T16:01:03.489903+00:00</t>
  </si>
  <si>
    <t>ENCDO245AAA</t>
  </si>
  <si>
    <t>primary_cell_CL_0002557</t>
  </si>
  <si>
    <t>afa0f7f70fdc33b8a4cd496c24e9dbd2</t>
  </si>
  <si>
    <t>ENCFF111JEG</t>
  </si>
  <si>
    <t>ENCFF001HOY</t>
  </si>
  <si>
    <t>2016-08-09T16:01:10.796528+00:00</t>
  </si>
  <si>
    <t>ENCDO232AAA</t>
  </si>
  <si>
    <t>cell_line_EFO_0005710</t>
  </si>
  <si>
    <t>a051bba8ad9d416a1bc8f76f53a99383</t>
  </si>
  <si>
    <t>ENCFF261CBZ</t>
  </si>
  <si>
    <t>ENCFF000BQW, ENCFF000BQV, ENCFF000BQS</t>
  </si>
  <si>
    <t>2016-07-13T02:49:28.191065+00:00</t>
  </si>
  <si>
    <t>ENCDO466MPW</t>
  </si>
  <si>
    <t>47415128691ccb964eab68acb5298d66</t>
  </si>
  <si>
    <t>ENCFF051WWL</t>
  </si>
  <si>
    <t>ENCFF000VPI</t>
  </si>
  <si>
    <t>2016-10-26T17:36:06.436895+00:00</t>
  </si>
  <si>
    <t>05fdd032eac7a5e27fd77a2e1d198329</t>
  </si>
  <si>
    <t>ENCFF522EPY</t>
  </si>
  <si>
    <t>ENCFF000ZVJ</t>
  </si>
  <si>
    <t>2016-10-26T17:36:16.871118+00:00</t>
  </si>
  <si>
    <t>a71d291b9051acbcb85dcb7679ec9e6a</t>
  </si>
  <si>
    <t>ENCFF625RKU</t>
  </si>
  <si>
    <t>ENCFF000NGC</t>
  </si>
  <si>
    <t>2016-10-26T17:36:00.862210+00:00</t>
  </si>
  <si>
    <t>d072a4c515b5363e740fbf631566e71a</t>
  </si>
  <si>
    <t>ENCFF259TIP</t>
  </si>
  <si>
    <t>ENCFF001HIS</t>
  </si>
  <si>
    <t>2016-08-09T16:01:40.688030+00:00</t>
  </si>
  <si>
    <t>8704bbcd9d2cdd050808a17070761894</t>
  </si>
  <si>
    <t>ENCFF443OIN</t>
  </si>
  <si>
    <t>ENCFF551SJA, ENCFF834XAP</t>
  </si>
  <si>
    <t>2018-01-19T22:00:15.093547+00:00</t>
  </si>
  <si>
    <t>7c09075a8bbf396c22a15cac75b84ad8</t>
  </si>
  <si>
    <t>ENCFF579HDO</t>
  </si>
  <si>
    <t>ENCFF000ZWA</t>
  </si>
  <si>
    <t>2016-08-23T23:06:53.514867+00:00</t>
  </si>
  <si>
    <t>e66dbf21ed34ec92811ca8b31bcca291</t>
  </si>
  <si>
    <t>ENCFF258DWA</t>
  </si>
  <si>
    <t>ENCFF001GYO</t>
  </si>
  <si>
    <t>2016-08-09T16:01:54.934223+00:00</t>
  </si>
  <si>
    <t>ENCDO442SWC</t>
  </si>
  <si>
    <t>cell_line_CLO_0021511</t>
  </si>
  <si>
    <t>7e3ca70ad964b36c2591bef91708f0d0</t>
  </si>
  <si>
    <t>ENCFF104FCD</t>
  </si>
  <si>
    <t>ENCFF808XNU, ENCFF061KLJ, ENCFF579LXQ</t>
  </si>
  <si>
    <t>2017-10-16T12:52:00.062640+00:00</t>
  </si>
  <si>
    <t>cbe215fcedb9a6031bde6c1d2f5e392c</t>
  </si>
  <si>
    <t>ENCFF060SPZ</t>
  </si>
  <si>
    <t>ENCFF000POC</t>
  </si>
  <si>
    <t>2016-10-26T17:36:33.639215+00:00</t>
  </si>
  <si>
    <t>762687a01e89fb70e15497240df0fd46</t>
  </si>
  <si>
    <t>ENCFF959NWK</t>
  </si>
  <si>
    <t>ENCFF479AHA, ENCFF989NQS</t>
  </si>
  <si>
    <t>2016-12-19T07:21:44.513732+00:00</t>
  </si>
  <si>
    <t>ENCDO022PVU</t>
  </si>
  <si>
    <t>cc2f28819510f5a11aa746e32e7c86db</t>
  </si>
  <si>
    <t>ENCFF715ZRV</t>
  </si>
  <si>
    <t>ENCFF489KLF, ENCFF284FRV, ENCFF994OXJ, ENCFF131YWN</t>
  </si>
  <si>
    <t>2018-01-18T01:48:03.531294+00:00</t>
  </si>
  <si>
    <t>ENCDO438RUL</t>
  </si>
  <si>
    <t>tissue_UBERON_0000317</t>
  </si>
  <si>
    <t>fc213cb5163f4c3e713114cfa3f0b13c</t>
  </si>
  <si>
    <t>ENCFF740DXN</t>
  </si>
  <si>
    <t>ENCFF000ZQO</t>
  </si>
  <si>
    <t>2016-10-26T17:36:18.990933+00:00</t>
  </si>
  <si>
    <t>c99ecc065ca553633bb02501dbcabc41</t>
  </si>
  <si>
    <t>ENCFF067VME</t>
  </si>
  <si>
    <t>ENCFF001HRI</t>
  </si>
  <si>
    <t>2016-08-09T16:01:01.934614+00:00</t>
  </si>
  <si>
    <t>ENCDO333AAA</t>
  </si>
  <si>
    <t>7811868c8b968da98d655b41ad1880d9</t>
  </si>
  <si>
    <t>ENCFF015YGZ</t>
  </si>
  <si>
    <t>ENCFF108OEG</t>
  </si>
  <si>
    <t>2016-12-19T07:20:29.650328+00:00</t>
  </si>
  <si>
    <t>c242a96097a38d3080356d8c1a9bef0c</t>
  </si>
  <si>
    <t>ENCFF830DMG</t>
  </si>
  <si>
    <t>ENCFF001HTJ</t>
  </si>
  <si>
    <t>2016-08-09T16:00:58.398721+00:00</t>
  </si>
  <si>
    <t>ENCDO000AAY</t>
  </si>
  <si>
    <t>cell_line_CLO_0007045</t>
  </si>
  <si>
    <t>2de5a6a6ccc0107b8e8a235e65afb343</t>
  </si>
  <si>
    <t>ENCFF227MOQ</t>
  </si>
  <si>
    <t>ENCFF000AHE</t>
  </si>
  <si>
    <t>2016-08-12T23:31:36.112136+00:00</t>
  </si>
  <si>
    <t>f9568cb5c8508f0c46cb7a49ab9a41f3</t>
  </si>
  <si>
    <t>ENCFF962KBC</t>
  </si>
  <si>
    <t>ENCFF000OJU</t>
  </si>
  <si>
    <t>2016-10-26T17:42:18.033991+00:00</t>
  </si>
  <si>
    <t>b7ba8a5180789796d275efc6228a9acb</t>
  </si>
  <si>
    <t>ENCFF761WXE</t>
  </si>
  <si>
    <t>ENCFF575KLP</t>
  </si>
  <si>
    <t>2018-01-24T20:46:08.699874+00:00</t>
  </si>
  <si>
    <t>c68bfbf4f9559a10ea0b9b9763535a71</t>
  </si>
  <si>
    <t>ENCFF437IOA</t>
  </si>
  <si>
    <t>ENCFF001HON</t>
  </si>
  <si>
    <t>2016-08-09T16:01:10.587693+00:00</t>
  </si>
  <si>
    <t>122f702a57b1737f0b976501e48e6ff9</t>
  </si>
  <si>
    <t>ENCFF045OWY</t>
  </si>
  <si>
    <t>ENCFF584ZBK</t>
  </si>
  <si>
    <t>2016-12-19T07:28:40.680612+00:00</t>
  </si>
  <si>
    <t>cell_line_EFO_0007096</t>
  </si>
  <si>
    <t>d8fc15695647738be57a23ea2f5b9f04</t>
  </si>
  <si>
    <t>ENCFF594SCK</t>
  </si>
  <si>
    <t>ENCFF000NFZ</t>
  </si>
  <si>
    <t>2016-10-26T17:37:24.339499+00:00</t>
  </si>
  <si>
    <t>0679af9e7b830e74b704d006e7f38e2c</t>
  </si>
  <si>
    <t>ENCFF117OYK</t>
  </si>
  <si>
    <t>ENCFF000BWK</t>
  </si>
  <si>
    <t>2016-07-13T02:48:59.778222+00:00</t>
  </si>
  <si>
    <t>50aa9a56c3cd4dd1361d7d73360ccc2a</t>
  </si>
  <si>
    <t>ENCFF602KDF</t>
  </si>
  <si>
    <t>ENCFF001GXE</t>
  </si>
  <si>
    <t>2016-07-13T02:51:31.800335+00:00</t>
  </si>
  <si>
    <t>ENCDO001AAA</t>
  </si>
  <si>
    <t>cell_line_EFO_0006270</t>
  </si>
  <si>
    <t>e116b6636d87e28cf209145da309fc4b</t>
  </si>
  <si>
    <t>ENCFF637KZP</t>
  </si>
  <si>
    <t>ENCFF001HSI</t>
  </si>
  <si>
    <t>2016-08-09T16:00:49.193744+00:00</t>
  </si>
  <si>
    <t>ENCDO107AAA</t>
  </si>
  <si>
    <t>primary_cell_CL_0002586</t>
  </si>
  <si>
    <t>f484724271edde16d969b57394e2ab15</t>
  </si>
  <si>
    <t>ENCFF713HLH</t>
  </si>
  <si>
    <t>ENCFF001HXQ</t>
  </si>
  <si>
    <t>2016-08-09T16:00:25.027818+00:00</t>
  </si>
  <si>
    <t>ff8f358837140251d7bd6aa755ac1390</t>
  </si>
  <si>
    <t>ENCFF296VVK</t>
  </si>
  <si>
    <t>ENCFF330UDL</t>
  </si>
  <si>
    <t>2018-01-18T01:44:37.321436+00:00</t>
  </si>
  <si>
    <t>ENCDO159WAM</t>
  </si>
  <si>
    <t>98ddf1fa39049dc425c088bd10a8d78c</t>
  </si>
  <si>
    <t>ENCFF452OGH</t>
  </si>
  <si>
    <t>ENCFF687JWK, ENCFF008NYP</t>
  </si>
  <si>
    <t>2016-12-19T07:28:47.817293+00:00</t>
  </si>
  <si>
    <t>ENCDO058TGV</t>
  </si>
  <si>
    <t>66ceee51ab38d3137d7928c237f9a439</t>
  </si>
  <si>
    <t>ENCFF479FDR</t>
  </si>
  <si>
    <t>ENCFF000NFR</t>
  </si>
  <si>
    <t>2016-10-26T17:37:09.909147+00:00</t>
  </si>
  <si>
    <t>6bc8d9226bf39163f0d8429c52d8e04b</t>
  </si>
  <si>
    <t>ENCFF604FHH</t>
  </si>
  <si>
    <t>ENCFF000XSE</t>
  </si>
  <si>
    <t>2016-10-26T17:37:32.572216+00:00</t>
  </si>
  <si>
    <t>2af6cb7ffcbe3ae13fbe251e7d92eb5b</t>
  </si>
  <si>
    <t>ENCFF625OGC</t>
  </si>
  <si>
    <t>ENCFF423HBH, ENCFF119CRN</t>
  </si>
  <si>
    <t>2018-01-29T23:53:01.620365+00:00</t>
  </si>
  <si>
    <t>719f7a18baa0925e30bfc692e74ed29e</t>
  </si>
  <si>
    <t>ENCFF722WMU</t>
  </si>
  <si>
    <t>ENCFF001HIK</t>
  </si>
  <si>
    <t>2016-08-09T16:01:39.094164+00:00</t>
  </si>
  <si>
    <t>in_vitro_differentiated_cells_CL_0002664</t>
  </si>
  <si>
    <t>e6ccb62584f21781e0ac452533d9445d</t>
  </si>
  <si>
    <t>ENCFF031NXU</t>
  </si>
  <si>
    <t>ENCFF000QEZ</t>
  </si>
  <si>
    <t>2016-10-26T17:35:14.609562+00:00</t>
  </si>
  <si>
    <t>94474af542381b4f38ac3b93396f4532</t>
  </si>
  <si>
    <t>ENCFF296OHW</t>
  </si>
  <si>
    <t>ENCFF283HQV, ENCFF994FIB</t>
  </si>
  <si>
    <t>2016-11-01T21:08:20.302964+00:00</t>
  </si>
  <si>
    <t>f740753d68eb402baa3f550789ac65c3</t>
  </si>
  <si>
    <t>ENCFF622XQQ</t>
  </si>
  <si>
    <t>ENCFF002BBQ</t>
  </si>
  <si>
    <t>2016-05-06T18:09:00.878679+00:00</t>
  </si>
  <si>
    <t>484e2c616dcf32cd86a5ebaeda511067</t>
  </si>
  <si>
    <t>ENCFF400FPE</t>
  </si>
  <si>
    <t>ENCFF182DKW</t>
  </si>
  <si>
    <t>2017-03-16T21:28:49.538933+00:00</t>
  </si>
  <si>
    <t>962c98d444cc3adcc3e295f7923695e7</t>
  </si>
  <si>
    <t>ENCFF537QML</t>
  </si>
  <si>
    <t>ENCFF416GCS</t>
  </si>
  <si>
    <t>2016-12-19T07:21:12.349164+00:00</t>
  </si>
  <si>
    <t>5ecfebc546fc15ebc4c9173e9ee6b7b6</t>
  </si>
  <si>
    <t>ENCFF436BUU</t>
  </si>
  <si>
    <t>ENCFF001GWE</t>
  </si>
  <si>
    <t>2016-08-09T16:01:46.748341+00:00</t>
  </si>
  <si>
    <t>1f9a75e31784a8809e9f5b0f06cfe2ec</t>
  </si>
  <si>
    <t>ENCFF414QNF</t>
  </si>
  <si>
    <t>ENCFF000OLW</t>
  </si>
  <si>
    <t>2016-10-26T17:37:26.256957+00:00</t>
  </si>
  <si>
    <t>a2fe208970bb03c50353c3e6c513793d</t>
  </si>
  <si>
    <t>ENCFF476JOC</t>
  </si>
  <si>
    <t>ENCFF001HYC</t>
  </si>
  <si>
    <t>2016-08-09T16:00:35.178361+00:00</t>
  </si>
  <si>
    <t>ec4dad89013afca121fa53f129e4903e</t>
  </si>
  <si>
    <t>ENCFF971KPK</t>
  </si>
  <si>
    <t>ENCFF000ZPM</t>
  </si>
  <si>
    <t>2016-10-26T17:38:35.612466+00:00</t>
  </si>
  <si>
    <t>ENCDO000ADJ</t>
  </si>
  <si>
    <t>cell_line_EFO_0002324</t>
  </si>
  <si>
    <t>f61d074702f1685eee4e3d9d4cc7f4cd</t>
  </si>
  <si>
    <t>ENCFF726LCA</t>
  </si>
  <si>
    <t>ENCFF000POO</t>
  </si>
  <si>
    <t>2016-10-26T17:37:33.347026+00:00</t>
  </si>
  <si>
    <t>be21d86d8eb5f2079425e5733613c526</t>
  </si>
  <si>
    <t>ENCFF853ZBX</t>
  </si>
  <si>
    <t>ENCFF411AOW</t>
  </si>
  <si>
    <t>2016-12-19T07:29:18.283975+00:00</t>
  </si>
  <si>
    <t>ENCDO441UHQ</t>
  </si>
  <si>
    <t>4cbdbcdef44c1158cb8895c5bdb603ec</t>
  </si>
  <si>
    <t>ENCFF969GRO</t>
  </si>
  <si>
    <t>ENCFF001HVV</t>
  </si>
  <si>
    <t>2016-08-09T16:00:41.631015+00:00</t>
  </si>
  <si>
    <t>ENCDO268AAA</t>
  </si>
  <si>
    <t>primary_cell_CL_0000312</t>
  </si>
  <si>
    <t>40c45c161ee7b23ad482f21dfd70a14e</t>
  </si>
  <si>
    <t>ENCFF932RYQ</t>
  </si>
  <si>
    <t>ENCFF001HAG</t>
  </si>
  <si>
    <t>2016-08-09T16:01:47.741187+00:00</t>
  </si>
  <si>
    <t>ENCDO000AAG</t>
  </si>
  <si>
    <t>cell_line_EFO_0002779</t>
  </si>
  <si>
    <t>c53c7e8b960df1b15348e4a9ca7c1533</t>
  </si>
  <si>
    <t>ENCFF185CQP</t>
  </si>
  <si>
    <t>ENCFF001HYO</t>
  </si>
  <si>
    <t>2016-08-09T16:00:22.862562+00:00</t>
  </si>
  <si>
    <t>ENCDO000ADT</t>
  </si>
  <si>
    <t>cell_line_EFO_0005715</t>
  </si>
  <si>
    <t>2398038af697b0c2ec42c7ea026b9820</t>
  </si>
  <si>
    <t>ENCFF430CVT</t>
  </si>
  <si>
    <t>ENCFF001GWR</t>
  </si>
  <si>
    <t>2016-08-09T16:02:00.463201+00:00</t>
  </si>
  <si>
    <t>cell_line_CLO_0034837</t>
  </si>
  <si>
    <t>ad125a8256ecb76eed90915c18a7316d</t>
  </si>
  <si>
    <t>ENCFF659OAL</t>
  </si>
  <si>
    <t>ENCFF000XSG</t>
  </si>
  <si>
    <t>2016-10-26T17:37:02.056633+00:00</t>
  </si>
  <si>
    <t>f5394fb4e2172c2707a711b3352cf6ad</t>
  </si>
  <si>
    <t>ENCFF809XCQ</t>
  </si>
  <si>
    <t>ENCFF000ZVI</t>
  </si>
  <si>
    <t>2016-08-23T23:10:32.218112+00:00</t>
  </si>
  <si>
    <t>6276c42324723457fade441106d3512a</t>
  </si>
  <si>
    <t>ENCFF446EKX</t>
  </si>
  <si>
    <t>ENCFF000OCS</t>
  </si>
  <si>
    <t>2016-10-26T17:41:55.821382+00:00</t>
  </si>
  <si>
    <t>18e7352c36c35a424649aecab335e43d</t>
  </si>
  <si>
    <t>ENCFF423QEN</t>
  </si>
  <si>
    <t>ENCFF000RBY</t>
  </si>
  <si>
    <t>2016-10-26T17:38:16.688912+00:00</t>
  </si>
  <si>
    <t>603772dfce42045fb56e484f22bafd9b</t>
  </si>
  <si>
    <t>ENCFF277GHL</t>
  </si>
  <si>
    <t>ENCFF000QVY</t>
  </si>
  <si>
    <t>2016-10-26T17:57:52.144913+00:00</t>
  </si>
  <si>
    <t>0ee31edac908cd4f03e88a3f24431c4f</t>
  </si>
  <si>
    <t>ENCFF888KAT</t>
  </si>
  <si>
    <t>ENCFF000ZQQ</t>
  </si>
  <si>
    <t>2016-10-26T17:36:12.937519+00:00</t>
  </si>
  <si>
    <t>76d058999f197511fdef5e6c1e59d3c4</t>
  </si>
  <si>
    <t>ENCFF251NRU</t>
  </si>
  <si>
    <t>ENCFF000ZVZ</t>
  </si>
  <si>
    <t>2016-10-26T17:34:50.497497+00:00</t>
  </si>
  <si>
    <t>e939648d84fa426af699147d390c9efe</t>
  </si>
  <si>
    <t>ENCFF348UXF</t>
  </si>
  <si>
    <t>ENCFF001HUV</t>
  </si>
  <si>
    <t>2016-08-09T16:00:45.400708+00:00</t>
  </si>
  <si>
    <t>e4a790bf637a01136462dd7b792f7ab6</t>
  </si>
  <si>
    <t>ENCFF636QUY</t>
  </si>
  <si>
    <t>ENCFF001HGV</t>
  </si>
  <si>
    <t>2016-10-26T17:34:46.236997+00:00</t>
  </si>
  <si>
    <t>ENCDO000ABX</t>
  </si>
  <si>
    <t>cell_line_EFO_0001160</t>
  </si>
  <si>
    <t>b9536fe7eea0d4e439d13bb956077caf</t>
  </si>
  <si>
    <t>ENCFF047NAO</t>
  </si>
  <si>
    <t>ENCFF001HRU</t>
  </si>
  <si>
    <t>2016-08-09T16:01:01.059291+00:00</t>
  </si>
  <si>
    <t>ENCDO810BYC</t>
  </si>
  <si>
    <t>primary_cell_CL_0002518</t>
  </si>
  <si>
    <t>47749da58da00fedc3bdf2fc3d4842d3</t>
  </si>
  <si>
    <t>ENCFF909YLO</t>
  </si>
  <si>
    <t>ENCFF001HNS</t>
  </si>
  <si>
    <t>2016-08-09T16:01:09.897650+00:00</t>
  </si>
  <si>
    <t>69c8c1e4f670ccf9f6e981b3472c5d76</t>
  </si>
  <si>
    <t>ENCFF276MON</t>
  </si>
  <si>
    <t>ENCFF252BMX, ENCFF834XAC, ENCFF688QCH, ENCFF170NLP</t>
  </si>
  <si>
    <t>2016-12-19T07:29:21.230777+00:00</t>
  </si>
  <si>
    <t>ENCDO453STB</t>
  </si>
  <si>
    <t>19385ccde92896a6329c83a95d6ecc88</t>
  </si>
  <si>
    <t>ENCFF312QCP</t>
  </si>
  <si>
    <t>ENCFF001HPU</t>
  </si>
  <si>
    <t>2016-08-09T16:01:14.099155+00:00</t>
  </si>
  <si>
    <t>ENCDO343AAA</t>
  </si>
  <si>
    <t>c375c822d585081225604d4080a810dc</t>
  </si>
  <si>
    <t>ENCFF837HRZ</t>
  </si>
  <si>
    <t>ENCFF001FFI</t>
  </si>
  <si>
    <t>2016-08-09T16:01:20.810959+00:00</t>
  </si>
  <si>
    <t>dd9499b00670f416a54c9b610c684b3f</t>
  </si>
  <si>
    <t>ENCFF948UIP</t>
  </si>
  <si>
    <t>ENCFF001HXF</t>
  </si>
  <si>
    <t>2016-08-09T16:00:17.158935+00:00</t>
  </si>
  <si>
    <t>ENCDO106AAA</t>
  </si>
  <si>
    <t>primary_cell_CL_0002328</t>
  </si>
  <si>
    <t>9c11addcac38f19f2368d10b331b2bed</t>
  </si>
  <si>
    <t>ENCFF075MWT</t>
  </si>
  <si>
    <t>ENCFF001HDF</t>
  </si>
  <si>
    <t>2016-08-09T16:01:44.744162+00:00</t>
  </si>
  <si>
    <t>ENCDO000ABP</t>
  </si>
  <si>
    <t>cell_line_EFO_0005338</t>
  </si>
  <si>
    <t>c9d965388be723db0bdf70dcafe786f3</t>
  </si>
  <si>
    <t>ENCFF610SOD</t>
  </si>
  <si>
    <t>ENCFF001HOD</t>
  </si>
  <si>
    <t>2016-08-09T16:00:56.547744+00:00</t>
  </si>
  <si>
    <t>8ab5934b88b3198110eaac7c91c50ed3</t>
  </si>
  <si>
    <t>ENCFF518TNE</t>
  </si>
  <si>
    <t>ENCFF001HTT</t>
  </si>
  <si>
    <t>2016-07-28T00:31:15.734187+00:00</t>
  </si>
  <si>
    <t>03bd8f55a1130d7388dda80ec1a3078f</t>
  </si>
  <si>
    <t>ENCFF076RWI</t>
  </si>
  <si>
    <t>ENCFF000CUZ</t>
  </si>
  <si>
    <t>2016-08-09T15:57:50.328906+00:00</t>
  </si>
  <si>
    <t>ENCDO271AAA</t>
  </si>
  <si>
    <t>172dfa1947b7d43928997e68a67a6cd9</t>
  </si>
  <si>
    <t>ENCFF749RTG</t>
  </si>
  <si>
    <t>ENCFF001HCM</t>
  </si>
  <si>
    <t>2016-08-09T16:01:41.222388+00:00</t>
  </si>
  <si>
    <t>ENCDO000ABO</t>
  </si>
  <si>
    <t>cell_line_EFO_0005337</t>
  </si>
  <si>
    <t>06a07f6a7b99d74b1c1d0f8aaa6abff1</t>
  </si>
  <si>
    <t>ENCFF036SIR</t>
  </si>
  <si>
    <t>ENCFF001HZB</t>
  </si>
  <si>
    <t>2016-08-09T16:00:14.564667+00:00</t>
  </si>
  <si>
    <t>1db71260abb7d3d24947690aed321c4b</t>
  </si>
  <si>
    <t>ENCFF141UTG</t>
  </si>
  <si>
    <t>ENCFF001HHJ</t>
  </si>
  <si>
    <t>2016-10-26T17:42:10.011927+00:00</t>
  </si>
  <si>
    <t>ENCDO000ABY</t>
  </si>
  <si>
    <t>cell_line_EFO_0001161</t>
  </si>
  <si>
    <t>cf14d25f0885fff04aa36ab9820b508e</t>
  </si>
  <si>
    <t>ENCFF067UIL</t>
  </si>
  <si>
    <t>ENCFF582CRV, ENCFF515OUC</t>
  </si>
  <si>
    <t>2016-12-19T07:28:43.040474+00:00</t>
  </si>
  <si>
    <t>ENCDO670CKN</t>
  </si>
  <si>
    <t>1ca55bb5773a003d731dca6532bed046</t>
  </si>
  <si>
    <t>ENCFF550VSZ</t>
  </si>
  <si>
    <t>ENCFF667YUP, ENCFF545BZX, ENCFF109ANP</t>
  </si>
  <si>
    <t>2017-10-16T12:53:46.994459+00:00</t>
  </si>
  <si>
    <t>bbc8cddded89d68c96ec34bd72ea9528</t>
  </si>
  <si>
    <t>ENCFF745AMT</t>
  </si>
  <si>
    <t>ENCFF001HSV</t>
  </si>
  <si>
    <t>2016-08-09T16:00:53.172583+00:00</t>
  </si>
  <si>
    <t>ENCDO930BXC</t>
  </si>
  <si>
    <t>c1520c27e81d95c8a7d53c6535477e66</t>
  </si>
  <si>
    <t>ENCFF943DFZ</t>
  </si>
  <si>
    <t>ENCFF000PVT</t>
  </si>
  <si>
    <t>2017-06-16T19:40:39.439896+00:00</t>
  </si>
  <si>
    <t>de2c339acec5a6330030439b4f86936d</t>
  </si>
  <si>
    <t>ENCFF082NBV</t>
  </si>
  <si>
    <t>ENCFF000VWF</t>
  </si>
  <si>
    <t>2016-10-26T17:36:03.033592+00:00</t>
  </si>
  <si>
    <t>7a3294376a9db91f074c1e795c218512</t>
  </si>
  <si>
    <t>ENCFF863KCT</t>
  </si>
  <si>
    <t>ENCFF001HAM</t>
  </si>
  <si>
    <t>2016-08-09T16:01:38.001863+00:00</t>
  </si>
  <si>
    <t>ENCDO000ACR</t>
  </si>
  <si>
    <t>cell_line_EFO_0001099</t>
  </si>
  <si>
    <t>ce4c49ee3c7785061dc382f81bd80d1e</t>
  </si>
  <si>
    <t>ENCFF346BFW</t>
  </si>
  <si>
    <t>ENCFF094GYG</t>
  </si>
  <si>
    <t>2016-12-19T07:29:46.554990+00:00</t>
  </si>
  <si>
    <t>25ed3d90dd577d42244cb33534a763a8</t>
  </si>
  <si>
    <t>ENCFF930IPW</t>
  </si>
  <si>
    <t>ENCFF282SBH</t>
  </si>
  <si>
    <t>2016-12-19T07:29:34.060649+00:00</t>
  </si>
  <si>
    <t>232e2351a6ca63432dd402eae000ed60</t>
  </si>
  <si>
    <t>ENCFF335FVF</t>
  </si>
  <si>
    <t>ENCFF001HHU</t>
  </si>
  <si>
    <t>2016-08-09T16:01:25.068038+00:00</t>
  </si>
  <si>
    <t>ENCDO000ABZ</t>
  </si>
  <si>
    <t>cell_line_EFO_0001162</t>
  </si>
  <si>
    <t>992516e9e7927254c4cab178d7eb2d04</t>
  </si>
  <si>
    <t>ENCFF151YAO</t>
  </si>
  <si>
    <t>ENCFF001HPI</t>
  </si>
  <si>
    <t>2016-08-09T16:01:02.552147+00:00</t>
  </si>
  <si>
    <t>bc69a45b098ccce0f61363adf485e35e</t>
  </si>
  <si>
    <t>ENCFF289YEQ</t>
  </si>
  <si>
    <t>ENCFF217MRH</t>
  </si>
  <si>
    <t>2016-12-19T07:28:47.949399+00:00</t>
  </si>
  <si>
    <t>833f213d3278b37a711b0442c71ad527</t>
  </si>
  <si>
    <t>ENCFF699AGI</t>
  </si>
  <si>
    <t>ENCFF001HGF</t>
  </si>
  <si>
    <t>2016-10-26T17:40:27.067734+00:00</t>
  </si>
  <si>
    <t>ENCDO000ABW</t>
  </si>
  <si>
    <t>cell_line_EFO_0001159</t>
  </si>
  <si>
    <t>175823b382f54f00217f66927b4ef1c2</t>
  </si>
  <si>
    <t>ENCFF504ALV</t>
  </si>
  <si>
    <t>ENCFF001HID</t>
  </si>
  <si>
    <t>2016-08-09T16:01:30.915830+00:00</t>
  </si>
  <si>
    <t>cb3bf9763c584088346ed312667d928b</t>
  </si>
  <si>
    <t>ENCFF767IHT</t>
  </si>
  <si>
    <t>ENCFF000ZWC</t>
  </si>
  <si>
    <t>2016-08-23T23:06:49.387300+00:00</t>
  </si>
  <si>
    <t>f34c5b2a7107cd62d0b1bca1ecdceb1e</t>
  </si>
  <si>
    <t>ENCFF439ZLD</t>
  </si>
  <si>
    <t>ENCFF001HBT</t>
  </si>
  <si>
    <t>2016-10-26T17:42:06.259562+00:00</t>
  </si>
  <si>
    <t>ENCDO000ABL</t>
  </si>
  <si>
    <t>cell_line_EFO_0005353</t>
  </si>
  <si>
    <t>7b7d580bf921e664720576b073ec25b2</t>
  </si>
  <si>
    <t>ENCFF726NAG</t>
  </si>
  <si>
    <t>ENCFF484LKZ</t>
  </si>
  <si>
    <t>2016-12-19T07:29:37.020005+00:00</t>
  </si>
  <si>
    <t>3fb935101efa2d8c5af466e47073b698</t>
  </si>
  <si>
    <t>ENCFF165SMR</t>
  </si>
  <si>
    <t>ENCFF000ZVL</t>
  </si>
  <si>
    <t>2016-08-23T23:09:41.236349+00:00</t>
  </si>
  <si>
    <t>3d32d39f802c3851fa28c1a9f768a6ee</t>
  </si>
  <si>
    <t>ENCFF029ISX</t>
  </si>
  <si>
    <t>ENCFF272HWA, ENCFF740CFC, ENCFF855STX, ENCFF956KYS</t>
  </si>
  <si>
    <t>2017-02-28T12:11:35.847439+00:00</t>
  </si>
  <si>
    <t>78af818f243b3da96d083cae460507b3</t>
  </si>
  <si>
    <t>ENCFF555FBR</t>
  </si>
  <si>
    <t>ENCFF014ILF</t>
  </si>
  <si>
    <t>2016-12-19T07:28:53.542554+00:00</t>
  </si>
  <si>
    <t>1ad608a1d65ecdc90fa85a667319e7d7</t>
  </si>
  <si>
    <t>ENCFF897RSN</t>
  </si>
  <si>
    <t>ENCFF001HBK</t>
  </si>
  <si>
    <t>2016-08-09T16:01:47.417638+00:00</t>
  </si>
  <si>
    <t>ENCDO000ABG</t>
  </si>
  <si>
    <t>cell_line_EFO_0002783</t>
  </si>
  <si>
    <t>08744f73d046c3510aff5b1c067db043</t>
  </si>
  <si>
    <t>ENCFF846MWL</t>
  </si>
  <si>
    <t>ENCFF369ZWL</t>
  </si>
  <si>
    <t>2016-12-19T07:29:15.589134+00:00</t>
  </si>
  <si>
    <t>ENCDO632AGT</t>
  </si>
  <si>
    <t>cell_line_EFO_0007099</t>
  </si>
  <si>
    <t>6cfd103338af16e9d9042edd988df416</t>
  </si>
  <si>
    <t>ENCFF854RYT</t>
  </si>
  <si>
    <t>ENCFF001HNC</t>
  </si>
  <si>
    <t>2016-08-09T16:02:53.322447+00:00</t>
  </si>
  <si>
    <t>7570924c9446e1a955861ccb38f068f9</t>
  </si>
  <si>
    <t>ENCFF327VGM</t>
  </si>
  <si>
    <t>ENCFF590VUK, ENCFF867VQK</t>
  </si>
  <si>
    <t>2016-12-19T07:29:42.783188+00:00</t>
  </si>
  <si>
    <t>ENCDO778DGP</t>
  </si>
  <si>
    <t>b2aab6b669902552481cfa8e72004e76</t>
  </si>
  <si>
    <t>ENCFF195QGT</t>
  </si>
  <si>
    <t>ENCFF176RJQ, ENCFF051RXP</t>
  </si>
  <si>
    <t>2016-12-19T07:28:48.863079+00:00</t>
  </si>
  <si>
    <t>0c94bce52aa2597b99bf5df95880451b</t>
  </si>
  <si>
    <t>ENCFF008DOI</t>
  </si>
  <si>
    <t>ENCFF001HMS</t>
  </si>
  <si>
    <t>2016-08-09T16:01:15.142953+00:00</t>
  </si>
  <si>
    <t>ENCDO104AAA</t>
  </si>
  <si>
    <t>primary_cell_CL_0002252</t>
  </si>
  <si>
    <t>c0e912dd42c11e1a10b03e10c4c8d2c4</t>
  </si>
  <si>
    <t>ENCFF825ZAO</t>
  </si>
  <si>
    <t>ENCFF838NYU</t>
  </si>
  <si>
    <t>2016-12-19T07:21:31.063060+00:00</t>
  </si>
  <si>
    <t>f5f9869b4568d2a3bc40fdcd4a320bfb</t>
  </si>
  <si>
    <t>ENCFF996WPX</t>
  </si>
  <si>
    <t>ENCFF000NFM</t>
  </si>
  <si>
    <t>2016-10-26T17:36:13.953167+00:00</t>
  </si>
  <si>
    <t>db2793344c2c4d2f552db0d5712ebc04</t>
  </si>
  <si>
    <t>ENCFF752PGK</t>
  </si>
  <si>
    <t>ENCFF229EVL</t>
  </si>
  <si>
    <t>2018-01-18T02:31:16.489621+00:00</t>
  </si>
  <si>
    <t>ENCDO832GKP</t>
  </si>
  <si>
    <t>69b11fb3d904d4b4317ca77d0026725f</t>
  </si>
  <si>
    <t>ENCFF326QAX</t>
  </si>
  <si>
    <t>ENCFF849QBH</t>
  </si>
  <si>
    <t>2016-10-26T17:40:33.657202+00:00</t>
  </si>
  <si>
    <t>1e54042739800cc1da8364fba2f8548a</t>
  </si>
  <si>
    <t>ENCFF367KJP</t>
  </si>
  <si>
    <t>ENCFF963LOW</t>
  </si>
  <si>
    <t>2016-10-26T17:35:15.533686+00:00</t>
  </si>
  <si>
    <t>0dd64a4f9d45be35e75d90f291a4c3d3</t>
  </si>
  <si>
    <t>ENCFF418AYM</t>
  </si>
  <si>
    <t>ENCFF000QEX</t>
  </si>
  <si>
    <t>2016-10-26T17:34:59.493175+00:00</t>
  </si>
  <si>
    <t>d9276a9fe2514b9bdefb1ac80ce221c0</t>
  </si>
  <si>
    <t>ENCFF009XHG</t>
  </si>
  <si>
    <t>ENCFF000BKI</t>
  </si>
  <si>
    <t>2016-08-09T15:57:25.698426+00:00</t>
  </si>
  <si>
    <t>primary_cell_CL_0000515</t>
  </si>
  <si>
    <t>d7f5dc2a812fb681b7ce5f66c8fecc2c</t>
  </si>
  <si>
    <t>ENCFF955QUS</t>
  </si>
  <si>
    <t>ENCFF634CSE</t>
  </si>
  <si>
    <t>2016-12-19T07:29:21.324680+00:00</t>
  </si>
  <si>
    <t>20c65f1f9d05ff5f3160d32943b6d894</t>
  </si>
  <si>
    <t>ENCFF707NVX</t>
  </si>
  <si>
    <t>ENCFF000RBV</t>
  </si>
  <si>
    <t>2016-10-26T17:37:57.185232+00:00</t>
  </si>
  <si>
    <t>04730952807c9a655ccb64fb5cce015b</t>
  </si>
  <si>
    <t>ENCFF354NIF</t>
  </si>
  <si>
    <t>ENCFF952GNX</t>
  </si>
  <si>
    <t>2017-02-15T23:24:11.391599+00:00</t>
  </si>
  <si>
    <t>90fc0c9198d0c5da3e251f82ff588053</t>
  </si>
  <si>
    <t>ENCFF199RAU</t>
  </si>
  <si>
    <t>ENCFF421HCG</t>
  </si>
  <si>
    <t>2016-12-19T07:20:24.708614+00:00</t>
  </si>
  <si>
    <t>e21eb8377ccbd162b2cf4c496346cc6a</t>
  </si>
  <si>
    <t>ENCFF451NZB</t>
  </si>
  <si>
    <t>ENCFF631TYY</t>
  </si>
  <si>
    <t>2016-10-26T17:40:55.373339+00:00</t>
  </si>
  <si>
    <t>1df8aaaa25d7887eb35c94d21729f70c</t>
  </si>
  <si>
    <t>ENCFF898HBV</t>
  </si>
  <si>
    <t>ENCFF549CII</t>
  </si>
  <si>
    <t>2018-01-19T19:38:58.452950+00:00</t>
  </si>
  <si>
    <t>ENCDO623LNR</t>
  </si>
  <si>
    <t>b15f4f5eab5f223f0803eca098132dae</t>
  </si>
  <si>
    <t>ENCFF383QCX</t>
  </si>
  <si>
    <t>ENCFF000CCQ</t>
  </si>
  <si>
    <t>2016-07-13T02:49:28.724100+00:00</t>
  </si>
  <si>
    <t>ff31abd816b1d8aa3c9627efd27cd0b1</t>
  </si>
  <si>
    <t>ENCFF893HUW</t>
  </si>
  <si>
    <t>ENCFF000QTJ</t>
  </si>
  <si>
    <t>2016-10-26T17:42:13.365487+00:00</t>
  </si>
  <si>
    <t>0d9cbb894b2a9a6155600e3b6d11dd29</t>
  </si>
  <si>
    <t>ENCFF927ARR</t>
  </si>
  <si>
    <t>ENCFF000QFL</t>
  </si>
  <si>
    <t>2016-08-05T20:35:41.538014+00:00</t>
  </si>
  <si>
    <t>e678ec752811925702cdd1c96bd17608</t>
  </si>
  <si>
    <t>ENCFF587LRA</t>
  </si>
  <si>
    <t>ENCFF000CMJ</t>
  </si>
  <si>
    <t>2017-03-13T17:16:30.238349+00:00</t>
  </si>
  <si>
    <t>49c9140b8a9e6172ccb7966baf58ea5c</t>
  </si>
  <si>
    <t>ENCFF604QBU</t>
  </si>
  <si>
    <t>ENCFF000CMD</t>
  </si>
  <si>
    <t>2016-08-09T15:57:57.672176+00:00</t>
  </si>
  <si>
    <t>afb0374c56a846edbb926f21ea9cc158</t>
  </si>
  <si>
    <t>ENCFF007RSP</t>
  </si>
  <si>
    <t>ENCFF000CQP</t>
  </si>
  <si>
    <t>2016-08-09T15:57:24.004885+00:00</t>
  </si>
  <si>
    <t>9d1c868232e054c260dbb8e929caacf2</t>
  </si>
  <si>
    <t>ENCFF712TPV</t>
  </si>
  <si>
    <t>ENCFF001HQI</t>
  </si>
  <si>
    <t>2016-08-09T16:00:48.960626+00:00</t>
  </si>
  <si>
    <t>ENCDO236AAA</t>
  </si>
  <si>
    <t>primary_cell_CL_0002555</t>
  </si>
  <si>
    <t>7fbbf53816d81e27cefb5435a6172558</t>
  </si>
  <si>
    <t>ENCFF404KPR</t>
  </si>
  <si>
    <t>ENCFF000VWH</t>
  </si>
  <si>
    <t>2016-10-26T17:35:58.935744+00:00</t>
  </si>
  <si>
    <t>5966a7ad04dd3f5744eaf0d6fe19f9aa</t>
  </si>
  <si>
    <t>ENCFF044VCS</t>
  </si>
  <si>
    <t>ENCFF225BZG</t>
  </si>
  <si>
    <t>2017-02-04T17:49:57.569755+00:00</t>
  </si>
  <si>
    <t>aee4861a23f03d3e60c3c0e31538fee8</t>
  </si>
  <si>
    <t>ENCFF438AXH</t>
  </si>
  <si>
    <t>ENCFF835IOE</t>
  </si>
  <si>
    <t>2016-12-19T07:20:21.784157+00:00</t>
  </si>
  <si>
    <t>3d1c35840fe40a2bac34c2c35e7a87c5</t>
  </si>
  <si>
    <t>ENCFF698ZZD</t>
  </si>
  <si>
    <t>ENCFF000BKK</t>
  </si>
  <si>
    <t>2016-08-09T15:57:31.480572+00:00</t>
  </si>
  <si>
    <t>fd89d008d8e0821b839cb04e4e654cf5</t>
  </si>
  <si>
    <t>ENCFF086JBG</t>
  </si>
  <si>
    <t>ENCFF660TEM</t>
  </si>
  <si>
    <t>2017-10-20T18:54:51.573257+00:00</t>
  </si>
  <si>
    <t>9d1eb63d2cf173197d04941b51726aaa</t>
  </si>
  <si>
    <t>ENCFF098RZI</t>
  </si>
  <si>
    <t>ENCFF001GXK</t>
  </si>
  <si>
    <t>2016-08-09T16:01:45.209915+00:00</t>
  </si>
  <si>
    <t>ENCDO002AAA</t>
  </si>
  <si>
    <t>cell_line_CLO_0021752</t>
  </si>
  <si>
    <t>7912edcdb629438ca8b10bcaaa593565</t>
  </si>
  <si>
    <t>ENCFF547JBD</t>
  </si>
  <si>
    <t>ENCFF631YST</t>
  </si>
  <si>
    <t>2016-12-19T07:20:14.080433+00:00</t>
  </si>
  <si>
    <t>c62fd571a8958ecd3ba06e1dc9ad77ac</t>
  </si>
  <si>
    <t>ENCFF953EVD</t>
  </si>
  <si>
    <t>2016-08-09T16:00:07.327903+00:00</t>
  </si>
  <si>
    <t>42d7844b3fcbb76ac1f2a1e7f60e0b82</t>
  </si>
  <si>
    <t>ENCFF828BJB</t>
  </si>
  <si>
    <t>ENCFF795IME</t>
  </si>
  <si>
    <t>2016-10-26T17:35:00.757538+00:00</t>
  </si>
  <si>
    <t>62de9ad149b38031210797ac12dab9e3</t>
  </si>
  <si>
    <t>ENCFF611CHF</t>
  </si>
  <si>
    <t>2016-08-09T15:59:55.463848+00:00</t>
  </si>
  <si>
    <t>fb2981d1b4f72fd42a3667320d26c2c7</t>
  </si>
  <si>
    <t>ENCFF515ZEL</t>
  </si>
  <si>
    <t>ENCFF126XLK</t>
  </si>
  <si>
    <t>2016-12-19T07:28:21.466963+00:00</t>
  </si>
  <si>
    <t>61e34ed63737be07e08c263def4c3b87</t>
  </si>
  <si>
    <t>ENCFF487DBD</t>
  </si>
  <si>
    <t>ENCFF000CIW</t>
  </si>
  <si>
    <t>2017-04-06T23:01:22.115056+00:00</t>
  </si>
  <si>
    <t>bd0a1dd0c19f2b8cda08c2254da90317</t>
  </si>
  <si>
    <t>ENCFF554LJZ</t>
  </si>
  <si>
    <t>ENCFF000CQO</t>
  </si>
  <si>
    <t>2016-08-09T15:57:31.727757+00:00</t>
  </si>
  <si>
    <t>ENCDO156MSV</t>
  </si>
  <si>
    <t>4a3e92aac38937260dbf19b217bfdc21</t>
  </si>
  <si>
    <t>ENCFF681OVW</t>
  </si>
  <si>
    <t>ENCFF000RWS</t>
  </si>
  <si>
    <t>2016-07-28T00:31:30.285717+00:00</t>
  </si>
  <si>
    <t>09edd59d943ce1b4e29691cbbf7955e3</t>
  </si>
  <si>
    <t>ENCFF700WEC</t>
  </si>
  <si>
    <t>ENCFF000RUP</t>
  </si>
  <si>
    <t>2016-10-26T17:38:01.475492+00:00</t>
  </si>
  <si>
    <t>8bce15d7b2c11ab2c2601305357d227c</t>
  </si>
  <si>
    <t>ENCFF721BCM</t>
  </si>
  <si>
    <t>ENCFF000RTF</t>
  </si>
  <si>
    <t>2016-10-26T17:57:47.869888+00:00</t>
  </si>
  <si>
    <t>aef4f7d41b27dea2b9831039201de7ac</t>
  </si>
  <si>
    <t>ENCFF798AWR</t>
  </si>
  <si>
    <t>ENCFF000RPB</t>
  </si>
  <si>
    <t>2016-10-26T17:34:45.614216+00:00</t>
  </si>
  <si>
    <t>f14c8a90f7ae2d779b878317d62fa50d</t>
  </si>
  <si>
    <t>ENCFF906CFS</t>
  </si>
  <si>
    <t>ENCFF586VHJ, ENCFF660RGN</t>
  </si>
  <si>
    <t>2016-10-26T17:35:00.763152+00:00</t>
  </si>
  <si>
    <t>923897bc5c29c22f7106f73fa15ddac9</t>
  </si>
  <si>
    <t>ENCFF585ORN</t>
  </si>
  <si>
    <t>ENCFF000VJV</t>
  </si>
  <si>
    <t>2016-10-26T16:12:55.375933+00:00</t>
  </si>
  <si>
    <t>ENCDO000ADH</t>
  </si>
  <si>
    <t>cell_line_EFO_0005236</t>
  </si>
  <si>
    <t>aaf65fa101a171259a0e67db8008ba07</t>
  </si>
  <si>
    <t>ENCFF408PAH</t>
  </si>
  <si>
    <t>2017-07-28T00:22:43.633796+00:00</t>
  </si>
  <si>
    <t>c8e28e10a10c2cfe74f0856d9b1487ac</t>
  </si>
  <si>
    <t>ENCFF473CDC</t>
  </si>
  <si>
    <t>ENCFF000VLG</t>
  </si>
  <si>
    <t>2016-10-29T18:02:33.669228+00:00</t>
  </si>
  <si>
    <t>94ed9f844c8e468cef98ab5d72c8bde2</t>
  </si>
  <si>
    <t>ENCFF474FIQ</t>
  </si>
  <si>
    <t>ENCFF000WXY</t>
  </si>
  <si>
    <t>2016-07-13T02:43:48.878189+00:00</t>
  </si>
  <si>
    <t>2b2336b6e9de27012186a9441e008241</t>
  </si>
  <si>
    <t>ENCFF692XZV</t>
  </si>
  <si>
    <t>ENCFF000XGR</t>
  </si>
  <si>
    <t>2016-10-26T17:41:20.068673+00:00</t>
  </si>
  <si>
    <t>0985197332e3ed8d5e01bd11b18f5d26</t>
  </si>
  <si>
    <t>ENCFF023RXC</t>
  </si>
  <si>
    <t>ENCFF000XTE</t>
  </si>
  <si>
    <t>2016-10-26T17:34:37.656910+00:00</t>
  </si>
  <si>
    <t>5f29628fa7673c7bbb13e2adfa6fa32d</t>
  </si>
  <si>
    <t>ENCFF846QOW</t>
  </si>
  <si>
    <t>ENCFF000VHM</t>
  </si>
  <si>
    <t>2016-07-13T02:51:08.106230+00:00</t>
  </si>
  <si>
    <t>7f5d526e703d32b9a08aaa6246cba9e6</t>
  </si>
  <si>
    <t>ENCFF791WJU</t>
  </si>
  <si>
    <t>ENCFF000VHL</t>
  </si>
  <si>
    <t>2016-07-13T02:50:55.663857+00:00</t>
  </si>
  <si>
    <t>a8ba45e608f2bb6091c15e4c3f8e4023</t>
  </si>
  <si>
    <t>ENCFF687DIS</t>
  </si>
  <si>
    <t>ENCFF000QVO</t>
  </si>
  <si>
    <t>2016-10-26T17:37:35.070047+00:00</t>
  </si>
  <si>
    <t>523afdcb1c60171e160cbfd3472b18f4</t>
  </si>
  <si>
    <t>ENCFF132AYD</t>
  </si>
  <si>
    <t>ENCFF454ZHO, ENCFF693FJC</t>
  </si>
  <si>
    <t>2017-02-04T04:17:11.482435+00:00</t>
  </si>
  <si>
    <t>d5d626c045b2c9d70134fd6defab6380</t>
  </si>
  <si>
    <t>ENCFF572WNH</t>
  </si>
  <si>
    <t>ENCFF969KKW</t>
  </si>
  <si>
    <t>2017-02-04T18:51:48.355520+00:00</t>
  </si>
  <si>
    <t>c6e7a97ff96572863cba9996a80e0298</t>
  </si>
  <si>
    <t>ENCFF124UKZ</t>
  </si>
  <si>
    <t>ENCFF351AVX, ENCFF499CAE, ENCFF563HLU</t>
  </si>
  <si>
    <t>2017-03-31T17:07:11.453827+00:00</t>
  </si>
  <si>
    <t>ffaa8d2bbbe3a14638036c6806f39f61</t>
  </si>
  <si>
    <t>ENCFF390OZW</t>
  </si>
  <si>
    <t>ENCFF000VEK</t>
  </si>
  <si>
    <t>2016-07-28T00:31:37.693761+00:00</t>
  </si>
  <si>
    <t>3bd27f231f175c163cdd7b6c0889ec74</t>
  </si>
  <si>
    <t>ENCFF716LLX</t>
  </si>
  <si>
    <t>ENCFF000XGP</t>
  </si>
  <si>
    <t>2016-10-26T17:36:29.221119+00:00</t>
  </si>
  <si>
    <t>54408de59a8bd54378c8349e44a049ef</t>
  </si>
  <si>
    <t>ENCFF610EFV</t>
  </si>
  <si>
    <t>ENCFF000XOO</t>
  </si>
  <si>
    <t>2016-10-26T17:35:07.505172+00:00</t>
  </si>
  <si>
    <t>166d067d5ffb23e9924ad0d6595e17f2</t>
  </si>
  <si>
    <t>ENCFF283LWS</t>
  </si>
  <si>
    <t>ENCFF000WNP</t>
  </si>
  <si>
    <t>2016-10-26T17:34:14.661703+00:00</t>
  </si>
  <si>
    <t>ENCDO000ACI</t>
  </si>
  <si>
    <t>cell_line_EFO_0005349</t>
  </si>
  <si>
    <t>970d83e60622315c370800023639e009</t>
  </si>
  <si>
    <t>ENCFF457LVV</t>
  </si>
  <si>
    <t>ENCFF000WMM</t>
  </si>
  <si>
    <t>2016-10-26T17:36:40.130230+00:00</t>
  </si>
  <si>
    <t>ENCDO000ACH</t>
  </si>
  <si>
    <t>cell_line_EFO_0005348</t>
  </si>
  <si>
    <t>b639e3692da0250b3f3a6bf52b81314f</t>
  </si>
  <si>
    <t>ENCFF590RJM</t>
  </si>
  <si>
    <t>2017-07-12T16:59:48.145457+00:00</t>
  </si>
  <si>
    <t>25f46edd3d764c519904bf2deaa435ac</t>
  </si>
  <si>
    <t>ENCFF648WLU</t>
  </si>
  <si>
    <t>ENCFF000YQC</t>
  </si>
  <si>
    <t>2016-10-26T17:35:57.879239+00:00</t>
  </si>
  <si>
    <t>fbb213e7363cbd14b7f53f23e94a03c3</t>
  </si>
  <si>
    <t>ENCFF307THL</t>
  </si>
  <si>
    <t>ENCFF000WKI</t>
  </si>
  <si>
    <t>2016-10-26T17:35:00.842152+00:00</t>
  </si>
  <si>
    <t>ENCDO000ACE</t>
  </si>
  <si>
    <t>cell_line_EFO_0005347</t>
  </si>
  <si>
    <t>da9af5d319811197125bfc2e768ee3a0</t>
  </si>
  <si>
    <t>ENCFF368JQX</t>
  </si>
  <si>
    <t>ENCFF000YQB</t>
  </si>
  <si>
    <t>2016-10-26T17:35:48.519694+00:00</t>
  </si>
  <si>
    <t>f9f853d62680dba95979cab1a0b4c147</t>
  </si>
  <si>
    <t>ENCFF121KUJ</t>
  </si>
  <si>
    <t>ENCFF000XJE</t>
  </si>
  <si>
    <t>2016-10-26T17:57:49.773628+00:00</t>
  </si>
  <si>
    <t>d21732fbe2061d2d50e902f8b92b1918</t>
  </si>
  <si>
    <t>ENCFF380EDG</t>
  </si>
  <si>
    <t>ENCFF000XIH</t>
  </si>
  <si>
    <t>2016-10-26T17:35:37.173673+00:00</t>
  </si>
  <si>
    <t>d97933303bad88ef42eef4770df76684</t>
  </si>
  <si>
    <t>ENCFF203JTC</t>
  </si>
  <si>
    <t>ENCFF000XIG</t>
  </si>
  <si>
    <t>2016-10-26T17:35:40.819314+00:00</t>
  </si>
  <si>
    <t>fb213d80f5ef3e0e5de1c3f4ef7dc9a3</t>
  </si>
  <si>
    <t>ENCFF481XFA</t>
  </si>
  <si>
    <t>ENCFF000WOO</t>
  </si>
  <si>
    <t>2016-10-26T17:34:30.636435+00:00</t>
  </si>
  <si>
    <t>ENCDO000ACJ</t>
  </si>
  <si>
    <t>cell_line_EFO_0005350</t>
  </si>
  <si>
    <t>c2d978949163d7d2d64027ef8aaaa645</t>
  </si>
  <si>
    <t>ENCFF920HRJ</t>
  </si>
  <si>
    <t>ENCFF000XIE</t>
  </si>
  <si>
    <t>2016-10-26T17:41:55.036158+00:00</t>
  </si>
  <si>
    <t>1c64408245cd5fcc8d77ec6000104d21</t>
  </si>
  <si>
    <t>ENCFF610OXJ</t>
  </si>
  <si>
    <t>ENCFF000XHP</t>
  </si>
  <si>
    <t>2016-10-26T17:41:27.651141+00:00</t>
  </si>
  <si>
    <t>00950fc08f456240411812748724465a</t>
  </si>
  <si>
    <t>ENCFF054OSH</t>
  </si>
  <si>
    <t>ENCFF000XID</t>
  </si>
  <si>
    <t>2016-10-26T17:57:17.011473+00:00</t>
  </si>
  <si>
    <t>20f329e016d45185f5c97d70d77c6a22</t>
  </si>
  <si>
    <t>ENCFF543CJM</t>
  </si>
  <si>
    <t>ENCFF000XHJ</t>
  </si>
  <si>
    <t>2016-10-26T17:41:32.924735+00:00</t>
  </si>
  <si>
    <t>f8b11d1f29a7b059a75f8002837eb2f0</t>
  </si>
  <si>
    <t>ENCFF180OXX</t>
  </si>
  <si>
    <t>2017-07-12T16:44:34.555504+00:00</t>
  </si>
  <si>
    <t>283bbe980adf79a40afad5d1d19e1dfd</t>
  </si>
  <si>
    <t>ENCFF736EYF</t>
  </si>
  <si>
    <t>ENCFF000XJD</t>
  </si>
  <si>
    <t>2016-10-26T17:57:47.779352+00:00</t>
  </si>
  <si>
    <t>157004ce378fa312339b7aeeac4d1067</t>
  </si>
  <si>
    <t>ENCFF484GNC</t>
  </si>
  <si>
    <t>ENCFF000XJG</t>
  </si>
  <si>
    <t>2016-10-26T17:57:47.447747+00:00</t>
  </si>
  <si>
    <t>40cef0211b9cbd5eebd965e1c75359c0</t>
  </si>
  <si>
    <t>ENCFF519AXQ</t>
  </si>
  <si>
    <t>ENCFF000WPQ</t>
  </si>
  <si>
    <t>2016-10-26T17:36:14.234649+00:00</t>
  </si>
  <si>
    <t>ENCDO000ACK</t>
  </si>
  <si>
    <t>cell_line_EFO_0005351</t>
  </si>
  <si>
    <t>92f89bb20b8d77a696afa63c7941fd66</t>
  </si>
  <si>
    <t>ENCFF912UTQ</t>
  </si>
  <si>
    <t>ENCFF000WHZ</t>
  </si>
  <si>
    <t>2016-10-26T17:35:45.424481+00:00</t>
  </si>
  <si>
    <t>397b37972afe68f357db0615079fae3a</t>
  </si>
  <si>
    <t>ENCFF253BRM</t>
  </si>
  <si>
    <t>ENCFF000WHY</t>
  </si>
  <si>
    <t>2016-10-26T17:35:54.577537+00:00</t>
  </si>
  <si>
    <t>da17848219abc121aeb0e80a6edbe63b</t>
  </si>
  <si>
    <t>ENCFF930GWD</t>
  </si>
  <si>
    <t>ENCFF000WJL</t>
  </si>
  <si>
    <t>2016-10-26T17:36:26.781005+00:00</t>
  </si>
  <si>
    <t>1f2ca363987fc9a5ef2b5b47490947f0</t>
  </si>
  <si>
    <t>ENCFF733AQK</t>
  </si>
  <si>
    <t>ENCFF000WLM</t>
  </si>
  <si>
    <t>2016-10-26T17:36:49.021340+00:00</t>
  </si>
  <si>
    <t>ENCDO000ACF</t>
  </si>
  <si>
    <t>cell_line_EFO_0005332</t>
  </si>
  <si>
    <t>2d3537851529586c13bf6e9a43641d89</t>
  </si>
  <si>
    <t>ENCFF760JDY</t>
  </si>
  <si>
    <t>ENCFF000WON</t>
  </si>
  <si>
    <t>2016-10-26T17:34:29.253355+00:00</t>
  </si>
  <si>
    <t>a8affb9e1d5ac426b5862d2f71f9926e</t>
  </si>
  <si>
    <t>ENCFF140IDL</t>
  </si>
  <si>
    <t>ENCFF000VRO</t>
  </si>
  <si>
    <t>2016-10-26T17:35:15.637710+00:00</t>
  </si>
  <si>
    <t>ENCDO000ABK</t>
  </si>
  <si>
    <t>cell_line_EFO_0005336</t>
  </si>
  <si>
    <t>85a340e38cce16625c4bf43fe2e40b72</t>
  </si>
  <si>
    <t>ENCFF509WVV</t>
  </si>
  <si>
    <t>ENCFF000VRR</t>
  </si>
  <si>
    <t>2016-10-26T17:36:02.910823+00:00</t>
  </si>
  <si>
    <t>2126df2db09eafdb23773576aa8f8775</t>
  </si>
  <si>
    <t>ENCFF786RCZ</t>
  </si>
  <si>
    <t>ENCFF000WLC</t>
  </si>
  <si>
    <t>2016-10-26T17:35:42.216972+00:00</t>
  </si>
  <si>
    <t>04a1fb1ee22ad587dd569795c4943a1c</t>
  </si>
  <si>
    <t>ENCFF750HFA</t>
  </si>
  <si>
    <t>ENCFF000VRQ</t>
  </si>
  <si>
    <t>2016-10-26T17:35:22.798211+00:00</t>
  </si>
  <si>
    <t>1a5034e26b3512608c5d233e7e0664ac</t>
  </si>
  <si>
    <t>ENCFF363ORB</t>
  </si>
  <si>
    <t>ENCFF000WKH</t>
  </si>
  <si>
    <t>2016-10-26T17:35:58.538967+00:00</t>
  </si>
  <si>
    <t>fa9c9633f8e1d5dfb4177cd570700c4c</t>
  </si>
  <si>
    <t>ENCFF720SQZ</t>
  </si>
  <si>
    <t>ENCFF000WMH</t>
  </si>
  <si>
    <t>2016-10-26T17:36:23.286352+00:00</t>
  </si>
  <si>
    <t>d29fb70e9266baef203002575446b954</t>
  </si>
  <si>
    <t>ENCFF650JUF</t>
  </si>
  <si>
    <t>ENCFF000WPN</t>
  </si>
  <si>
    <t>2016-10-26T17:36:06.635655+00:00</t>
  </si>
  <si>
    <t>0307a8da5d1a145140da721a15c3cf9f</t>
  </si>
  <si>
    <t>ENCFF257PUQ</t>
  </si>
  <si>
    <t>ENCFF000WLG</t>
  </si>
  <si>
    <t>2016-10-26T17:37:01.119447+00:00</t>
  </si>
  <si>
    <t>d3dc424c60c1ef5612083a28350fe3d9</t>
  </si>
  <si>
    <t>ENCFF021IAB</t>
  </si>
  <si>
    <t>ENCFF000WPV</t>
  </si>
  <si>
    <t>2016-10-26T17:35:41.334637+00:00</t>
  </si>
  <si>
    <t>ec8da06defab9177a21796314a162d7e</t>
  </si>
  <si>
    <t>ENCFF822OPC</t>
  </si>
  <si>
    <t>ENCFF000WIQ</t>
  </si>
  <si>
    <t>2016-10-26T17:36:01.525990+00:00</t>
  </si>
  <si>
    <t>d36af1d3e05b2dc1651328c64edb5469</t>
  </si>
  <si>
    <t>ENCFF799TFW</t>
  </si>
  <si>
    <t>ENCFF000WIX</t>
  </si>
  <si>
    <t>2016-10-26T17:36:03.997932+00:00</t>
  </si>
  <si>
    <t>bee41639712821465054c450aa67c40b</t>
  </si>
  <si>
    <t>ENCFF487SIK</t>
  </si>
  <si>
    <t>ENCFF000VWD</t>
  </si>
  <si>
    <t>2016-10-29T18:04:02.299396+00:00</t>
  </si>
  <si>
    <t>4ab98e7f60fe8b4d78a71f4aed892342</t>
  </si>
  <si>
    <t>ENCFF401QOO</t>
  </si>
  <si>
    <t>ENCFF000WKG</t>
  </si>
  <si>
    <t>2016-10-26T17:35:48.229760+00:00</t>
  </si>
  <si>
    <t>7ff021fa3f057fd739972e1eaf489f37</t>
  </si>
  <si>
    <t>ENCFF950YKO</t>
  </si>
  <si>
    <t>ENCFF000WOQ</t>
  </si>
  <si>
    <t>2016-10-26T17:35:35.285642+00:00</t>
  </si>
  <si>
    <t>8ab2da77e0ed5aee08630ffc09701a10</t>
  </si>
  <si>
    <t>ENCFF601IYE</t>
  </si>
  <si>
    <t>ENCFF000WJW</t>
  </si>
  <si>
    <t>2016-10-26T17:34:32.032652+00:00</t>
  </si>
  <si>
    <t>536e189577eb0160856700d9d72685ec</t>
  </si>
  <si>
    <t>ENCFF335OIH</t>
  </si>
  <si>
    <t>ENCFF000WNS</t>
  </si>
  <si>
    <t>2016-10-26T17:35:52.979791+00:00</t>
  </si>
  <si>
    <t>3007ab6adad449b44df8a276b312a6af</t>
  </si>
  <si>
    <t>ENCFF068YTL</t>
  </si>
  <si>
    <t>ENCFF000VRP</t>
  </si>
  <si>
    <t>2016-10-26T17:36:04.356513+00:00</t>
  </si>
  <si>
    <t>e45cee23bef7732e72697412870a25e3</t>
  </si>
  <si>
    <t>ENCFF336EQJ</t>
  </si>
  <si>
    <t>ENCFF000WMS</t>
  </si>
  <si>
    <t>2016-10-26T17:36:39.422091+00:00</t>
  </si>
  <si>
    <t>781c547e795e612b4cedd6f2326a7f90</t>
  </si>
  <si>
    <t>ENCFF496PRM</t>
  </si>
  <si>
    <t>ENCFF000WMA</t>
  </si>
  <si>
    <t>2016-10-26T17:36:39.823468+00:00</t>
  </si>
  <si>
    <t>923f2be93ad92b35a7c337d4b7063e72</t>
  </si>
  <si>
    <t>ENCFF364HXC</t>
  </si>
  <si>
    <t>ENCFF000VWK</t>
  </si>
  <si>
    <t>2016-10-29T18:02:22.126538+00:00</t>
  </si>
  <si>
    <t>1470177a72d233d6a232ebde6d6bf311</t>
  </si>
  <si>
    <t>ENCFF646REM</t>
  </si>
  <si>
    <t>ENCFF000WPT</t>
  </si>
  <si>
    <t>2016-10-26T17:35:50.068091+00:00</t>
  </si>
  <si>
    <t>ffa9f32765b52bb5f0ee9cae96787a22</t>
  </si>
  <si>
    <t>ENCFF577WKE</t>
  </si>
  <si>
    <t>ENCFF000WNQ</t>
  </si>
  <si>
    <t>2016-10-26T17:35:54.846478+00:00</t>
  </si>
  <si>
    <t>86a01ba1f956d6866c5971cbf21c90d9</t>
  </si>
  <si>
    <t>ENCFF800XXL</t>
  </si>
  <si>
    <t>ENCFF000WIZ</t>
  </si>
  <si>
    <t>2016-10-26T17:36:43.554130+00:00</t>
  </si>
  <si>
    <t>fa42e8f7a3b24f47fc6b8f42b920292b</t>
  </si>
  <si>
    <t>ENCFF707CXU</t>
  </si>
  <si>
    <t>ENCFF000WOT</t>
  </si>
  <si>
    <t>2016-10-26T17:35:43.281972+00:00</t>
  </si>
  <si>
    <t>268bbaf50f4cf5dd7a2213f79bb467bb</t>
  </si>
  <si>
    <t>ENCFF504LPO</t>
  </si>
  <si>
    <t>ENCFF000WMR</t>
  </si>
  <si>
    <t>2016-10-26T17:36:37.792677+00:00</t>
  </si>
  <si>
    <t>243d160f264b64d0f88a6e71de3c92d3</t>
  </si>
  <si>
    <t>ENCFF737DSB</t>
  </si>
  <si>
    <t>ENCFF000WLF</t>
  </si>
  <si>
    <t>2016-10-26T17:35:52.413464+00:00</t>
  </si>
  <si>
    <t>d199771b805389422857958332d8dfdc</t>
  </si>
  <si>
    <t>ENCFF276BNG</t>
  </si>
  <si>
    <t>ENCFF000XKW</t>
  </si>
  <si>
    <t>2016-10-29T18:03:22.721534+00:00</t>
  </si>
  <si>
    <t>0690c7a71961ad7d27532191e7e27af5</t>
  </si>
  <si>
    <t>ENCFF194YCE</t>
  </si>
  <si>
    <t>ENCFF000YRN</t>
  </si>
  <si>
    <t>2016-10-26T17:37:39.785753+00:00</t>
  </si>
  <si>
    <t>82a0793374781a531b242d5d6475eacd</t>
  </si>
  <si>
    <t>ENCFF558KPF</t>
  </si>
  <si>
    <t>ENCFF000YPF</t>
  </si>
  <si>
    <t>2016-12-13T03:53:42.889913+00:00</t>
  </si>
  <si>
    <t>8043e2355ce39e2ae90f77cf0cbcd5f1</t>
  </si>
  <si>
    <t>ENCFF072AVQ</t>
  </si>
  <si>
    <t>ENCFF000VXH</t>
  </si>
  <si>
    <t>2016-10-26T17:37:20.197150+00:00</t>
  </si>
  <si>
    <t>c481ea44068035163a72839ee83b7786</t>
  </si>
  <si>
    <t>ENCFF654HJW</t>
  </si>
  <si>
    <t>ENCFF000YOV</t>
  </si>
  <si>
    <t>2016-12-13T03:33:12.728670+00:00</t>
  </si>
  <si>
    <t>69cd300aa370577381e3b989c79f1e7a</t>
  </si>
  <si>
    <t>ENCFF583HKO</t>
  </si>
  <si>
    <t>ENCFF000YPZ</t>
  </si>
  <si>
    <t>2016-12-13T03:32:51.122095+00:00</t>
  </si>
  <si>
    <t>2fa933c9d9c47b89f26368effc4bc986</t>
  </si>
  <si>
    <t>ENCFF137XKW</t>
  </si>
  <si>
    <t>ENCFF000YRC</t>
  </si>
  <si>
    <t>2016-10-26T17:37:28.189604+00:00</t>
  </si>
  <si>
    <t>8dbb81ff18f14c4713779e401a7a5989</t>
  </si>
  <si>
    <t>ENCFF036AXR</t>
  </si>
  <si>
    <t>ENCFF000YPM</t>
  </si>
  <si>
    <t>2017-02-23T23:17:03.441338+00:00</t>
  </si>
  <si>
    <t>4ab1998be85395917891449b4b40709d</t>
  </si>
  <si>
    <t>ENCFF730TWO</t>
  </si>
  <si>
    <t>ENCFF000VXG</t>
  </si>
  <si>
    <t>2016-10-26T17:37:05.394361+00:00</t>
  </si>
  <si>
    <t>aa258f354daa8ede3841b64af1cc33a6</t>
  </si>
  <si>
    <t>ENCFF966PUO</t>
  </si>
  <si>
    <t>ENCFF000VWV</t>
  </si>
  <si>
    <t>2016-10-26T17:34:50.263026+00:00</t>
  </si>
  <si>
    <t>1c6e491c756e782d95c34d0781be57f0</t>
  </si>
  <si>
    <t>ENCFF628KSG</t>
  </si>
  <si>
    <t>ENCFF000XQS</t>
  </si>
  <si>
    <t>2016-10-26T17:36:53.030105+00:00</t>
  </si>
  <si>
    <t>65e7991f7e27912599f2eebd543dbc20</t>
  </si>
  <si>
    <t>ENCFF949TKQ</t>
  </si>
  <si>
    <t>ENCFF000XQR</t>
  </si>
  <si>
    <t>2016-10-26T17:41:28.535178+00:00</t>
  </si>
  <si>
    <t>882ef93d94633e29682f23ce04550501</t>
  </si>
  <si>
    <t>ENCFF806LCL</t>
  </si>
  <si>
    <t>ENCFF000XTB</t>
  </si>
  <si>
    <t>2016-10-26T17:34:50.078143+00:00</t>
  </si>
  <si>
    <t>cd5f41c1ec8cbbbb88a1075673cdaf49</t>
  </si>
  <si>
    <t>ENCFF866NKA</t>
  </si>
  <si>
    <t>ENCFF000XRI</t>
  </si>
  <si>
    <t>2016-10-26T17:34:02.973004+00:00</t>
  </si>
  <si>
    <t>acc293cf6014ceb64b1bd1195b8b12c6</t>
  </si>
  <si>
    <t>ENCFF485END</t>
  </si>
  <si>
    <t>ENCFF000XRH</t>
  </si>
  <si>
    <t>2016-10-26T17:34:02.501798+00:00</t>
  </si>
  <si>
    <t>d1c8bbc795e4329f92bbd50808a07dd6</t>
  </si>
  <si>
    <t>ENCFF431OJT</t>
  </si>
  <si>
    <t>ENCFF000XSY</t>
  </si>
  <si>
    <t>2016-10-26T17:35:01.695393+00:00</t>
  </si>
  <si>
    <t>3aae739d45bc79ff79c38f5c14fe1ef6</t>
  </si>
  <si>
    <t>ENCFF928XJB</t>
  </si>
  <si>
    <t>ENCFF000XSV</t>
  </si>
  <si>
    <t>2016-10-26T17:35:02.299490+00:00</t>
  </si>
  <si>
    <t>a4de3bf863b018385dfe75fea3159a8e</t>
  </si>
  <si>
    <t>ENCFF894ZKV</t>
  </si>
  <si>
    <t>ENCFF000ODJ</t>
  </si>
  <si>
    <t>2016-10-26T17:35:28.679568+00:00</t>
  </si>
  <si>
    <t>2b52eb10345bd29316e2bcc1372adec2</t>
  </si>
  <si>
    <t>ENCFF554MAD</t>
  </si>
  <si>
    <t>ENCFF000QVQ</t>
  </si>
  <si>
    <t>2016-10-26T17:41:45.512418+00:00</t>
  </si>
  <si>
    <t>81bbd7fc9aaa13e47df19b6e9f51bdfc</t>
  </si>
  <si>
    <t>ENCFF629YWV</t>
  </si>
  <si>
    <t>ENCFF000ODG</t>
  </si>
  <si>
    <t>2016-10-26T17:35:24.878074+00:00</t>
  </si>
  <si>
    <t>e22e76821885b211c9f50a6eece525c7</t>
  </si>
  <si>
    <t>ENCFF036GEF</t>
  </si>
  <si>
    <t>ENCFF000WXT</t>
  </si>
  <si>
    <t>2016-12-13T03:03:58.046718+00:00</t>
  </si>
  <si>
    <t>8dc493a877942ed0dbfe360f03d4b029</t>
  </si>
  <si>
    <t>ENCFF801NQW</t>
  </si>
  <si>
    <t>ENCFF000ZMO</t>
  </si>
  <si>
    <t>2016-10-26T17:35:02.515427+00:00</t>
  </si>
  <si>
    <t>d3d4cb78d17e3b7837f2b3a60b0ff9f3</t>
  </si>
  <si>
    <t>ENCFF606FHK</t>
  </si>
  <si>
    <t>ENCFF000QXN</t>
  </si>
  <si>
    <t>2016-10-26T17:41:43.095018+00:00</t>
  </si>
  <si>
    <t>018c747a004ad005f6f8635889518702</t>
  </si>
  <si>
    <t>ENCFF519DMA</t>
  </si>
  <si>
    <t>ENCFF313MNH, ENCFF990RAJ</t>
  </si>
  <si>
    <t>ENCFF074ZBL, ENCFF485UXE</t>
  </si>
  <si>
    <t>2017-07-19T18:10:16.116432+00:00</t>
  </si>
  <si>
    <t>a517714d0c3909c005cfe1b77ad70281</t>
  </si>
  <si>
    <t>ENCFF815ZFH</t>
  </si>
  <si>
    <t>ENCFF465DRO, ENCFF960OWY, ENCFF938VAO</t>
  </si>
  <si>
    <t>ENCFF778ZBR, ENCFF779IXW, ENCFF196VWV</t>
  </si>
  <si>
    <t>2017-07-14T19:30:32.147200+00:00</t>
  </si>
  <si>
    <t>e9a26a671d6365f152647454c3e95254</t>
  </si>
  <si>
    <t>ENCFF445CQP</t>
  </si>
  <si>
    <t>ENCFF185HSW, ENCFF112XAK</t>
  </si>
  <si>
    <t>ENCFF856ZLL, ENCFF748PLK</t>
  </si>
  <si>
    <t>2016-11-18T19:18:46.868254+00:00</t>
  </si>
  <si>
    <t>tissue_UBERON_0004264</t>
  </si>
  <si>
    <t>4b8b53ec219dd2572293252b8866f467</t>
  </si>
  <si>
    <t>ENCFF736QIO</t>
  </si>
  <si>
    <t>ENCFF819UOF</t>
  </si>
  <si>
    <t>ENCFF036WQP</t>
  </si>
  <si>
    <t>2016-10-27T22:27:12.789790+00:00</t>
  </si>
  <si>
    <t>b095e87a89f74c358848c9326a2e176e</t>
  </si>
  <si>
    <t>ENCFF815WGN</t>
  </si>
  <si>
    <t>ENCFF279BJH, ENCFF879OFM, ENCFF938ITQ</t>
  </si>
  <si>
    <t>ENCFF299OEP, ENCFF736EKG, ENCFF613BNV</t>
  </si>
  <si>
    <t>2017-07-19T17:45:57.865382+00:00</t>
  </si>
  <si>
    <t>08b3ba8a45ffd599c7670b1b9855e921</t>
  </si>
  <si>
    <t>ENCFF058RHL</t>
  </si>
  <si>
    <t>ENCFF873IPH</t>
  </si>
  <si>
    <t>ENCFF065AHM</t>
  </si>
  <si>
    <t>2017-02-07T19:30:05.553244+00:00</t>
  </si>
  <si>
    <t>cell_line_EFO_0001184</t>
  </si>
  <si>
    <t>2350482cc30800805965b894837a2416</t>
  </si>
  <si>
    <t>ENCFF545LXI</t>
  </si>
  <si>
    <t>ENCFF060UJV, ENCFF640ALF</t>
  </si>
  <si>
    <t>ENCFF748BIS, ENCFF626NFD</t>
  </si>
  <si>
    <t>2016-11-02T23:07:41.552283+00:00</t>
  </si>
  <si>
    <t>6bd71676a3e02bde541cfcc8d8fe6c0c</t>
  </si>
  <si>
    <t>ENCFF334RAN</t>
  </si>
  <si>
    <t>ENCFF716RVD</t>
  </si>
  <si>
    <t>ENCFF894SRK</t>
  </si>
  <si>
    <t>2017-03-01T14:47:55.336005+00:00</t>
  </si>
  <si>
    <t>ENCDO000ADM</t>
  </si>
  <si>
    <t>cell_line_EFO_0002323</t>
  </si>
  <si>
    <t>4c0e73441350356df2b7bd85d9936e3e</t>
  </si>
  <si>
    <t>ENCFF764FNP</t>
  </si>
  <si>
    <t>ENCFF962LAJ</t>
  </si>
  <si>
    <t>ENCFF557MYB</t>
  </si>
  <si>
    <t>2016-10-27T22:24:32.234378+00:00</t>
  </si>
  <si>
    <t>7e18fd3be091ea54dc42e206e32d496e</t>
  </si>
  <si>
    <t>ENCFF988SZY</t>
  </si>
  <si>
    <t>ENCFF426IGI, ENCFF452ELS</t>
  </si>
  <si>
    <t>ENCFF578MJS, ENCFF893RME</t>
  </si>
  <si>
    <t>2017-07-14T19:15:20.028281+00:00</t>
  </si>
  <si>
    <t>cell_line_EFO_0007610</t>
  </si>
  <si>
    <t>3102170a7ada6c095d4f86d3545f232c</t>
  </si>
  <si>
    <t>ENCFF025HKU</t>
  </si>
  <si>
    <t>ENCFF404FJG</t>
  </si>
  <si>
    <t>ENCFF204DFQ</t>
  </si>
  <si>
    <t>2017-07-14T19:13:42.714767+00:00</t>
  </si>
  <si>
    <t>53236970142d34d112bc4b33caafbb3a</t>
  </si>
  <si>
    <t>ENCFF524AJL</t>
  </si>
  <si>
    <t>ENCFF913JQM</t>
  </si>
  <si>
    <t>ENCFF024VTZ</t>
  </si>
  <si>
    <t>2016-09-01T21:39:49.185816+00:00</t>
  </si>
  <si>
    <t>6b5554bf4cc627677fb945ce70545419</t>
  </si>
  <si>
    <t>ENCFF961LWZ</t>
  </si>
  <si>
    <t>ENCFF683TAH</t>
  </si>
  <si>
    <t>ENCFF344PWR</t>
  </si>
  <si>
    <t>2016-05-06T18:14:41.611021+00:00</t>
  </si>
  <si>
    <t>tissue_UBERON_0002190</t>
  </si>
  <si>
    <t>926bcc54f2e152f3f692fca5706697c3</t>
  </si>
  <si>
    <t>ENCFF823RZC</t>
  </si>
  <si>
    <t>ENCFF646DHK</t>
  </si>
  <si>
    <t>ENCFF973DKC</t>
  </si>
  <si>
    <t>2016-12-07T18:32:08.419889+00:00</t>
  </si>
  <si>
    <t>68bbcb92b3ca50a413b65ac5c8a568db</t>
  </si>
  <si>
    <t>ENCFF046KKT</t>
  </si>
  <si>
    <t>ENCFF829GAK</t>
  </si>
  <si>
    <t>ENCFF647DBV</t>
  </si>
  <si>
    <t>2016-09-16T03:18:16.231760+00:00</t>
  </si>
  <si>
    <t>d2c417b6f890a062233ef6e43d4c8aec</t>
  </si>
  <si>
    <t>ENCFF720SCO</t>
  </si>
  <si>
    <t>ENCFF650PTL</t>
  </si>
  <si>
    <t>ENCFF050RJA</t>
  </si>
  <si>
    <t>2016-10-27T22:30:08.167974+00:00</t>
  </si>
  <si>
    <t>b6bd9f55cf83531f0532139945e755f6</t>
  </si>
  <si>
    <t>ENCFF580CDY</t>
  </si>
  <si>
    <t>ENCFF777BTD</t>
  </si>
  <si>
    <t>ENCFF758XDM</t>
  </si>
  <si>
    <t>2016-09-16T03:20:19.265835+00:00</t>
  </si>
  <si>
    <t>30efdd4264d41a61b6eaecfcff981fd4</t>
  </si>
  <si>
    <t>ENCFF692MYF</t>
  </si>
  <si>
    <t>ENCFF065VOB</t>
  </si>
  <si>
    <t>ENCFF795HIW</t>
  </si>
  <si>
    <t>2016-05-06T18:16:37.191934+00:00</t>
  </si>
  <si>
    <t>7b989122de564be4b66a95c0a96a3701</t>
  </si>
  <si>
    <t>ENCFF166YST</t>
  </si>
  <si>
    <t>ENCFF300ZLE</t>
  </si>
  <si>
    <t>ENCFF504IJP</t>
  </si>
  <si>
    <t>2017-03-01T10:47:13.221901+00:00</t>
  </si>
  <si>
    <t>ed7277633de70d52db7224614d3471d1</t>
  </si>
  <si>
    <t>ENCFF065XTC</t>
  </si>
  <si>
    <t>ENCFF953WVU</t>
  </si>
  <si>
    <t>ENCFF911YKD</t>
  </si>
  <si>
    <t>2017-04-09T00:03:34.481712+00:00</t>
  </si>
  <si>
    <t>787c2daf966eb682e0aa0ac1f9f0cde1</t>
  </si>
  <si>
    <t>ENCFF956FKI</t>
  </si>
  <si>
    <t>ENCFF144ZOK</t>
  </si>
  <si>
    <t>ENCFF514OKS</t>
  </si>
  <si>
    <t>2016-10-29T18:09:11.863238+00:00</t>
  </si>
  <si>
    <t>b96976ae536fceaf13f9af8501260fbb</t>
  </si>
  <si>
    <t>ENCFF518ORR</t>
  </si>
  <si>
    <t>ENCFF202OMW</t>
  </si>
  <si>
    <t>ENCFF349FFX</t>
  </si>
  <si>
    <t>2016-09-16T03:17:20.943081+00:00</t>
  </si>
  <si>
    <t>dd8a2f2422475af92d3302e6db4d5c14</t>
  </si>
  <si>
    <t>ENCFF682IVV</t>
  </si>
  <si>
    <t>ENCFF498JMO</t>
  </si>
  <si>
    <t>ENCFF502GTS</t>
  </si>
  <si>
    <t>2016-09-16T03:19:53.017325+00:00</t>
  </si>
  <si>
    <t>820a43c776ef15be8ccd7f595f830c00</t>
  </si>
  <si>
    <t>ENCFF342LTC</t>
  </si>
  <si>
    <t>ENCFF848NLY</t>
  </si>
  <si>
    <t>ENCFF592JZV</t>
  </si>
  <si>
    <t>2016-09-01T21:35:09.589097+00:00</t>
  </si>
  <si>
    <t>7fa3d5e1e53948dbef4a7361fd8065d4</t>
  </si>
  <si>
    <t>ENCFF895VLA</t>
  </si>
  <si>
    <t>ENCFF665FNP</t>
  </si>
  <si>
    <t>ENCFF276QOR</t>
  </si>
  <si>
    <t>2016-09-16T03:18:55.514667+00:00</t>
  </si>
  <si>
    <t>edef8550cddc17ef1e92db9fb0d888b5</t>
  </si>
  <si>
    <t>ENCFF654JJY</t>
  </si>
  <si>
    <t>ENCFF098IHC</t>
  </si>
  <si>
    <t>ENCFF005SGJ</t>
  </si>
  <si>
    <t>2016-12-10T05:34:20.408628+00:00</t>
  </si>
  <si>
    <t>78c633e724945131b4ecd335b186b09f</t>
  </si>
  <si>
    <t>ENCFF017BHJ</t>
  </si>
  <si>
    <t>ENCFF313OIF</t>
  </si>
  <si>
    <t>ENCFF646GDJ</t>
  </si>
  <si>
    <t>2016-05-06T18:05:10.590896+00:00</t>
  </si>
  <si>
    <t>7e7e078b03bd3a22a9e312c8d7f10e1c</t>
  </si>
  <si>
    <t>ENCFF227XRC</t>
  </si>
  <si>
    <t>ENCFF052ROO</t>
  </si>
  <si>
    <t>ENCFF118YSX</t>
  </si>
  <si>
    <t>2016-05-06T18:08:44.285053+00:00</t>
  </si>
  <si>
    <t>5b913cacc7d5a5ed8759939b73c109ce</t>
  </si>
  <si>
    <t>ENCFF420UJS</t>
  </si>
  <si>
    <t>ENCFF159FMI</t>
  </si>
  <si>
    <t>ENCFF409EYE</t>
  </si>
  <si>
    <t>2016-11-25T03:08:15.873615+00:00</t>
  </si>
  <si>
    <t>14f29e29ecac302797fd43890b3f2415</t>
  </si>
  <si>
    <t>ENCFF719PXX</t>
  </si>
  <si>
    <t>ENCFF154SYW</t>
  </si>
  <si>
    <t>ENCFF172JDP</t>
  </si>
  <si>
    <t>2016-08-13T23:45:44.364076+00:00</t>
  </si>
  <si>
    <t>6b7708c194c4e86182be528a1c058fd2</t>
  </si>
  <si>
    <t>ENCFF332AFO</t>
  </si>
  <si>
    <t>ENCFF110UGI, ENCFF002EFM</t>
  </si>
  <si>
    <t>ENCFF672SZH, ENCFF002EFL</t>
  </si>
  <si>
    <t>2017-03-08T17:46:58.542448+00:00</t>
  </si>
  <si>
    <t>20d63462e3a2a3c62a7896d54acc4098</t>
  </si>
  <si>
    <t>ENCFF702ZGG</t>
  </si>
  <si>
    <t>ENCFF992BQY</t>
  </si>
  <si>
    <t>ENCFF709DOA</t>
  </si>
  <si>
    <t>2016-12-10T05:17:54.221583+00:00</t>
  </si>
  <si>
    <t>6e609befe82a52d96c98fdd31d607b62</t>
  </si>
  <si>
    <t>ENCFF479ZSZ</t>
  </si>
  <si>
    <t>ENCFF991CCC</t>
  </si>
  <si>
    <t>ENCFF236USK</t>
  </si>
  <si>
    <t>2017-03-17T16:47:59.705507+00:00</t>
  </si>
  <si>
    <t>f78f3896d94cf63cc63a6ba58cae5652</t>
  </si>
  <si>
    <t>ENCFF291NTA</t>
  </si>
  <si>
    <t>ENCFF229TOU</t>
  </si>
  <si>
    <t>ENCFF546DKA</t>
  </si>
  <si>
    <t>2017-01-27T06:28:45.395554+00:00</t>
  </si>
  <si>
    <t>4b6d869783b467a37d3a913c92998dfd</t>
  </si>
  <si>
    <t>ENCFF799RFR</t>
  </si>
  <si>
    <t>ENCFF259GQA</t>
  </si>
  <si>
    <t>ENCFF837MIV</t>
  </si>
  <si>
    <t>2016-09-16T03:19:26.784543+00:00</t>
  </si>
  <si>
    <t>7b68c982048ed020e3569d70f4ed8973</t>
  </si>
  <si>
    <t>ENCFF106ZVJ</t>
  </si>
  <si>
    <t>ENCFF683BRZ</t>
  </si>
  <si>
    <t>ENCFF419BSA</t>
  </si>
  <si>
    <t>2017-01-08T02:00:15.428308+00:00</t>
  </si>
  <si>
    <t>ENCDO005EGE</t>
  </si>
  <si>
    <t>53e197b6c8316e6a5cb3991adbd963b3</t>
  </si>
  <si>
    <t>ENCFF593DGG</t>
  </si>
  <si>
    <t>ENCFF580YIK</t>
  </si>
  <si>
    <t>ENCFF975ZQI</t>
  </si>
  <si>
    <t>2017-03-17T16:46:14.879418+00:00</t>
  </si>
  <si>
    <t>cell_line_EFO_0002071</t>
  </si>
  <si>
    <t>1e2c38b75b2a40e425e197777028aac2</t>
  </si>
  <si>
    <t>ENCFF494ZIN</t>
  </si>
  <si>
    <t>ENCFF417XKK</t>
  </si>
  <si>
    <t>ENCFF591UVY</t>
  </si>
  <si>
    <t>2017-01-08T01:37:01.948815+00:00</t>
  </si>
  <si>
    <t>1db6668cd9e518d0a058a127b3ea7cdb</t>
  </si>
  <si>
    <t>ENCFF715ULM</t>
  </si>
  <si>
    <t>ENCFF889CFT</t>
  </si>
  <si>
    <t>ENCFF797ZPJ</t>
  </si>
  <si>
    <t>2017-08-16T08:34:38.030896+00:00</t>
  </si>
  <si>
    <t>b005a71e86f71a54f6305a7d803296e3</t>
  </si>
  <si>
    <t>ENCFF941UFO</t>
  </si>
  <si>
    <t>ENCFF233LAO</t>
  </si>
  <si>
    <t>ENCFF812XFE</t>
  </si>
  <si>
    <t>2016-09-01T21:33:57.207445+00:00</t>
  </si>
  <si>
    <t>1f4780a300f514198ce9177f96d7b6f7</t>
  </si>
  <si>
    <t>ENCFF933QGF</t>
  </si>
  <si>
    <t>ENCFF747GMM</t>
  </si>
  <si>
    <t>ENCFF868HAY</t>
  </si>
  <si>
    <t>2016-10-27T22:10:52.277063+00:00</t>
  </si>
  <si>
    <t>992cdaa93749bbccf07eb6a4826034f6</t>
  </si>
  <si>
    <t>ENCFF982MHW</t>
  </si>
  <si>
    <t>ENCFF011TZG</t>
  </si>
  <si>
    <t>ENCFF539NMO</t>
  </si>
  <si>
    <t>2017-03-17T16:44:39.930425+00:00</t>
  </si>
  <si>
    <t>be37f64d31164f6df11a36e3652cfbec</t>
  </si>
  <si>
    <t>ENCFF379CJB</t>
  </si>
  <si>
    <t>ENCFF959EYL</t>
  </si>
  <si>
    <t>ENCFF541ZMR</t>
  </si>
  <si>
    <t>2017-01-27T06:27:53.904564+00:00</t>
  </si>
  <si>
    <t>e039f89a1b629fabb770cdda28e9373e</t>
  </si>
  <si>
    <t>ENCFF641IQX</t>
  </si>
  <si>
    <t>ENCFF630VPV</t>
  </si>
  <si>
    <t>ENCFF401JOM</t>
  </si>
  <si>
    <t>2017-02-01T18:16:57.132509+00:00</t>
  </si>
  <si>
    <t>bc1d158cc7432ff2a982cfc964fb2006</t>
  </si>
  <si>
    <t>ENCFF859WFS</t>
  </si>
  <si>
    <t>ENCFF346VXQ</t>
  </si>
  <si>
    <t>ENCFF903FDT</t>
  </si>
  <si>
    <t>2017-01-27T06:22:15.722372+00:00</t>
  </si>
  <si>
    <t>48518de6e782843ff946456cc806a28d</t>
  </si>
  <si>
    <t>ENCFF240VRC</t>
  </si>
  <si>
    <t>ENCFF002EFO</t>
  </si>
  <si>
    <t>ENCFF002EFN</t>
  </si>
  <si>
    <t>2016-05-06T18:11:02.728108+00:00</t>
  </si>
  <si>
    <t>8326536dcd9b96cef04c45ff8f5d7233</t>
  </si>
  <si>
    <t>ENCFF986RCQ</t>
  </si>
  <si>
    <t>ENCFF123SWE</t>
  </si>
  <si>
    <t>ENCFF241GYG</t>
  </si>
  <si>
    <t>2017-01-08T01:06:53.384813+00:00</t>
  </si>
  <si>
    <t>36d582a8efb6a8c8ccd0aa9097f92f1e</t>
  </si>
  <si>
    <t>ENCFF073ZEZ</t>
  </si>
  <si>
    <t>ENCFF319YKD</t>
  </si>
  <si>
    <t>ENCFF687OGN</t>
  </si>
  <si>
    <t>2016-11-02T23:12:23.803810+00:00</t>
  </si>
  <si>
    <t>389cadfe151dec738a0722e24d23809b</t>
  </si>
  <si>
    <t>ENCFF791BFN</t>
  </si>
  <si>
    <t>ENCFF315PYU</t>
  </si>
  <si>
    <t>ENCFF528TFO</t>
  </si>
  <si>
    <t>2017-01-27T06:27:20.911714+00:00</t>
  </si>
  <si>
    <t>fff9430bfdd0685b5add645aeda989aa</t>
  </si>
  <si>
    <t>ENCFF219HJZ</t>
  </si>
  <si>
    <t>ENCFF314CVE</t>
  </si>
  <si>
    <t>ENCFF066XSO</t>
  </si>
  <si>
    <t>2017-01-08T01:23:32.199199+00:00</t>
  </si>
  <si>
    <t>67ea1ab061578065182d03ba83c8ce11</t>
  </si>
  <si>
    <t>ENCFF023WHT</t>
  </si>
  <si>
    <t>ENCFF723TPE</t>
  </si>
  <si>
    <t>ENCFF896VYC</t>
  </si>
  <si>
    <t>2016-05-06T18:16:43.079894+00:00</t>
  </si>
  <si>
    <t>931d88cc0eb127487742961a35289baf</t>
  </si>
  <si>
    <t>ENCFF744CPV</t>
  </si>
  <si>
    <t>ENCFF758XTS</t>
  </si>
  <si>
    <t>ENCFF345SUH</t>
  </si>
  <si>
    <t>2017-05-10T23:34:47.958868+00:00</t>
  </si>
  <si>
    <t>cd0a825759e7ba5fd38a5152454cf039</t>
  </si>
  <si>
    <t>ENCFF149TQI</t>
  </si>
  <si>
    <t>ENCFF766DIC</t>
  </si>
  <si>
    <t>ENCFF188JJJ</t>
  </si>
  <si>
    <t>2017-02-07T19:20:50.346159+00:00</t>
  </si>
  <si>
    <t>af83d97c767109b47227d20752ac0847</t>
  </si>
  <si>
    <t>ENCFF663IMU</t>
  </si>
  <si>
    <t>ENCFF576RZA</t>
  </si>
  <si>
    <t>ENCFF978IRR</t>
  </si>
  <si>
    <t>2017-01-08T01:01:44.117987+00:00</t>
  </si>
  <si>
    <t>ENCDO615NVN</t>
  </si>
  <si>
    <t>84df7780f6746c5157c7e17f0267ec54</t>
  </si>
  <si>
    <t>ENCFF552DZD</t>
  </si>
  <si>
    <t>ENCFF337YMF</t>
  </si>
  <si>
    <t>ENCFF025UZU</t>
  </si>
  <si>
    <t>2017-01-08T00:50:01.521947+00:00</t>
  </si>
  <si>
    <t>0c2f25d2dcb33d81ca5ae98a02f5825d</t>
  </si>
  <si>
    <t>ENCFF958JRH</t>
  </si>
  <si>
    <t>ENCFF144AGB</t>
  </si>
  <si>
    <t>ENCFF699DOM</t>
  </si>
  <si>
    <t>2017-01-08T01:06:04.167497+00:00</t>
  </si>
  <si>
    <t>d070e940fa406433a798ccd2118e4c10</t>
  </si>
  <si>
    <t>ENCFF406AEB</t>
  </si>
  <si>
    <t>ENCFF823GXV</t>
  </si>
  <si>
    <t>ENCFF247YLS</t>
  </si>
  <si>
    <t>2017-03-17T16:47:48.013572+00:00</t>
  </si>
  <si>
    <t>f0c94f9f9a38d0c38064f67d84c99d9d</t>
  </si>
  <si>
    <t>ENCFF106DYM</t>
  </si>
  <si>
    <t>ENCFF816SJK</t>
  </si>
  <si>
    <t>ENCFF685NZG</t>
  </si>
  <si>
    <t>2016-12-07T18:31:20.855453+00:00</t>
  </si>
  <si>
    <t>tissue_UBERON_0036149</t>
  </si>
  <si>
    <t>ba7945589ff6fa393558f105053c4d84</t>
  </si>
  <si>
    <t>ENCFF688JJI</t>
  </si>
  <si>
    <t>ENCFF311NEY</t>
  </si>
  <si>
    <t>ENCFF708ZMD</t>
  </si>
  <si>
    <t>2016-09-16T03:18:29.898125+00:00</t>
  </si>
  <si>
    <t>a2f1f18822eef3eaa9bc3001876c6ac5</t>
  </si>
  <si>
    <t>ENCFF619KWB</t>
  </si>
  <si>
    <t>ENCFF383MBA</t>
  </si>
  <si>
    <t>ENCFF082MEA</t>
  </si>
  <si>
    <t>2017-01-10T21:02:48.366123+00:00</t>
  </si>
  <si>
    <t>aa816bc1682b49c38877e19737528f3c</t>
  </si>
  <si>
    <t>ENCFF518KFT</t>
  </si>
  <si>
    <t>ENCFF624TVL</t>
  </si>
  <si>
    <t>ENCFF974YEI</t>
  </si>
  <si>
    <t>2016-12-10T04:44:44.029761+00:00</t>
  </si>
  <si>
    <t>75d30ac0acac9fdd8e043341965868d8</t>
  </si>
  <si>
    <t>ENCFF419VCC</t>
  </si>
  <si>
    <t>ENCFF320GMX</t>
  </si>
  <si>
    <t>ENCFF493QSZ</t>
  </si>
  <si>
    <t>2017-03-23T18:07:44.336476+00:00</t>
  </si>
  <si>
    <t>3404924e1012172de3f520afcb0fa695</t>
  </si>
  <si>
    <t>ENCFF834ZWK</t>
  </si>
  <si>
    <t>ENCFF321IEZ</t>
  </si>
  <si>
    <t>ENCFF479WFS</t>
  </si>
  <si>
    <t>2016-12-10T04:39:33.717223+00:00</t>
  </si>
  <si>
    <t>40011fb4c04d933c427921a07c4f8a66</t>
  </si>
  <si>
    <t>ENCFF918GEC</t>
  </si>
  <si>
    <t>ENCFF426FHM</t>
  </si>
  <si>
    <t>ENCFF273OIE</t>
  </si>
  <si>
    <t>2017-01-08T00:32:39.355273+00:00</t>
  </si>
  <si>
    <t>37086a4385779d8a59d69112bcea4b73</t>
  </si>
  <si>
    <t>ENCFF632VRO</t>
  </si>
  <si>
    <t>ENCFF723EDR</t>
  </si>
  <si>
    <t>ENCFF475OEA</t>
  </si>
  <si>
    <t>2017-03-23T18:08:13.291864+00:00</t>
  </si>
  <si>
    <t>bc702f75ae74f7deec6d7829ca505f44</t>
  </si>
  <si>
    <t>ENCFF906NHW</t>
  </si>
  <si>
    <t>ENCFF097TMN</t>
  </si>
  <si>
    <t>ENCFF704QNQ</t>
  </si>
  <si>
    <t>2016-11-02T23:09:52.022183+00:00</t>
  </si>
  <si>
    <t>c48381fba2d28dba572242eab8d41729</t>
  </si>
  <si>
    <t>ENCFF925TIG</t>
  </si>
  <si>
    <t>ENCFF266WQH</t>
  </si>
  <si>
    <t>ENCFF321ZBM</t>
  </si>
  <si>
    <t>2016-12-10T04:49:23.754836+00:00</t>
  </si>
  <si>
    <t>e62b1de628e883a7637a077990307654</t>
  </si>
  <si>
    <t>ENCFF742FYO</t>
  </si>
  <si>
    <t>ENCFF449TVW</t>
  </si>
  <si>
    <t>ENCFF869MDG</t>
  </si>
  <si>
    <t>2017-01-08T00:38:05.358830+00:00</t>
  </si>
  <si>
    <t>11a3223db5e27d7302177c73bcddbe42</t>
  </si>
  <si>
    <t>ENCFF351QQW</t>
  </si>
  <si>
    <t>ENCFF407YXO</t>
  </si>
  <si>
    <t>ENCFF235IFO</t>
  </si>
  <si>
    <t>2017-01-08T00:41:26.084087+00:00</t>
  </si>
  <si>
    <t>2db11042f98d68f868d8b699347e60ca</t>
  </si>
  <si>
    <t>ENCFF250FEG</t>
  </si>
  <si>
    <t>ENCFF843WCR</t>
  </si>
  <si>
    <t>ENCFF079TRL</t>
  </si>
  <si>
    <t>2016-10-27T22:24:46.276989+00:00</t>
  </si>
  <si>
    <t>6604ecd59103478749648170725333b1</t>
  </si>
  <si>
    <t>ENCFF747SQK</t>
  </si>
  <si>
    <t>ENCFF673LIB</t>
  </si>
  <si>
    <t>ENCFF488PCP</t>
  </si>
  <si>
    <t>2016-12-10T05:08:28.481138+00:00</t>
  </si>
  <si>
    <t>62624923fc2725dd9e608bf810857623</t>
  </si>
  <si>
    <t>ENCFF856LCB</t>
  </si>
  <si>
    <t>ENCFF926HWQ</t>
  </si>
  <si>
    <t>ENCFF776RZI</t>
  </si>
  <si>
    <t>2016-11-25T03:11:22.369137+00:00</t>
  </si>
  <si>
    <t>ENCDO719HIY</t>
  </si>
  <si>
    <t>cell_line_EFO_0002095</t>
  </si>
  <si>
    <t>5e2118ef0997139c07fc080fa53ca517</t>
  </si>
  <si>
    <t>ENCFF251KUS</t>
  </si>
  <si>
    <t>ENCFF171QVC</t>
  </si>
  <si>
    <t>ENCFF610OQN</t>
  </si>
  <si>
    <t>2017-01-08T00:45:12.657759+00:00</t>
  </si>
  <si>
    <t>d5412e14bca11ebdd1b2d1cf892e85da</t>
  </si>
  <si>
    <t>ENCFF689DJZ</t>
  </si>
  <si>
    <t>ENCFF186FIL</t>
  </si>
  <si>
    <t>ENCFF176XPN</t>
  </si>
  <si>
    <t>2016-12-10T04:22:46.016358+00:00</t>
  </si>
  <si>
    <t>60f4d58c40703b79e3876481ec220947</t>
  </si>
  <si>
    <t>ENCFF967HQU</t>
  </si>
  <si>
    <t>ENCFF196TAE</t>
  </si>
  <si>
    <t>ENCFF270OHP</t>
  </si>
  <si>
    <t>2017-01-27T06:28:32.739201+00:00</t>
  </si>
  <si>
    <t>b85e70be79f81c8becf3d7627cfea501</t>
  </si>
  <si>
    <t>ENCFF175WBX</t>
  </si>
  <si>
    <t>ENCFF635NCC</t>
  </si>
  <si>
    <t>ENCFF423TLJ</t>
  </si>
  <si>
    <t>2017-01-27T06:22:10.071437+00:00</t>
  </si>
  <si>
    <t>c8dc75f0907bacc403ad7c5175b291e4</t>
  </si>
  <si>
    <t>ENCFF080HGX</t>
  </si>
  <si>
    <t>ENCFF321ZMO</t>
  </si>
  <si>
    <t>ENCFF642BHL</t>
  </si>
  <si>
    <t>2016-10-27T22:24:28.690644+00:00</t>
  </si>
  <si>
    <t>600d810a13bd77c8a95d2b5c12c70e1f</t>
  </si>
  <si>
    <t>ENCFF507FYB</t>
  </si>
  <si>
    <t>ENCFF017QNZ</t>
  </si>
  <si>
    <t>ENCFF689DPJ</t>
  </si>
  <si>
    <t>2016-12-10T03:39:37.013034+00:00</t>
  </si>
  <si>
    <t>ba1c336b51b42a406cb256c1cd793217</t>
  </si>
  <si>
    <t>ENCFF084JUL</t>
  </si>
  <si>
    <t>ENCFF736BPA</t>
  </si>
  <si>
    <t>ENCFF595HTZ</t>
  </si>
  <si>
    <t>2016-08-13T23:44:24.779815+00:00</t>
  </si>
  <si>
    <t>32550cf5acfe04084f48265b6e4a57c3</t>
  </si>
  <si>
    <t>ENCFF771QFT</t>
  </si>
  <si>
    <t>ENCFF085HHB</t>
  </si>
  <si>
    <t>ENCFF467VIQ</t>
  </si>
  <si>
    <t>2016-08-13T23:38:50.106756+00:00</t>
  </si>
  <si>
    <t>5abeef922dc1011d74b486cda2f547e9</t>
  </si>
  <si>
    <t>ENCFF040LFH</t>
  </si>
  <si>
    <t>ENCFF002EFJ</t>
  </si>
  <si>
    <t>ENCFF002EFK</t>
  </si>
  <si>
    <t>2016-05-06T18:07:12.002696+00:00</t>
  </si>
  <si>
    <t>0c9e6104cd57a5d016ef259b69d705ba</t>
  </si>
  <si>
    <t>ENCFF758BPU</t>
  </si>
  <si>
    <t>ENCFF104PIL</t>
  </si>
  <si>
    <t>ENCFF862OLB</t>
  </si>
  <si>
    <t>2016-12-10T04:02:22.549928+00:00</t>
  </si>
  <si>
    <t>24bfbdd7eb2eaad35de7e7ec40b18592</t>
  </si>
  <si>
    <t>ENCFF739EFS</t>
  </si>
  <si>
    <t>ENCFF002EFF</t>
  </si>
  <si>
    <t>ENCFF002EFH</t>
  </si>
  <si>
    <t>2016-05-06T18:17:22.869045+00:00</t>
  </si>
  <si>
    <t>cdb6882a3aee696430183aba258cc756</t>
  </si>
  <si>
    <t>ENCFF008GCZ</t>
  </si>
  <si>
    <t>ENCFF005OJL</t>
  </si>
  <si>
    <t>ENCFF862EKZ</t>
  </si>
  <si>
    <t>2016-10-27T22:24:00.500508+00:00</t>
  </si>
  <si>
    <t>415de853a4f8aee3ecacfbc340616c17</t>
  </si>
  <si>
    <t>ENCFF487IET</t>
  </si>
  <si>
    <t>ENCFF008KXY</t>
  </si>
  <si>
    <t>ENCFF350QRO</t>
  </si>
  <si>
    <t>2017-03-17T16:45:44.916993+00:00</t>
  </si>
  <si>
    <t>2fd96372f500c90472cbbc443c47d936</t>
  </si>
  <si>
    <t>ENCFF535OAY</t>
  </si>
  <si>
    <t>ENCFF843TAS</t>
  </si>
  <si>
    <t>ENCFF136QKF</t>
  </si>
  <si>
    <t>2017-02-07T19:20:14.866838+00:00</t>
  </si>
  <si>
    <t>cfd68bdd11a5b9e0ada8bd9ba0bf89ab</t>
  </si>
  <si>
    <t>ENCFF510NGZ</t>
  </si>
  <si>
    <t>ENCFF002EHE</t>
  </si>
  <si>
    <t>ENCFF002EHF</t>
  </si>
  <si>
    <t>2016-05-06T18:12:57.089019+00:00</t>
  </si>
  <si>
    <t>6dc58d9d6f955b943ab5162436521d65</t>
  </si>
  <si>
    <t>ENCFF180TTA</t>
  </si>
  <si>
    <t>ENCFF626FRU</t>
  </si>
  <si>
    <t>ENCFF213WYB</t>
  </si>
  <si>
    <t>2017-03-17T16:47:37.533232+00:00</t>
  </si>
  <si>
    <t>42a26e1ca9bafcaa7cff68da6f41f493</t>
  </si>
  <si>
    <t>ENCFF276DOD</t>
  </si>
  <si>
    <t>ENCFF722PTT</t>
  </si>
  <si>
    <t>ENCFF160JLB</t>
  </si>
  <si>
    <t>2017-01-27T06:28:31.875159+00:00</t>
  </si>
  <si>
    <t>6973a29826bf9b2eaa89e575b85207b3</t>
  </si>
  <si>
    <t>ENCFF816MXR</t>
  </si>
  <si>
    <t>ENCFF002EHD</t>
  </si>
  <si>
    <t>ENCFF002DTX</t>
  </si>
  <si>
    <t>2016-05-06T18:09:26.541213+00:00</t>
  </si>
  <si>
    <t>456088f5d6a896e21173f426ac5b0b26</t>
  </si>
  <si>
    <t>ENCFF044AZM</t>
  </si>
  <si>
    <t>ENCFF561JAR</t>
  </si>
  <si>
    <t>ENCFF174XNW</t>
  </si>
  <si>
    <t>2016-12-07T18:36:03.147689+00:00</t>
  </si>
  <si>
    <t>27535ae7c4798e34210b6697ba49a85e</t>
  </si>
  <si>
    <t>ENCFF291DHG</t>
  </si>
  <si>
    <t>ENCFF960RVH</t>
  </si>
  <si>
    <t>ENCFF291HPC</t>
  </si>
  <si>
    <t>2017-01-27T06:27:29.466004+00:00</t>
  </si>
  <si>
    <t>bd847d887003a1b32c8340f17c7d99c9</t>
  </si>
  <si>
    <t>ENCFF828ZRU</t>
  </si>
  <si>
    <t>ENCFF415UOP</t>
  </si>
  <si>
    <t>ENCFF353KTB</t>
  </si>
  <si>
    <t>2016-11-02T23:09:56.881874+00:00</t>
  </si>
  <si>
    <t>e77904f8414cfabccf9af5319e5a598a</t>
  </si>
  <si>
    <t>ENCFF802VRT</t>
  </si>
  <si>
    <t>ENCFF201DYW</t>
  </si>
  <si>
    <t>ENCFF538WSF</t>
  </si>
  <si>
    <t>2017-03-23T18:06:10.366964+00:00</t>
  </si>
  <si>
    <t>79459e18ff4d1a55acea4a4517d7b072</t>
  </si>
  <si>
    <t>ENCFF435MDR</t>
  </si>
  <si>
    <t>ENCFF564CEO</t>
  </si>
  <si>
    <t>ENCFF496PKK</t>
  </si>
  <si>
    <t>2016-12-10T03:38:56.896027+00:00</t>
  </si>
  <si>
    <t>b268b395e32a5c8ffcd0ea24d895226b</t>
  </si>
  <si>
    <t>ENCFF825VWI</t>
  </si>
  <si>
    <t>ENCFF957EOY</t>
  </si>
  <si>
    <t>ENCFF893JHQ</t>
  </si>
  <si>
    <t>2017-01-27T06:27:14.645782+00:00</t>
  </si>
  <si>
    <t>a4bcb20c978e4d9c059384c06bbd93da</t>
  </si>
  <si>
    <t>ENCFF819GVH</t>
  </si>
  <si>
    <t>ENCFF872HTM</t>
  </si>
  <si>
    <t>ENCFF996TKV</t>
  </si>
  <si>
    <t>2017-07-20T04:14:53.835893+00:00</t>
  </si>
  <si>
    <t>ENCDO119FJJ</t>
  </si>
  <si>
    <t>cell_line_EFO_0007752</t>
  </si>
  <si>
    <t>43007e65dff11ceb8fe8a751ba8bea71</t>
  </si>
  <si>
    <t>ENCFF878PDO</t>
  </si>
  <si>
    <t>ENCFF814ZUT</t>
  </si>
  <si>
    <t>ENCFF518CYQ</t>
  </si>
  <si>
    <t>2017-03-23T18:08:13.888192+00:00</t>
  </si>
  <si>
    <t>d1e0fbcd989d12a8e6b6659ab3f28e07</t>
  </si>
  <si>
    <t>ENCFF072UMU</t>
  </si>
  <si>
    <t>ENCFF398FSP</t>
  </si>
  <si>
    <t>ENCFF993FKF</t>
  </si>
  <si>
    <t>2016-12-10T03:38:43.774821+00:00</t>
  </si>
  <si>
    <t>b841a2ac3c73c0d4a0fd3df7a90cec86</t>
  </si>
  <si>
    <t>ENCFF071ZDQ</t>
  </si>
  <si>
    <t>ENCFF573DUG</t>
  </si>
  <si>
    <t>ENCFF896ECQ</t>
  </si>
  <si>
    <t>2017-03-17T16:47:13.181702+00:00</t>
  </si>
  <si>
    <t>e59e7b9c8d18bfb054c7aacd1b9794d2</t>
  </si>
  <si>
    <t>ENCFF122LEY</t>
  </si>
  <si>
    <t>ENCFF002EFD</t>
  </si>
  <si>
    <t>ENCFF002EFA</t>
  </si>
  <si>
    <t>2016-05-06T18:17:10.316285+00:00</t>
  </si>
  <si>
    <t>e99ad522e6e489dbbb0568b2e425c7d2</t>
  </si>
  <si>
    <t>ENCFF799GXP</t>
  </si>
  <si>
    <t>ENCFF914YKE</t>
  </si>
  <si>
    <t>ENCFF592WLT</t>
  </si>
  <si>
    <t>2017-08-18T04:16:51.910513+00:00</t>
  </si>
  <si>
    <t>17b10629eff677c80ce5a38bb3faa9b5</t>
  </si>
  <si>
    <t>ENCFF479AQE</t>
  </si>
  <si>
    <t>ENCFF002EFT</t>
  </si>
  <si>
    <t>ENCFF002EFQ</t>
  </si>
  <si>
    <t>2016-05-06T18:15:55.324970+00:00</t>
  </si>
  <si>
    <t>c1daa6cdeaff731737486c2fc8bffce3</t>
  </si>
  <si>
    <t>ENCFF812LAJ</t>
  </si>
  <si>
    <t>ENCFF044RFM</t>
  </si>
  <si>
    <t>ENCFF833AEQ</t>
  </si>
  <si>
    <t>2016-10-27T22:24:01.473205+00:00</t>
  </si>
  <si>
    <t>4cfe2bd52406f031ccf2483b9ebf3e11</t>
  </si>
  <si>
    <t>ENCFF698EWN</t>
  </si>
  <si>
    <t>ENCFF463LCW</t>
  </si>
  <si>
    <t>ENCFF751BIN</t>
  </si>
  <si>
    <t>2017-03-17T16:44:50.901038+00:00</t>
  </si>
  <si>
    <t>3e7e1d5421f48af59ca21a52b5a7f9f1</t>
  </si>
  <si>
    <t>ENCFF424ATY</t>
  </si>
  <si>
    <t>ENCFF952FAG</t>
  </si>
  <si>
    <t>ENCFF956RLS</t>
  </si>
  <si>
    <t>2016-08-13T23:44:18.542515+00:00</t>
  </si>
  <si>
    <t>32bd3fb36c9b9de5ed1fd236af19b9ee</t>
  </si>
  <si>
    <t>ENCFF084HDB</t>
  </si>
  <si>
    <t>ENCFF293SGU</t>
  </si>
  <si>
    <t>ENCFF875RIZ</t>
  </si>
  <si>
    <t>2017-08-18T03:52:50.978105+00:00</t>
  </si>
  <si>
    <t>2d98e8f4a471332eae9ea776fdc0f296</t>
  </si>
  <si>
    <t>ENCFF209ONX</t>
  </si>
  <si>
    <t>ENCFF768QDH</t>
  </si>
  <si>
    <t>ENCFF408QFY</t>
  </si>
  <si>
    <t>2017-02-07T19:20:25.167152+00:00</t>
  </si>
  <si>
    <t>00288fff6d1d2da99cf329f74ff5459c</t>
  </si>
  <si>
    <t>ENCFF975LMN</t>
  </si>
  <si>
    <t>ENCFF267FZI</t>
  </si>
  <si>
    <t>ENCFF599PHN</t>
  </si>
  <si>
    <t>2017-03-23T18:06:48.733058+00:00</t>
  </si>
  <si>
    <t>a49d1f52e35d527926fe0b4d9b9c8f4a</t>
  </si>
  <si>
    <t>ENCFF468GAP</t>
  </si>
  <si>
    <t>ENCFF053VYX</t>
  </si>
  <si>
    <t>ENCFF412PFB</t>
  </si>
  <si>
    <t>2017-03-17T16:43:27.645174+00:00</t>
  </si>
  <si>
    <t>1135ec9868b3672e30ad845de198c104</t>
  </si>
  <si>
    <t>ENCFF045OVA</t>
  </si>
  <si>
    <t>ENCFF557HNG</t>
  </si>
  <si>
    <t>ENCFF453HUS</t>
  </si>
  <si>
    <t>2016-08-13T23:38:12.861793+00:00</t>
  </si>
  <si>
    <t>f3c90e51325cd5f110ba39f0272dd8dd</t>
  </si>
  <si>
    <t>ENCFF554YML</t>
  </si>
  <si>
    <t>ENCFF748EDX</t>
  </si>
  <si>
    <t>ENCFF522IWB</t>
  </si>
  <si>
    <t>2016-10-27T22:23:15.907885+00:00</t>
  </si>
  <si>
    <t>53ec99275745dc1e57a297c682f477bc</t>
  </si>
  <si>
    <t>ENCFF263UJA</t>
  </si>
  <si>
    <t>ENCFF002EFU</t>
  </si>
  <si>
    <t>ENCFF002EFS</t>
  </si>
  <si>
    <t>2016-05-06T18:16:58.690198+00:00</t>
  </si>
  <si>
    <t>e75f3106507a69d46dae83e0dc1ccf47</t>
  </si>
  <si>
    <t>ENCFF265XQG</t>
  </si>
  <si>
    <t>ENCFF190AMK</t>
  </si>
  <si>
    <t>ENCFF164UIN</t>
  </si>
  <si>
    <t>2017-03-17T16:47:20.328779+00:00</t>
  </si>
  <si>
    <t>2308f319e641d80dacde410d58fef907</t>
  </si>
  <si>
    <t>ENCFF442KWM</t>
  </si>
  <si>
    <t>ENCFF135ANM</t>
  </si>
  <si>
    <t>ENCFF473QSO</t>
  </si>
  <si>
    <t>2017-03-17T16:43:32.175391+00:00</t>
  </si>
  <si>
    <t>5ae20811229483982c9ca34639b46e8c</t>
  </si>
  <si>
    <t>ENCFF783ZDX</t>
  </si>
  <si>
    <t>ENCFF406XFM</t>
  </si>
  <si>
    <t>ENCFF055UND</t>
  </si>
  <si>
    <t>2016-10-29T18:07:03.750087+00:00</t>
  </si>
  <si>
    <t>193214eed566ee9a8ba701cab11160b9</t>
  </si>
  <si>
    <t>ENCFF044SKY</t>
  </si>
  <si>
    <t>ENCFF002EFC</t>
  </si>
  <si>
    <t>ENCFF002EFE</t>
  </si>
  <si>
    <t>2016-05-06T18:16:52.445556+00:00</t>
  </si>
  <si>
    <t>640f8c18591390cd3fda3382ab2aa3d6</t>
  </si>
  <si>
    <t>ENCFF290GNL</t>
  </si>
  <si>
    <t>ENCFF002EFG</t>
  </si>
  <si>
    <t>ENCFF002DTS</t>
  </si>
  <si>
    <t>2016-05-06T18:15:30.244965+00:00</t>
  </si>
  <si>
    <t>ca3e1e29fc2cf2eb9eb71ff4d7384748</t>
  </si>
  <si>
    <t>ENCFF952LCO</t>
  </si>
  <si>
    <t>ENCFF938CNG</t>
  </si>
  <si>
    <t>ENCFF235UKQ</t>
  </si>
  <si>
    <t>2016-09-01T21:33:27.489354+00:00</t>
  </si>
  <si>
    <t>172de75527e7e32043e995f6555ad804</t>
  </si>
  <si>
    <t>ENCFF369WAN</t>
  </si>
  <si>
    <t>ENCFF254MUT</t>
  </si>
  <si>
    <t>ENCFF304YBK</t>
  </si>
  <si>
    <t>2016-10-27T22:23:32.625199+00:00</t>
  </si>
  <si>
    <t>1da93ba4e78ef2d403947ab577a3de27</t>
  </si>
  <si>
    <t>ENCFF503UOS</t>
  </si>
  <si>
    <t>ENCFF192COE</t>
  </si>
  <si>
    <t>ENCFF459SYM</t>
  </si>
  <si>
    <t>2016-12-07T18:29:28.219924+00:00</t>
  </si>
  <si>
    <t>6c7c560a05f2a93358e183e157f24e6b</t>
  </si>
  <si>
    <t>ENCFF078QXI</t>
  </si>
  <si>
    <t>ENCFF698OMK</t>
  </si>
  <si>
    <t>ENCFF340RXU</t>
  </si>
  <si>
    <t>2016-05-06T18:16:08.669655+00:00</t>
  </si>
  <si>
    <t>cc1ac664bbb0781abf754eca19ce6ddd</t>
  </si>
  <si>
    <t>ENCFF818UIH</t>
  </si>
  <si>
    <t>ENCFF024EUM</t>
  </si>
  <si>
    <t>ENCFF108WLC</t>
  </si>
  <si>
    <t>2017-03-23T18:06:08.911974+00:00</t>
  </si>
  <si>
    <t>ea2751906dafefabcdc6ac6ff2411c7a</t>
  </si>
  <si>
    <t>ENCFF856ZPM</t>
  </si>
  <si>
    <t>ENCFF184KAN</t>
  </si>
  <si>
    <t>ENCFF535EZI</t>
  </si>
  <si>
    <t>2017-01-27T06:27:25.315703+00:00</t>
  </si>
  <si>
    <t>2a6d07c474a9ebd9d2662c260412db99</t>
  </si>
  <si>
    <t>ENCFF433PWX</t>
  </si>
  <si>
    <t>ENCFF347NHA</t>
  </si>
  <si>
    <t>ENCFF027HUL</t>
  </si>
  <si>
    <t>2017-03-23T18:07:04.612345+00:00</t>
  </si>
  <si>
    <t>710fa1329b7ca97a5ae1daa03bab2a13</t>
  </si>
  <si>
    <t>ENCFF097AAA</t>
  </si>
  <si>
    <t>ENCFF002EJF</t>
  </si>
  <si>
    <t>ENCFF002EJD</t>
  </si>
  <si>
    <t>2016-05-06T18:06:53.995623+00:00</t>
  </si>
  <si>
    <t>c4ac39d166e858f92ab1d3b5eecdee96</t>
  </si>
  <si>
    <t>ENCFF150LPL</t>
  </si>
  <si>
    <t>ENCFF002EIB</t>
  </si>
  <si>
    <t>ENCFF002EIC</t>
  </si>
  <si>
    <t>2016-05-06T18:06:32.723544+00:00</t>
  </si>
  <si>
    <t>057cbb207a4f7c311c09fd19c643fe84</t>
  </si>
  <si>
    <t>ENCFF819OTY</t>
  </si>
  <si>
    <t>ENCFF258YTR</t>
  </si>
  <si>
    <t>ENCFF910GLH</t>
  </si>
  <si>
    <t>2016-10-29T18:05:20.024597+00:00</t>
  </si>
  <si>
    <t>341466d3a10305ae6b1bec1e8274b723</t>
  </si>
  <si>
    <t>ENCFF471FGD</t>
  </si>
  <si>
    <t>ENCFF417ORB</t>
  </si>
  <si>
    <t>ENCFF839JCV</t>
  </si>
  <si>
    <t>2016-10-29T18:08:26.445286+00:00</t>
  </si>
  <si>
    <t>3a054eb2c6f54c0a59b7a26d0d85320c</t>
  </si>
  <si>
    <t>ENCFF290ZXH</t>
  </si>
  <si>
    <t>ENCFF117DXV</t>
  </si>
  <si>
    <t>ENCFF707FFD</t>
  </si>
  <si>
    <t>2017-03-23T18:07:17.845933+00:00</t>
  </si>
  <si>
    <t>1aa9b59db30a96a7bdcc9ad4679053a5</t>
  </si>
  <si>
    <t>ENCFF083RXK</t>
  </si>
  <si>
    <t>ENCFF868MWO</t>
  </si>
  <si>
    <t>ENCFF745ZXO</t>
  </si>
  <si>
    <t>2016-11-25T03:10:37.058361+00:00</t>
  </si>
  <si>
    <t>974748f3bda42e1d693e0ad923c8ff43</t>
  </si>
  <si>
    <t>ENCFF402FMI</t>
  </si>
  <si>
    <t>ENCFF598DYO</t>
  </si>
  <si>
    <t>ENCFF821AJH</t>
  </si>
  <si>
    <t>2016-10-29T18:05:41.417769+00:00</t>
  </si>
  <si>
    <t>5a617f644774551886cc28ce49da9fec</t>
  </si>
  <si>
    <t>ENCFF316TSB</t>
  </si>
  <si>
    <t>ENCFF279NIP</t>
  </si>
  <si>
    <t>ENCFF838ENS</t>
  </si>
  <si>
    <t>2016-12-12T22:23:44.203366+00:00</t>
  </si>
  <si>
    <t>b3894856e35b59df8391f3b1248df719</t>
  </si>
  <si>
    <t>ENCFF766ZDT</t>
  </si>
  <si>
    <t>ENCFF032ITD</t>
  </si>
  <si>
    <t>ENCFF459DWM</t>
  </si>
  <si>
    <t>2016-12-10T03:15:04.951404+00:00</t>
  </si>
  <si>
    <t>caf94da3f87bd469ec5b59bc31d96ac9</t>
  </si>
  <si>
    <t>ENCFF839JJA</t>
  </si>
  <si>
    <t>ENCFF640BFJ</t>
  </si>
  <si>
    <t>ENCFF420UMA</t>
  </si>
  <si>
    <t>2017-05-16T05:34:25.713118+00:00</t>
  </si>
  <si>
    <t>9d64d3cb8ae6e0740ce0090bfd9a18d2</t>
  </si>
  <si>
    <t>ENCFF299ZPO</t>
  </si>
  <si>
    <t>ENCFF850NEC</t>
  </si>
  <si>
    <t>ENCFF364SOU</t>
  </si>
  <si>
    <t>2016-11-25T03:07:33.496440+00:00</t>
  </si>
  <si>
    <t>6ab54b6c8f477305432ca58232af32bb</t>
  </si>
  <si>
    <t>ENCFF814ZGP</t>
  </si>
  <si>
    <t>ENCFF437UBY</t>
  </si>
  <si>
    <t>ENCFF337NMZ</t>
  </si>
  <si>
    <t>2017-02-09T16:13:03.626380+00:00</t>
  </si>
  <si>
    <t>81290ebb8fdf8a2c20a2d2b640a0542d</t>
  </si>
  <si>
    <t>ENCFF464RDY</t>
  </si>
  <si>
    <t>ENCFF887KWI</t>
  </si>
  <si>
    <t>ENCFF652PMB</t>
  </si>
  <si>
    <t>2016-09-01T21:32:55.230878+00:00</t>
  </si>
  <si>
    <t>c646b6a4e370d1df8cb92e986d6fb26e</t>
  </si>
  <si>
    <t>ENCFF578IIL</t>
  </si>
  <si>
    <t>ENCFF236YCR</t>
  </si>
  <si>
    <t>ENCFF113QAJ</t>
  </si>
  <si>
    <t>2016-08-30T17:50:30.947777+00:00</t>
  </si>
  <si>
    <t>c6825dbbca6eb29a4f35792a66e9827b</t>
  </si>
  <si>
    <t>ENCFF348IEF</t>
  </si>
  <si>
    <t>ENCFF196VCR</t>
  </si>
  <si>
    <t>ENCFF173EDE</t>
  </si>
  <si>
    <t>2016-08-13T23:44:26.360673+00:00</t>
  </si>
  <si>
    <t>8bb5ad0de2b38050bfb330f5dcc3d6b3</t>
  </si>
  <si>
    <t>ENCFF495CIW</t>
  </si>
  <si>
    <t>ENCFF023XZI</t>
  </si>
  <si>
    <t>ENCFF644IGO</t>
  </si>
  <si>
    <t>2016-10-27T22:24:08.082610+00:00</t>
  </si>
  <si>
    <t>0f1ba28906473720a8b8fe82fb47b77e</t>
  </si>
  <si>
    <t>ENCFF664TWH</t>
  </si>
  <si>
    <t>ENCFF285JYI</t>
  </si>
  <si>
    <t>ENCFF420KFM</t>
  </si>
  <si>
    <t>2016-05-06T18:14:58.020704+00:00</t>
  </si>
  <si>
    <t>b22c1dbeb1af6d9f5a9ca27a764b298b</t>
  </si>
  <si>
    <t>ENCFF968WGN</t>
  </si>
  <si>
    <t>ENCFF622ATI</t>
  </si>
  <si>
    <t>ENCFF114DVM</t>
  </si>
  <si>
    <t>2016-05-06T18:05:50.686645+00:00</t>
  </si>
  <si>
    <t>2ef75f5427c2a70180ef508e6ddefa6b</t>
  </si>
  <si>
    <t>ENCFF330VDK</t>
  </si>
  <si>
    <t>ENCFF345KIN</t>
  </si>
  <si>
    <t>ENCFF211RBV</t>
  </si>
  <si>
    <t>2016-05-06T18:10:18.389674+00:00</t>
  </si>
  <si>
    <t>aa257c53b54fb0be561b7d1024986309</t>
  </si>
  <si>
    <t>ENCFF760XJH</t>
  </si>
  <si>
    <t>ENCFF060AIJ</t>
  </si>
  <si>
    <t>ENCFF736ADI</t>
  </si>
  <si>
    <t>2016-12-07T18:35:48.684135+00:00</t>
  </si>
  <si>
    <t>23c6554e29b90ff16287506a9483314a</t>
  </si>
  <si>
    <t>ENCFF354FTJ</t>
  </si>
  <si>
    <t>ENCFF400DBC</t>
  </si>
  <si>
    <t>ENCFF764QLI</t>
  </si>
  <si>
    <t>2016-10-27T22:25:27.832754+00:00</t>
  </si>
  <si>
    <t>9d84b9d55f1f6cb6a4e2342cf36c3632</t>
  </si>
  <si>
    <t>ENCFF638XTT</t>
  </si>
  <si>
    <t>ENCFF002EJI</t>
  </si>
  <si>
    <t>ENCFF002EJB</t>
  </si>
  <si>
    <t>2016-05-06T18:05:44.047951+00:00</t>
  </si>
  <si>
    <t>75a87821e11553a68d68acec22a57f32</t>
  </si>
  <si>
    <t>ENCFF942SDK</t>
  </si>
  <si>
    <t>ENCFF842AAT</t>
  </si>
  <si>
    <t>ENCFF541WRS</t>
  </si>
  <si>
    <t>2016-12-15T19:45:36.608948+00:00</t>
  </si>
  <si>
    <t>ENCDO569WSJ</t>
  </si>
  <si>
    <t>primary_cell_CL_0002231</t>
  </si>
  <si>
    <t>32e0b8c02a58e36769b07f69055629b1</t>
  </si>
  <si>
    <t>ENCFF889SSK</t>
  </si>
  <si>
    <t>ENCFF890NBB</t>
  </si>
  <si>
    <t>ENCFF261WQL</t>
  </si>
  <si>
    <t>2017-03-17T16:43:01.972067+00:00</t>
  </si>
  <si>
    <t>82209a04359a6f531c715beaf1ca7315</t>
  </si>
  <si>
    <t>ENCFF911DUX</t>
  </si>
  <si>
    <t>ENCFF697PWI</t>
  </si>
  <si>
    <t>ENCFF486HGM</t>
  </si>
  <si>
    <t>2016-05-06T18:04:28.438096+00:00</t>
  </si>
  <si>
    <t>c2626dcb4f4da858238e992e29023a1e</t>
  </si>
  <si>
    <t>ENCFF405GGZ</t>
  </si>
  <si>
    <t>ENCFF458ZVK</t>
  </si>
  <si>
    <t>ENCFF715LSR</t>
  </si>
  <si>
    <t>2016-11-02T23:08:38.326152+00:00</t>
  </si>
  <si>
    <t>4488302903817224212a918a72311de2</t>
  </si>
  <si>
    <t>ENCFF017RHY</t>
  </si>
  <si>
    <t>ENCFF837GYP</t>
  </si>
  <si>
    <t>ENCFF888ISZ</t>
  </si>
  <si>
    <t>2016-12-15T19:46:11.259610+00:00</t>
  </si>
  <si>
    <t>3001d20dbb3785939d9201400c230b7d</t>
  </si>
  <si>
    <t>ENCFF613SFY</t>
  </si>
  <si>
    <t>ENCFF269BZN</t>
  </si>
  <si>
    <t>ENCFF154FXE</t>
  </si>
  <si>
    <t>2017-03-23T18:05:48.792677+00:00</t>
  </si>
  <si>
    <t>2a2eb94215c1bf6e63e308ec64f8b6c5</t>
  </si>
  <si>
    <t>ENCFF880EVO</t>
  </si>
  <si>
    <t>ENCFF047NSE</t>
  </si>
  <si>
    <t>ENCFF743SMH</t>
  </si>
  <si>
    <t>2016-05-06T18:11:26.793722+00:00</t>
  </si>
  <si>
    <t>55bb0022681d5a683bfeb8b4fb96c7c8</t>
  </si>
  <si>
    <t>ENCFF633HYG</t>
  </si>
  <si>
    <t>ENCFF370DYU</t>
  </si>
  <si>
    <t>ENCFF793FGU</t>
  </si>
  <si>
    <t>2016-08-13T23:44:56.084665+00:00</t>
  </si>
  <si>
    <t>fc0321cf3a6e0592f581f2c62437005a</t>
  </si>
  <si>
    <t>ENCFF599GFA</t>
  </si>
  <si>
    <t>ENCFF639MIH</t>
  </si>
  <si>
    <t>ENCFF633TME</t>
  </si>
  <si>
    <t>2016-12-07T18:34:59.639123+00:00</t>
  </si>
  <si>
    <t>259d4af1c67f6d53e50f27e4f9067c30</t>
  </si>
  <si>
    <t>ENCFF812FPR</t>
  </si>
  <si>
    <t>ENCFF002EFP</t>
  </si>
  <si>
    <t>ENCFF002EFR</t>
  </si>
  <si>
    <t>2016-05-06T18:10:04.868184+00:00</t>
  </si>
  <si>
    <t>fea954cc96e7d35779b97e5a4238fc3d</t>
  </si>
  <si>
    <t>ENCFF722CPV</t>
  </si>
  <si>
    <t>ENCFF002DUF</t>
  </si>
  <si>
    <t>ENCFF002EGX</t>
  </si>
  <si>
    <t>2016-05-06T18:11:16.550607+00:00</t>
  </si>
  <si>
    <t>0e88ae6f091e1a6770402ecdb92261ef</t>
  </si>
  <si>
    <t>ENCFF695MWS</t>
  </si>
  <si>
    <t>ENCFF449AND</t>
  </si>
  <si>
    <t>ENCFF133DKP</t>
  </si>
  <si>
    <t>2016-10-27T22:16:47.024117+00:00</t>
  </si>
  <si>
    <t>a3d43788d37c938f63392847395e5c08</t>
  </si>
  <si>
    <t>ENCFF725NAK</t>
  </si>
  <si>
    <t>ENCFF508LJJ</t>
  </si>
  <si>
    <t>ENCFF040RNV</t>
  </si>
  <si>
    <t>2017-01-27T06:27:35.283823+00:00</t>
  </si>
  <si>
    <t>26979cd67d83d0e035fb643b3b0005e0</t>
  </si>
  <si>
    <t>ENCFF676RXD</t>
  </si>
  <si>
    <t>ENCFF725WQM</t>
  </si>
  <si>
    <t>ENCFF768JTI</t>
  </si>
  <si>
    <t>2016-12-15T10:39:37.290490+00:00</t>
  </si>
  <si>
    <t>d1e6740aa6007d79c13315685f622453</t>
  </si>
  <si>
    <t>ENCFF796VOZ</t>
  </si>
  <si>
    <t>ENCFF165UVC</t>
  </si>
  <si>
    <t>ENCFF694VZW</t>
  </si>
  <si>
    <t>2016-05-06T18:05:54.588107+00:00</t>
  </si>
  <si>
    <t>3f80dd149655530f91266f9d87a7b3d5</t>
  </si>
  <si>
    <t>ENCFF863SZQ</t>
  </si>
  <si>
    <t>ENCFF293VFJ</t>
  </si>
  <si>
    <t>ENCFF367IPF</t>
  </si>
  <si>
    <t>2017-01-27T06:28:28.611876+00:00</t>
  </si>
  <si>
    <t>c76a8a9cde5cd21e31151d0922e413b4</t>
  </si>
  <si>
    <t>ENCFF474GXI</t>
  </si>
  <si>
    <t>ENCFF426HWD</t>
  </si>
  <si>
    <t>ENCFF617WTK</t>
  </si>
  <si>
    <t>2016-12-15T19:49:13.284886+00:00</t>
  </si>
  <si>
    <t>616dd7b875bcf5d7bd14fb761170afeb</t>
  </si>
  <si>
    <t>ENCFF630YHO</t>
  </si>
  <si>
    <t>ENCFF194EWF</t>
  </si>
  <si>
    <t>ENCFF203FOV</t>
  </si>
  <si>
    <t>2016-12-10T02:55:49.697816+00:00</t>
  </si>
  <si>
    <t>df5f09af689fca1b774ae54c30b9fab3</t>
  </si>
  <si>
    <t>ENCFF997PGK</t>
  </si>
  <si>
    <t>ENCFF240DTE</t>
  </si>
  <si>
    <t>ENCFF608MDV</t>
  </si>
  <si>
    <t>2016-10-27T22:18:05.047210+00:00</t>
  </si>
  <si>
    <t>2453ad8725a375e3b4844542a75afe97</t>
  </si>
  <si>
    <t>ENCFF045HFN</t>
  </si>
  <si>
    <t>ENCFF002EIA</t>
  </si>
  <si>
    <t>ENCFF002EID</t>
  </si>
  <si>
    <t>2016-05-06T18:06:21.556609+00:00</t>
  </si>
  <si>
    <t>60fc7300ef1c1af7da9180cf1adc5d44</t>
  </si>
  <si>
    <t>ENCFF977WFN</t>
  </si>
  <si>
    <t>ENCFF878ZVK</t>
  </si>
  <si>
    <t>ENCFF256KTI</t>
  </si>
  <si>
    <t>2016-09-11T03:14:14.150210+00:00</t>
  </si>
  <si>
    <t>e6647b6713e978dc6f44ba636900e491</t>
  </si>
  <si>
    <t>ENCFF466ILY</t>
  </si>
  <si>
    <t>ENCFF002DTU</t>
  </si>
  <si>
    <t>ENCFF002EFI</t>
  </si>
  <si>
    <t>2016-05-06T18:15:37.648965+00:00</t>
  </si>
  <si>
    <t>086c33ab774397000d97f19748fe4c7e</t>
  </si>
  <si>
    <t>ENCFF101KNE</t>
  </si>
  <si>
    <t>ENCFF633HXG</t>
  </si>
  <si>
    <t>ENCFF886BMC</t>
  </si>
  <si>
    <t>2017-01-27T06:22:00.100286+00:00</t>
  </si>
  <si>
    <t>39716942b132245fd9ac9f71498445da</t>
  </si>
  <si>
    <t>ENCFF666SHQ</t>
  </si>
  <si>
    <t>ENCFF330ZZV</t>
  </si>
  <si>
    <t>ENCFF282OJG</t>
  </si>
  <si>
    <t>2016-12-10T02:37:00.577321+00:00</t>
  </si>
  <si>
    <t>1d3a4af969bd5293f69f46b1b567e05a</t>
  </si>
  <si>
    <t>ENCFF068WBC</t>
  </si>
  <si>
    <t>ENCFF002EFB</t>
  </si>
  <si>
    <t>ENCFF002EEZ</t>
  </si>
  <si>
    <t>2016-05-06T18:16:00.519719+00:00</t>
  </si>
  <si>
    <t>1ef750e0e4e051113473baf9848cab6f</t>
  </si>
  <si>
    <t>ENCFF498EYF</t>
  </si>
  <si>
    <t>ENCFF168MST</t>
  </si>
  <si>
    <t>ENCFF962SMK</t>
  </si>
  <si>
    <t>2016-05-06T18:04:25.051935+00:00</t>
  </si>
  <si>
    <t>10a86300359038564f85391ca032fca9</t>
  </si>
  <si>
    <t>ENCFF399UCQ</t>
  </si>
  <si>
    <t>ENCFF823MCH</t>
  </si>
  <si>
    <t>ENCFF904LUM</t>
  </si>
  <si>
    <t>2016-05-06T18:13:27.395904+00:00</t>
  </si>
  <si>
    <t>3ea57862b3cc91111786bbacd5b1c5ae</t>
  </si>
  <si>
    <t>ENCFF994WBV</t>
  </si>
  <si>
    <t>ENCFF795KJT</t>
  </si>
  <si>
    <t>ENCFF067HZB</t>
  </si>
  <si>
    <t>2016-05-06T18:13:35.715830+00:00</t>
  </si>
  <si>
    <t>68cb96010155ce9e927658367a5c6884</t>
  </si>
  <si>
    <t>ENCFF181XUO</t>
  </si>
  <si>
    <t>ENCFF931LWJ</t>
  </si>
  <si>
    <t>ENCFF928HTI</t>
  </si>
  <si>
    <t>2016-05-06T18:14:45.366470+00:00</t>
  </si>
  <si>
    <t>1f6127cc124e152efa0240ff08620783</t>
  </si>
  <si>
    <t>ENCFF794LPI</t>
  </si>
  <si>
    <t>ENCFF002EIK</t>
  </si>
  <si>
    <t>ENCFF002EIM</t>
  </si>
  <si>
    <t>2016-05-06T18:10:04.273976+00:00</t>
  </si>
  <si>
    <t>1bed9b34314959f81d017c00b58274d2</t>
  </si>
  <si>
    <t>ENCFF245VNC</t>
  </si>
  <si>
    <t>ENCFF642NHF</t>
  </si>
  <si>
    <t>ENCFF446ZHN</t>
  </si>
  <si>
    <t>2016-09-11T03:14:51.266274+00:00</t>
  </si>
  <si>
    <t>a44bc8e50fe3dff01a22af3093b87143</t>
  </si>
  <si>
    <t>ENCFF925USL</t>
  </si>
  <si>
    <t>ENCFF757YZF</t>
  </si>
  <si>
    <t>ENCFF409WTS</t>
  </si>
  <si>
    <t>2016-10-27T22:28:52.244502+00:00</t>
  </si>
  <si>
    <t>9c80130611d943bae225194847c6e8cf</t>
  </si>
  <si>
    <t>ENCFF846RGV</t>
  </si>
  <si>
    <t>ENCFF795ITH</t>
  </si>
  <si>
    <t>ENCFF729LDU</t>
  </si>
  <si>
    <t>2016-05-06T18:10:54.162128+00:00</t>
  </si>
  <si>
    <t>f59c7bd561e7c4a22587a4d82e7ef866</t>
  </si>
  <si>
    <t>ENCFF538WBD</t>
  </si>
  <si>
    <t>ENCFF878DLI</t>
  </si>
  <si>
    <t>ENCFF568ZUY</t>
  </si>
  <si>
    <t>2016-10-27T22:10:11.503463+00:00</t>
  </si>
  <si>
    <t>83ede8a53da013aea5531e7cc6184153</t>
  </si>
  <si>
    <t>ENCFF297IVV</t>
  </si>
  <si>
    <t>ENCFF055BVM</t>
  </si>
  <si>
    <t>ENCFF502LCH</t>
  </si>
  <si>
    <t>2016-09-11T03:14:46.223799+00:00</t>
  </si>
  <si>
    <t>68a2ea4c9b6d6c2f5308cbe8b3622802</t>
  </si>
  <si>
    <t>ENCFF180NRS</t>
  </si>
  <si>
    <t>ENCFF563YDI</t>
  </si>
  <si>
    <t>ENCFF527UFN</t>
  </si>
  <si>
    <t>2016-05-06T18:05:02.700466+00:00</t>
  </si>
  <si>
    <t>7881d66b1643f745ca3898d4fe5e613e</t>
  </si>
  <si>
    <t>ENCFF290OBJ</t>
  </si>
  <si>
    <t>ENCFF540KKH</t>
  </si>
  <si>
    <t>ENCFF357AAO</t>
  </si>
  <si>
    <t>2016-12-07T18:29:25.209924+00:00</t>
  </si>
  <si>
    <t>dad84da28cd0f8a4f8e34e80b6fd1348</t>
  </si>
  <si>
    <t>ENCFF537LWG</t>
  </si>
  <si>
    <t>ENCFF047UFK</t>
  </si>
  <si>
    <t>ENCFF792LBY</t>
  </si>
  <si>
    <t>2016-12-07T18:35:28.318302+00:00</t>
  </si>
  <si>
    <t>aa3df657dec0bbb716a1cb7a11c53dfa</t>
  </si>
  <si>
    <t>ENCFF995GXI</t>
  </si>
  <si>
    <t>ENCFF794JUL</t>
  </si>
  <si>
    <t>ENCFF674OUR</t>
  </si>
  <si>
    <t>2016-09-11T03:14:13.720309+00:00</t>
  </si>
  <si>
    <t>180bd5c86af81237bd7c6dbfe9b8886a</t>
  </si>
  <si>
    <t>ENCFF225JCI</t>
  </si>
  <si>
    <t>ENCFF610QSY</t>
  </si>
  <si>
    <t>ENCFF183XHS</t>
  </si>
  <si>
    <t>2016-12-07T18:34:59.760074+00:00</t>
  </si>
  <si>
    <t>2d87beee52690008cd907d0f76861f81</t>
  </si>
  <si>
    <t>ENCFF129RAC</t>
  </si>
  <si>
    <t>ENCFF650GDL</t>
  </si>
  <si>
    <t>ENCFF132ASO</t>
  </si>
  <si>
    <t>2016-10-29T18:05:00.212421+00:00</t>
  </si>
  <si>
    <t>948a6ee0976af8b45c20b4c34dbb356a</t>
  </si>
  <si>
    <t>ENCFF506BDF</t>
  </si>
  <si>
    <t>ENCFF652BCH</t>
  </si>
  <si>
    <t>ENCFF241FJP</t>
  </si>
  <si>
    <t>2016-05-06T18:14:19.104026+00:00</t>
  </si>
  <si>
    <t>f21bacbfceebc59f4c557712c0cc4394</t>
  </si>
  <si>
    <t>ENCFF740BZH</t>
  </si>
  <si>
    <t>ENCFF273KUS</t>
  </si>
  <si>
    <t>ENCFF466WDC</t>
  </si>
  <si>
    <t>2017-03-01T17:58:03.115359+00:00</t>
  </si>
  <si>
    <t>cd2b34270ba77cbed23c47b07a2e9983</t>
  </si>
  <si>
    <t>ENCFF347AGZ</t>
  </si>
  <si>
    <t>ENCFF033KKQ</t>
  </si>
  <si>
    <t>ENCFF998BWE</t>
  </si>
  <si>
    <t>2016-09-16T03:16:50.913248+00:00</t>
  </si>
  <si>
    <t>82d8e5f27f522d7acc4eeb9176de7d2a</t>
  </si>
  <si>
    <t>ENCFF086LLR</t>
  </si>
  <si>
    <t>ENCFF342YBR</t>
  </si>
  <si>
    <t>ENCFF247VVB</t>
  </si>
  <si>
    <t>2016-08-13T23:38:46.134690+00:00</t>
  </si>
  <si>
    <t>4332983e91b623a3833a73c386ad9548</t>
  </si>
  <si>
    <t>ENCFF936VJO</t>
  </si>
  <si>
    <t>ENCFF612YLD</t>
  </si>
  <si>
    <t>ENCFF212MYS</t>
  </si>
  <si>
    <t>2016-08-13T23:45:22.084373+00:00</t>
  </si>
  <si>
    <t>39aafb738a0c3e39c5238a90eba35df5</t>
  </si>
  <si>
    <t>ENCFF527IMT</t>
  </si>
  <si>
    <t>ENCFF002EGI</t>
  </si>
  <si>
    <t>ENCFF002EGA</t>
  </si>
  <si>
    <t>2016-05-06T18:11:57.701352+00:00</t>
  </si>
  <si>
    <t>c245bd6353ea10b64af80b8b0c6b0861</t>
  </si>
  <si>
    <t>ENCFF045PXK</t>
  </si>
  <si>
    <t>ENCFF354EZU</t>
  </si>
  <si>
    <t>ENCFF806BJB</t>
  </si>
  <si>
    <t>2016-09-11T03:14:05.322109+00:00</t>
  </si>
  <si>
    <t>8c268708e8894649d2447c97130c26c3</t>
  </si>
  <si>
    <t>ENCFF422HMH</t>
  </si>
  <si>
    <t>ENCFF179UPL</t>
  </si>
  <si>
    <t>ENCFF121PRL</t>
  </si>
  <si>
    <t>2016-10-27T22:11:06.368489+00:00</t>
  </si>
  <si>
    <t>3abe845c0a05a8f2faed8055453abd6c</t>
  </si>
  <si>
    <t>ENCFF477HPX</t>
  </si>
  <si>
    <t>ENCFF668LQF</t>
  </si>
  <si>
    <t>ENCFF169WOT</t>
  </si>
  <si>
    <t>2016-09-11T03:14:42.080445+00:00</t>
  </si>
  <si>
    <t>2bcf9b52ed5ec902f45c6c2002564613</t>
  </si>
  <si>
    <t>ENCFF196ZEA</t>
  </si>
  <si>
    <t>ENCFF199IYX</t>
  </si>
  <si>
    <t>ENCFF747IKZ</t>
  </si>
  <si>
    <t>2016-12-10T02:36:57.964518+00:00</t>
  </si>
  <si>
    <t>bfbd55109bcc7ecdfdd91c9f847640d2</t>
  </si>
  <si>
    <t>ENCFF797ZEF</t>
  </si>
  <si>
    <t>ENCFF390XLA</t>
  </si>
  <si>
    <t>ENCFF783BXZ</t>
  </si>
  <si>
    <t>2016-05-06T18:11:17.149447+00:00</t>
  </si>
  <si>
    <t>59a2fc66e2ed1e5e3657c89601ecec9d</t>
  </si>
  <si>
    <t>ENCFF455XPD</t>
  </si>
  <si>
    <t>ENCFF137EJL</t>
  </si>
  <si>
    <t>ENCFF643BIM</t>
  </si>
  <si>
    <t>2016-12-15T10:40:42.222167+00:00</t>
  </si>
  <si>
    <t>fc65423f30ff2e718b0076c480072c41</t>
  </si>
  <si>
    <t>ENCFF120BDS</t>
  </si>
  <si>
    <t>ENCFF547QSE</t>
  </si>
  <si>
    <t>ENCFF804THN</t>
  </si>
  <si>
    <t>2016-09-11T03:13:45.076016+00:00</t>
  </si>
  <si>
    <t>adda59ad326a65a45ee125ed48155e3b</t>
  </si>
  <si>
    <t>ENCFF747VRU</t>
  </si>
  <si>
    <t>ENCFF696OLX</t>
  </si>
  <si>
    <t>ENCFF825GYY</t>
  </si>
  <si>
    <t>2016-09-11T03:14:47.135846+00:00</t>
  </si>
  <si>
    <t>eb34e963906154a0916e364433dfd3e9</t>
  </si>
  <si>
    <t>ENCFF170JAT</t>
  </si>
  <si>
    <t>ENCFF867DWD</t>
  </si>
  <si>
    <t>ENCFF586WPQ</t>
  </si>
  <si>
    <t>2016-11-25T03:06:56.173377+00:00</t>
  </si>
  <si>
    <t>dd8132e6d860d2d3d11a7f38b89fe272</t>
  </si>
  <si>
    <t>ENCFF350KQI</t>
  </si>
  <si>
    <t>ENCFF153HYB</t>
  </si>
  <si>
    <t>ENCFF374JTH</t>
  </si>
  <si>
    <t>2016-08-13T23:43:13.170759+00:00</t>
  </si>
  <si>
    <t>b9f1292a08c1a18dbc7775eb57e9a9e5</t>
  </si>
  <si>
    <t>ENCFF200GTH</t>
  </si>
  <si>
    <t>ENCFF002EIL</t>
  </si>
  <si>
    <t>ENCFF002EIP</t>
  </si>
  <si>
    <t>2016-05-06T18:09:52.731012+00:00</t>
  </si>
  <si>
    <t>36ba7fc666776b225a235324a9c277bb</t>
  </si>
  <si>
    <t>ENCFF680JEZ</t>
  </si>
  <si>
    <t>ENCFF760WPA</t>
  </si>
  <si>
    <t>ENCFF950USL</t>
  </si>
  <si>
    <t>2016-05-06T18:15:42.951208+00:00</t>
  </si>
  <si>
    <t>ac89d08397b2a5bc62985f1901a8b126</t>
  </si>
  <si>
    <t>ENCFF600WTX</t>
  </si>
  <si>
    <t>ENCFF404TLY</t>
  </si>
  <si>
    <t>ENCFF631KZD</t>
  </si>
  <si>
    <t>2016-10-27T22:10:13.396023+00:00</t>
  </si>
  <si>
    <t>71f096f9885faf343ee9afdac29fcd8d</t>
  </si>
  <si>
    <t>ENCFF193IMZ</t>
  </si>
  <si>
    <t>ENCFF075GWC</t>
  </si>
  <si>
    <t>ENCFF682CVU</t>
  </si>
  <si>
    <t>2016-05-06T18:16:09.210859+00:00</t>
  </si>
  <si>
    <t>97b31bdae5d7d905f2374c2848a2a65c</t>
  </si>
  <si>
    <t>ENCFF175XXJ</t>
  </si>
  <si>
    <t>ENCFF007ATP</t>
  </si>
  <si>
    <t>ENCFF056XEJ</t>
  </si>
  <si>
    <t>2017-02-02T19:28:17.936072+00:00</t>
  </si>
  <si>
    <t>cell_line_EFO_0006365</t>
  </si>
  <si>
    <t>44a59fc40dd85ed8e7fb0638aeca6b89</t>
  </si>
  <si>
    <t>ENCFF619JNV</t>
  </si>
  <si>
    <t>ENCFF643PJM</t>
  </si>
  <si>
    <t>ENCFF089HUB</t>
  </si>
  <si>
    <t>2016-09-11T03:14:16.045893+00:00</t>
  </si>
  <si>
    <t>c1657afb923a8644b3ab9a7cb531c516</t>
  </si>
  <si>
    <t>ENCFF189AOD</t>
  </si>
  <si>
    <t>ENCFF445KUN</t>
  </si>
  <si>
    <t>ENCFF091IYB</t>
  </si>
  <si>
    <t>2017-02-09T16:12:11.542354+00:00</t>
  </si>
  <si>
    <t>d3f160899ed2e69e27bdb045206df025</t>
  </si>
  <si>
    <t>ENCFF705FKI</t>
  </si>
  <si>
    <t>ENCFF458QHC</t>
  </si>
  <si>
    <t>ENCFF696JSC</t>
  </si>
  <si>
    <t>2016-09-11T03:14:06.274978+00:00</t>
  </si>
  <si>
    <t>8d1ff620508259a8a308bf609a441058</t>
  </si>
  <si>
    <t>ENCFF856SYG</t>
  </si>
  <si>
    <t>ENCFF769KWF</t>
  </si>
  <si>
    <t>ENCFF967IDB</t>
  </si>
  <si>
    <t>2016-09-11T03:13:28.254754+00:00</t>
  </si>
  <si>
    <t>de3e1d627a0a784adbda9956260c5044</t>
  </si>
  <si>
    <t>ENCFF243IQR</t>
  </si>
  <si>
    <t>ENCFF069TUA</t>
  </si>
  <si>
    <t>ENCFF886JJC</t>
  </si>
  <si>
    <t>2016-09-11T03:13:18.866652+00:00</t>
  </si>
  <si>
    <t>00f0f1aa6602a7298dfd346901733f6b</t>
  </si>
  <si>
    <t>ENCFF841LDY</t>
  </si>
  <si>
    <t>ENCFF427XVX</t>
  </si>
  <si>
    <t>ENCFF327UHP</t>
  </si>
  <si>
    <t>2016-09-11T03:13:37.093755+00:00</t>
  </si>
  <si>
    <t>6e9d07b01a38cf64803d073f897b3723</t>
  </si>
  <si>
    <t>ENCFF248PGS</t>
  </si>
  <si>
    <t>ENCFF355CRY</t>
  </si>
  <si>
    <t>ENCFF860HKS</t>
  </si>
  <si>
    <t>2016-11-25T03:06:47.129773+00:00</t>
  </si>
  <si>
    <t>2b1d18c6588e9fbfb49bba089baf8319</t>
  </si>
  <si>
    <t>ENCFF292OHG</t>
  </si>
  <si>
    <t>ENCFF048XWA</t>
  </si>
  <si>
    <t>ENCFF075DIL</t>
  </si>
  <si>
    <t>2016-05-06T18:15:04.039899+00:00</t>
  </si>
  <si>
    <t>112b2ba8015b983629b2bfcdd579d8bd</t>
  </si>
  <si>
    <t>ENCFF369DRL</t>
  </si>
  <si>
    <t>ENCFF885SDD</t>
  </si>
  <si>
    <t>ENCFF390IKC</t>
  </si>
  <si>
    <t>2016-05-06T18:13:51.310141+00:00</t>
  </si>
  <si>
    <t>9720a6169504dc23a355561b31711624</t>
  </si>
  <si>
    <t>ENCFF461NWN</t>
  </si>
  <si>
    <t>ENCFF660NKL</t>
  </si>
  <si>
    <t>ENCFF485UTC</t>
  </si>
  <si>
    <t>2016-09-11T03:13:35.483752+00:00</t>
  </si>
  <si>
    <t>d5a140eac73fdb3a8a78a4a94202d5cc</t>
  </si>
  <si>
    <t>ENCFF303IUY</t>
  </si>
  <si>
    <t>ENCFF338LYQ</t>
  </si>
  <si>
    <t>ENCFF746XJG</t>
  </si>
  <si>
    <t>2016-05-06T18:14:50.703726+00:00</t>
  </si>
  <si>
    <t>5cefe094903145fcd2c5e3c4c3469e91</t>
  </si>
  <si>
    <t>ENCFF152ULI</t>
  </si>
  <si>
    <t>ENCFF002ELW</t>
  </si>
  <si>
    <t>ENCFF002ELX</t>
  </si>
  <si>
    <t>2016-05-06T18:08:38.236588+00:00</t>
  </si>
  <si>
    <t>1a72ebdc48a4ad995d1c59f482164553</t>
  </si>
  <si>
    <t>ENCFF648FLA</t>
  </si>
  <si>
    <t>ENCFF050IAV</t>
  </si>
  <si>
    <t>ENCFF570XLQ</t>
  </si>
  <si>
    <t>2016-09-11T03:13:52.995947+00:00</t>
  </si>
  <si>
    <t>8d41fda6a23f6a502b0c88cf315d8d51</t>
  </si>
  <si>
    <t>ENCFF119IUD</t>
  </si>
  <si>
    <t>ENCFF838OWF</t>
  </si>
  <si>
    <t>ENCFF131MCT</t>
  </si>
  <si>
    <t>2017-03-23T22:26:09.262077+00:00</t>
  </si>
  <si>
    <t>ef3a6d4ca412cc0d64bd928a3f93d652</t>
  </si>
  <si>
    <t>ENCFF235PUM</t>
  </si>
  <si>
    <t>ENCFF918QAP</t>
  </si>
  <si>
    <t>ENCFF419AVJ</t>
  </si>
  <si>
    <t>2016-05-06T18:14:50.520540+00:00</t>
  </si>
  <si>
    <t>707a73adccb2b28ddc4948b6da760259</t>
  </si>
  <si>
    <t>ENCFF453LJV</t>
  </si>
  <si>
    <t>ENCFF881MQW</t>
  </si>
  <si>
    <t>ENCFF231MWC</t>
  </si>
  <si>
    <t>2016-09-11T03:13:46.971792+00:00</t>
  </si>
  <si>
    <t>e09281bf64a0007714f1681300fafb7c</t>
  </si>
  <si>
    <t>ENCFF858CSQ</t>
  </si>
  <si>
    <t>ENCFF347NDJ</t>
  </si>
  <si>
    <t>ENCFF360CGI</t>
  </si>
  <si>
    <t>2016-05-06T18:08:26.581348+00:00</t>
  </si>
  <si>
    <t>746fd43039b50e3443d322a06df5e70c</t>
  </si>
  <si>
    <t>ENCFF090ARS</t>
  </si>
  <si>
    <t>ENCFF928OBE</t>
  </si>
  <si>
    <t>ENCFF619MWU</t>
  </si>
  <si>
    <t>2017-02-02T19:21:06.320653+00:00</t>
  </si>
  <si>
    <t>31d0c695253d238d015a237f26de2be5</t>
  </si>
  <si>
    <t>ENCFF137TDM</t>
  </si>
  <si>
    <t>ENCFF871RZY</t>
  </si>
  <si>
    <t>ENCFF892NGP</t>
  </si>
  <si>
    <t>2016-05-06T18:13:52.344811+00:00</t>
  </si>
  <si>
    <t>fc2dd61ebe3d87ff6266dddf5d519844</t>
  </si>
  <si>
    <t>ENCFF500BKR</t>
  </si>
  <si>
    <t>ENCFF203GDE</t>
  </si>
  <si>
    <t>ENCFF671HJP</t>
  </si>
  <si>
    <t>2016-10-29T18:04:29.467975+00:00</t>
  </si>
  <si>
    <t>5859a54a92bd49df7f5095d6120ebaf1</t>
  </si>
  <si>
    <t>ENCFF200PJM</t>
  </si>
  <si>
    <t>ENCFF467ZVS</t>
  </si>
  <si>
    <t>ENCFF969JRS</t>
  </si>
  <si>
    <t>2016-05-06T17:28:49.776903+00:00</t>
  </si>
  <si>
    <t>f3ff646af44864dda7dddde2a4e7d747</t>
  </si>
  <si>
    <t>ENCFF299THU</t>
  </si>
  <si>
    <t>ENCFF727RJU</t>
  </si>
  <si>
    <t>ENCFF841DOK</t>
  </si>
  <si>
    <t>2016-10-27T22:22:57.116581+00:00</t>
  </si>
  <si>
    <t>62f4cdbb87c46be959c0a3b893a3a753</t>
  </si>
  <si>
    <t>ENCFF528VJN</t>
  </si>
  <si>
    <t>ENCFF643OCI</t>
  </si>
  <si>
    <t>ENCFF010LOC</t>
  </si>
  <si>
    <t>2016-08-13T23:43:59.348937+00:00</t>
  </si>
  <si>
    <t>cbc842ebb86d1bb5bdca2a05aaddec1f</t>
  </si>
  <si>
    <t>ENCFF307ZRF</t>
  </si>
  <si>
    <t>ENCFF430NCQ</t>
  </si>
  <si>
    <t>ENCFF326WHX</t>
  </si>
  <si>
    <t>2016-05-06T18:15:12.837830+00:00</t>
  </si>
  <si>
    <t>054c6e6c99f6028591db9c6ac27fc74e</t>
  </si>
  <si>
    <t>ENCFF280ABH</t>
  </si>
  <si>
    <t>ENCFF432BFB</t>
  </si>
  <si>
    <t>ENCFF231JUU</t>
  </si>
  <si>
    <t>2016-05-06T18:14:52.599266+00:00</t>
  </si>
  <si>
    <t>1ad1208513e41433f348dfc1d59f8d50</t>
  </si>
  <si>
    <t>ENCFF989PGT</t>
  </si>
  <si>
    <t>ENCFF259QKU</t>
  </si>
  <si>
    <t>ENCFF437BSD</t>
  </si>
  <si>
    <t>2016-09-11T03:13:17.955097+00:00</t>
  </si>
  <si>
    <t>f7b548c7ab34ddd7c71a24a2d0a37af4</t>
  </si>
  <si>
    <t>ENCFF208ONE</t>
  </si>
  <si>
    <t>ENCFF614IRS</t>
  </si>
  <si>
    <t>ENCFF817GNU</t>
  </si>
  <si>
    <t>2016-05-06T18:08:01.677703+00:00</t>
  </si>
  <si>
    <t>85a83fb19156e498d70a4578cf0b42f5</t>
  </si>
  <si>
    <t>ENCFF364SOT</t>
  </si>
  <si>
    <t>ENCFF586GNU</t>
  </si>
  <si>
    <t>ENCFF876IGQ</t>
  </si>
  <si>
    <t>2016-10-27T22:17:43.255788+00:00</t>
  </si>
  <si>
    <t>eae957a9d20351a5a0a4ae32933981b8</t>
  </si>
  <si>
    <t>ENCFF856KFW</t>
  </si>
  <si>
    <t>ENCFF187PGU</t>
  </si>
  <si>
    <t>ENCFF984CIZ</t>
  </si>
  <si>
    <t>2016-05-06T18:12:27.150727+00:00</t>
  </si>
  <si>
    <t>d42fcc6916124402a12c0579d72ef5e8</t>
  </si>
  <si>
    <t>ENCFF961VPD</t>
  </si>
  <si>
    <t>ENCFF002EIR</t>
  </si>
  <si>
    <t>ENCFF002EIO</t>
  </si>
  <si>
    <t>2016-05-06T18:04:18.902781+00:00</t>
  </si>
  <si>
    <t>6139c03bd5d55c89a95dc522d8fa8c1b</t>
  </si>
  <si>
    <t>ENCFF457RKG</t>
  </si>
  <si>
    <t>ENCFF638HYS</t>
  </si>
  <si>
    <t>ENCFF716ODJ</t>
  </si>
  <si>
    <t>2016-05-06T18:12:34.967968+00:00</t>
  </si>
  <si>
    <t>5056e63f60185e9b0eef966854696110</t>
  </si>
  <si>
    <t>ENCFF982XQW</t>
  </si>
  <si>
    <t>ENCFF702VBZ</t>
  </si>
  <si>
    <t>ENCFF048IPJ</t>
  </si>
  <si>
    <t>2016-05-06T18:03:13.636683+00:00</t>
  </si>
  <si>
    <t>9d9abf474a1ae91b8ef82eac8907882b</t>
  </si>
  <si>
    <t>ENCFF755KSX</t>
  </si>
  <si>
    <t>ENCFF118YOS</t>
  </si>
  <si>
    <t>ENCFF257ZET</t>
  </si>
  <si>
    <t>2016-12-15T06:08:24.986724+00:00</t>
  </si>
  <si>
    <t>c8a10efd43cd5eaf40e9fbbaa439b594</t>
  </si>
  <si>
    <t>ENCFF664ACJ</t>
  </si>
  <si>
    <t>ENCFF427TUR</t>
  </si>
  <si>
    <t>ENCFF422LHF</t>
  </si>
  <si>
    <t>2016-05-06T18:15:36.472123+00:00</t>
  </si>
  <si>
    <t>c92d90679ba555d02c3b48c4cd6b9d61</t>
  </si>
  <si>
    <t>ENCFF073IIU</t>
  </si>
  <si>
    <t>ENCFF943CMT</t>
  </si>
  <si>
    <t>ENCFF766ORZ</t>
  </si>
  <si>
    <t>2017-08-16T02:41:10.441743+00:00</t>
  </si>
  <si>
    <t>2fba2ae396493471458faf9f977cdda7</t>
  </si>
  <si>
    <t>ENCFF584IGM</t>
  </si>
  <si>
    <t>ENCFF410PHD</t>
  </si>
  <si>
    <t>ENCFF368UOC</t>
  </si>
  <si>
    <t>2016-10-27T22:17:27.408434+00:00</t>
  </si>
  <si>
    <t>f145fd9f91b1b1e313b01d3406d323f7</t>
  </si>
  <si>
    <t>ENCFF511HBN</t>
  </si>
  <si>
    <t>ENCFF206EQF</t>
  </si>
  <si>
    <t>ENCFF014WAY</t>
  </si>
  <si>
    <t>2016-05-06T18:11:36.799318+00:00</t>
  </si>
  <si>
    <t>ca429859d768e3044cc4b3a7981f27d6</t>
  </si>
  <si>
    <t>ENCFF250MUN</t>
  </si>
  <si>
    <t>ENCFF860YMH</t>
  </si>
  <si>
    <t>ENCFF769QGP</t>
  </si>
  <si>
    <t>2016-05-06T18:14:34.311209+00:00</t>
  </si>
  <si>
    <t>ec0027328780e4ec3bea27e9c9f73beb</t>
  </si>
  <si>
    <t>ENCFF744QNF</t>
  </si>
  <si>
    <t>ENCFF224SOH</t>
  </si>
  <si>
    <t>ENCFF451VBV</t>
  </si>
  <si>
    <t>2016-10-29T18:04:09.931454+00:00</t>
  </si>
  <si>
    <t>e910a4b0658467e55e119c1b079c8de2</t>
  </si>
  <si>
    <t>ENCFF645TSL</t>
  </si>
  <si>
    <t>ENCFF873ZZU</t>
  </si>
  <si>
    <t>ENCFF611URR</t>
  </si>
  <si>
    <t>2016-08-13T23:43:35.482495+00:00</t>
  </si>
  <si>
    <t>d0b787e100276f9bdec8dab71689f5a6</t>
  </si>
  <si>
    <t>ENCFF378LVR</t>
  </si>
  <si>
    <t>ENCFF346UUT</t>
  </si>
  <si>
    <t>ENCFF952ZXY</t>
  </si>
  <si>
    <t>2016-11-25T03:06:27.100793+00:00</t>
  </si>
  <si>
    <t>4fec6b4911b96247d7a2f2cf942ca517</t>
  </si>
  <si>
    <t>ENCFF281KRB</t>
  </si>
  <si>
    <t>ENCFF988ODF</t>
  </si>
  <si>
    <t>ENCFF858BWI</t>
  </si>
  <si>
    <t>2016-05-06T18:14:22.964996+00:00</t>
  </si>
  <si>
    <t>50245358ac168837c9a4a87741e1f1fe</t>
  </si>
  <si>
    <t>ENCFF452PGL</t>
  </si>
  <si>
    <t>ENCFF826QRE</t>
  </si>
  <si>
    <t>ENCFF422CWQ</t>
  </si>
  <si>
    <t>2016-05-06T18:14:24.347556+00:00</t>
  </si>
  <si>
    <t>0c89fbc2485e343c509fbfe5dfe22964</t>
  </si>
  <si>
    <t>ENCFF587KOP</t>
  </si>
  <si>
    <t>ENCFF326ENE</t>
  </si>
  <si>
    <t>ENCFF851KCU</t>
  </si>
  <si>
    <t>2016-05-06T18:17:00.496464+00:00</t>
  </si>
  <si>
    <t>6e990c4adda20e32e6f2e2362c73f88d</t>
  </si>
  <si>
    <t>ENCFF451LWT</t>
  </si>
  <si>
    <t>ENCFF160VFX</t>
  </si>
  <si>
    <t>ENCFF439KJM</t>
  </si>
  <si>
    <t>2018-02-22T01:30:45.990386+00:00</t>
  </si>
  <si>
    <t>ec97e3e82270e37a97a13fe00a126b75</t>
  </si>
  <si>
    <t>ENCFF862XLE</t>
  </si>
  <si>
    <t>ENCFF534SCD</t>
  </si>
  <si>
    <t>ENCFF184SBV</t>
  </si>
  <si>
    <t>2016-09-11T03:13:37.399617+00:00</t>
  </si>
  <si>
    <t>012801346c4301a49b25c4e2e0dbca4c</t>
  </si>
  <si>
    <t>ENCFF456CKG</t>
  </si>
  <si>
    <t>ENCFF999MXU</t>
  </si>
  <si>
    <t>ENCFF782FKW</t>
  </si>
  <si>
    <t>2016-05-06T18:13:42.774821+00:00</t>
  </si>
  <si>
    <t>52377f8733a033e51d9ac1e6c0423250</t>
  </si>
  <si>
    <t>ENCFF706JJQ</t>
  </si>
  <si>
    <t>ENCFF211FIK</t>
  </si>
  <si>
    <t>ENCFF463FFT</t>
  </si>
  <si>
    <t>2016-05-06T18:14:44.938003+00:00</t>
  </si>
  <si>
    <t>300daa40c0e688d98e387afd89aa44c3</t>
  </si>
  <si>
    <t>ENCFF622TLT</t>
  </si>
  <si>
    <t>ENCFF211XMO</t>
  </si>
  <si>
    <t>ENCFF102EWP</t>
  </si>
  <si>
    <t>2016-10-27T22:24:58.280580+00:00</t>
  </si>
  <si>
    <t>6e3a2f648daee3e3d1849e837302f2cc</t>
  </si>
  <si>
    <t>ENCFF636HFT</t>
  </si>
  <si>
    <t>ENCFF945YNK</t>
  </si>
  <si>
    <t>ENCFF041FWW</t>
  </si>
  <si>
    <t>2016-05-06T18:14:56.953112+00:00</t>
  </si>
  <si>
    <t>2325ac0ce55198d4f05eec004d167293</t>
  </si>
  <si>
    <t>ENCFF521VJP</t>
  </si>
  <si>
    <t>ENCFF084TFW</t>
  </si>
  <si>
    <t>ENCFF217QHT</t>
  </si>
  <si>
    <t>2016-05-06T18:03:57.687570+00:00</t>
  </si>
  <si>
    <t>74404c3ffb576fc24524572226866f81</t>
  </si>
  <si>
    <t>ENCFF602TNO</t>
  </si>
  <si>
    <t>ENCFF957VLE</t>
  </si>
  <si>
    <t>ENCFF919YIJ</t>
  </si>
  <si>
    <t>2016-05-06T18:10:03.447032+00:00</t>
  </si>
  <si>
    <t>7f68ce928faad5685f934825d6fbdd56</t>
  </si>
  <si>
    <t>ENCFF299CFZ</t>
  </si>
  <si>
    <t>ENCFF096LLU</t>
  </si>
  <si>
    <t>ENCFF026HSI</t>
  </si>
  <si>
    <t>2016-10-29T18:03:45.977433+00:00</t>
  </si>
  <si>
    <t>cade54c7f9871db463fa6d8eff5dc9eb</t>
  </si>
  <si>
    <t>ENCFF886NRA</t>
  </si>
  <si>
    <t>ENCFF857OPQ</t>
  </si>
  <si>
    <t>ENCFF453CTT</t>
  </si>
  <si>
    <t>2016-05-06T18:13:01.137235+00:00</t>
  </si>
  <si>
    <t>94cf3b90d5d5e4c89fde40b9349569e8</t>
  </si>
  <si>
    <t>ENCFF886HHO</t>
  </si>
  <si>
    <t>ENCFF002EFY</t>
  </si>
  <si>
    <t>ENCFF002DUC</t>
  </si>
  <si>
    <t>2016-05-06T18:10:54.026985+00:00</t>
  </si>
  <si>
    <t>53ca1cdab84da4912b26a0318eb2834c</t>
  </si>
  <si>
    <t>ENCFF959DHM</t>
  </si>
  <si>
    <t>ENCFF137QZI</t>
  </si>
  <si>
    <t>ENCFF092WZJ</t>
  </si>
  <si>
    <t>2016-05-06T18:03:13.184371+00:00</t>
  </si>
  <si>
    <t>9adb4385611f00944e25d3c444c4b7ba</t>
  </si>
  <si>
    <t>ENCFF819UEP</t>
  </si>
  <si>
    <t>ENCFF717YHU</t>
  </si>
  <si>
    <t>ENCFF031XFH</t>
  </si>
  <si>
    <t>2016-05-06T18:13:47.036938+00:00</t>
  </si>
  <si>
    <t>0e19de013e79242629616b9f6bee5f3b</t>
  </si>
  <si>
    <t>ENCFF331RMR</t>
  </si>
  <si>
    <t>ENCFF703OVM</t>
  </si>
  <si>
    <t>ENCFF898SRJ</t>
  </si>
  <si>
    <t>2016-05-06T18:13:42.366435+00:00</t>
  </si>
  <si>
    <t>473c79951dba5380a793e14a99ae38b7</t>
  </si>
  <si>
    <t>ENCFF780KRA</t>
  </si>
  <si>
    <t>ENCFF663SAA</t>
  </si>
  <si>
    <t>ENCFF788LAN</t>
  </si>
  <si>
    <t>2016-05-06T18:14:19.760319+00:00</t>
  </si>
  <si>
    <t>0ac1fb8c8853b9f6eb3de9a8508deeef</t>
  </si>
  <si>
    <t>ENCFF520IRT</t>
  </si>
  <si>
    <t>ENCFF775XBQ</t>
  </si>
  <si>
    <t>ENCFF511JSA</t>
  </si>
  <si>
    <t>2016-05-06T18:10:12.090966+00:00</t>
  </si>
  <si>
    <t>dae32a04bf2c554016963b130263ee5b</t>
  </si>
  <si>
    <t>ENCFF485XVB</t>
  </si>
  <si>
    <t>ENCFF217VQE</t>
  </si>
  <si>
    <t>ENCFF241ECN</t>
  </si>
  <si>
    <t>2016-05-06T18:10:35.349836+00:00</t>
  </si>
  <si>
    <t>d77cdac38dde33d07db7ab57a7710628</t>
  </si>
  <si>
    <t>ENCFF224CTU</t>
  </si>
  <si>
    <t>ENCFF805UIJ</t>
  </si>
  <si>
    <t>ENCFF333IGR</t>
  </si>
  <si>
    <t>2016-05-06T18:11:41.440133+00:00</t>
  </si>
  <si>
    <t>050dbec94e315aaf684c12051d6d1357</t>
  </si>
  <si>
    <t>ENCFF604VET</t>
  </si>
  <si>
    <t>ENCFF931GEH</t>
  </si>
  <si>
    <t>ENCFF988GJO</t>
  </si>
  <si>
    <t>2016-05-06T18:11:09.813843+00:00</t>
  </si>
  <si>
    <t>2c25b68b9fc65c028b82597d1ecc20f3</t>
  </si>
  <si>
    <t>ENCFF626HOS</t>
  </si>
  <si>
    <t>ENCFF096CKY</t>
  </si>
  <si>
    <t>ENCFF849TLD</t>
  </si>
  <si>
    <t>2016-05-06T18:03:12.368582+00:00</t>
  </si>
  <si>
    <t>b8862f97824bf70cb66c894827318488</t>
  </si>
  <si>
    <t>ENCFF073ZQP</t>
  </si>
  <si>
    <t>ENCFF487HZM</t>
  </si>
  <si>
    <t>ENCFF510RBZ</t>
  </si>
  <si>
    <t>2016-05-06T18:07:02.365954+00:00</t>
  </si>
  <si>
    <t>a9e409bd25c4e4d193cd1de71e89172f</t>
  </si>
  <si>
    <t>ENCFF885PKU</t>
  </si>
  <si>
    <t>ENCFF875MBM</t>
  </si>
  <si>
    <t>ENCFF267TPL</t>
  </si>
  <si>
    <t>2017-02-02T18:59:29.778495+00:00</t>
  </si>
  <si>
    <t>beb4a9a20fafd9fc151457c25b39eee6</t>
  </si>
  <si>
    <t>ENCFF535SOA</t>
  </si>
  <si>
    <t>ENCFF335TOI, ENCFF274YMK, ENCFF863XGE, ENCFF802LTL, ENCFF375CUH</t>
  </si>
  <si>
    <t>2016-11-15T02:28:55.394946+00:00</t>
  </si>
  <si>
    <t>108cfdd8cffe2073606c3c9713cb8a11</t>
  </si>
  <si>
    <t>ENCFF286BOX</t>
  </si>
  <si>
    <t>ENCFF641CIT, ENCFF116RUN</t>
  </si>
  <si>
    <t>ENCFF470CVX, ENCFF546EIX</t>
  </si>
  <si>
    <t>2016-10-28T23:45:45.084024+00:00</t>
  </si>
  <si>
    <t>bea09e7908562f3d74c00a4a93887e87</t>
  </si>
  <si>
    <t>ENCFF727FYV</t>
  </si>
  <si>
    <t>ENCFF383VKC</t>
  </si>
  <si>
    <t>ENCFF793LZO</t>
  </si>
  <si>
    <t>2017-02-02T15:36:09.352782+00:00</t>
  </si>
  <si>
    <t>b419d5281d8f74f6a3b4d396da5a2582</t>
  </si>
  <si>
    <t>ENCFF542OIG</t>
  </si>
  <si>
    <t>ENCFF323QXB</t>
  </si>
  <si>
    <t>ENCFF291KWD</t>
  </si>
  <si>
    <t>2017-02-02T14:52:57.334745+00:00</t>
  </si>
  <si>
    <t>903f266352028b1bd3ca89a4e185d307</t>
  </si>
  <si>
    <t>ENCFF950UMA</t>
  </si>
  <si>
    <t>ENCFF474NYU</t>
  </si>
  <si>
    <t>ENCFF010ENO</t>
  </si>
  <si>
    <t>2016-11-08T22:49:57.775984+00:00</t>
  </si>
  <si>
    <t>7217364affc7cb7240fdae8037dd0e56</t>
  </si>
  <si>
    <t>ENCFF057NZJ</t>
  </si>
  <si>
    <t>ENCFF758JBV, ENCFF698BKU, ENCFF808PAO</t>
  </si>
  <si>
    <t>2016-10-12T18:54:23.939053+00:00</t>
  </si>
  <si>
    <t>c814ca0ab57834ed9a2c8bb01d105531</t>
  </si>
  <si>
    <t>ENCFF614QJD</t>
  </si>
  <si>
    <t>ENCFF949BQT</t>
  </si>
  <si>
    <t>ENCFF217QQZ</t>
  </si>
  <si>
    <t>2017-02-02T11:02:02.448330+00:00</t>
  </si>
  <si>
    <t>6a2f5b9ad72ef14e0abdb2ce6836b617</t>
  </si>
  <si>
    <t>ENCFF099ASY</t>
  </si>
  <si>
    <t>ENCFF422VWS</t>
  </si>
  <si>
    <t>ENCFF770ANY</t>
  </si>
  <si>
    <t>2017-02-02T08:52:39.293579+00:00</t>
  </si>
  <si>
    <t>1dde9518e135eb26771a1596af1901f3</t>
  </si>
  <si>
    <t>ENCFF076JCA</t>
  </si>
  <si>
    <t>ENCFF591CAT, ENCFF269SMY</t>
  </si>
  <si>
    <t>2016-10-13T16:40:42.763923+00:00</t>
  </si>
  <si>
    <t>764fd1022b76f6bdea40dc717f57054c</t>
  </si>
  <si>
    <t>ENCFF586DWA</t>
  </si>
  <si>
    <t>ENCFF224JZM</t>
  </si>
  <si>
    <t>ENCFF151KQH</t>
  </si>
  <si>
    <t>2016-11-08T22:48:58.036094+00:00</t>
  </si>
  <si>
    <t>420a89b5911aaa67fc1b301803ecafdd</t>
  </si>
  <si>
    <t>ENCFF449USF</t>
  </si>
  <si>
    <t>ENCFF760ETA</t>
  </si>
  <si>
    <t>ENCFF725DAD</t>
  </si>
  <si>
    <t>2017-02-02T07:45:12.902003+00:00</t>
  </si>
  <si>
    <t>44c053fa3c5146140e46d57790104c04</t>
  </si>
  <si>
    <t>ENCFF675DII</t>
  </si>
  <si>
    <t>ENCFF353DLW</t>
  </si>
  <si>
    <t>ENCFF214RDT</t>
  </si>
  <si>
    <t>2017-02-02T07:35:56.042650+00:00</t>
  </si>
  <si>
    <t>d7dcb42565065a49273f72036f1d9c6e</t>
  </si>
  <si>
    <t>ENCFF016PFU</t>
  </si>
  <si>
    <t>ENCFF486LTO, ENCFF272GOE, ENCFF830CTU, ENCFF665BBC</t>
  </si>
  <si>
    <t>2016-11-15T02:25:04.580265+00:00</t>
  </si>
  <si>
    <t>08979d46245ad14db8f14b0a882fcef7</t>
  </si>
  <si>
    <t>ENCFF272RAI</t>
  </si>
  <si>
    <t>ENCFF299YUY</t>
  </si>
  <si>
    <t>ENCFF452ZZF</t>
  </si>
  <si>
    <t>2017-02-02T06:31:38.370486+00:00</t>
  </si>
  <si>
    <t>d7db327b2145f5978f7046bbf8018cff</t>
  </si>
  <si>
    <t>ENCFF809HFR</t>
  </si>
  <si>
    <t>ENCFF273UTA</t>
  </si>
  <si>
    <t>2016-05-25T14:12:17.283494+00:00</t>
  </si>
  <si>
    <t>952767c5fed4e95d3d139f53d897f154</t>
  </si>
  <si>
    <t>ENCFF283HXT</t>
  </si>
  <si>
    <t>ENCFF598GVT</t>
  </si>
  <si>
    <t>ENCFF549JAY</t>
  </si>
  <si>
    <t>2017-02-02T05:35:42.292782+00:00</t>
  </si>
  <si>
    <t>82381b82b7d15238efa2e8b4da083a0f</t>
  </si>
  <si>
    <t>ENCFF326WEF</t>
  </si>
  <si>
    <t>ENCFF953GZP</t>
  </si>
  <si>
    <t>ENCFF067POA</t>
  </si>
  <si>
    <t>2017-02-02T06:30:08.182025+00:00</t>
  </si>
  <si>
    <t>c945c7f9575731ad42479a82d979faac</t>
  </si>
  <si>
    <t>ENCFF406GRT</t>
  </si>
  <si>
    <t>ENCFF339GDO</t>
  </si>
  <si>
    <t>ENCFF997CZF</t>
  </si>
  <si>
    <t>2017-02-02T06:00:48.506521+00:00</t>
  </si>
  <si>
    <t>764beef84e977ec98be3e456742e3891</t>
  </si>
  <si>
    <t>ENCFF088MWO</t>
  </si>
  <si>
    <t>ENCFF371ASL</t>
  </si>
  <si>
    <t>ENCFF631HIV</t>
  </si>
  <si>
    <t>2017-02-02T05:05:37.187654+00:00</t>
  </si>
  <si>
    <t>2ffe3826928377c84d866ffc4a145a20</t>
  </si>
  <si>
    <t>ENCFF762QEO</t>
  </si>
  <si>
    <t>ENCFF991XBB</t>
  </si>
  <si>
    <t>ENCFF048DAV</t>
  </si>
  <si>
    <t>2017-02-02T06:05:53.322911+00:00</t>
  </si>
  <si>
    <t>f548f1b5aa020ad0da53665ec1f96065</t>
  </si>
  <si>
    <t>ENCFF294PCB</t>
  </si>
  <si>
    <t>ENCFF465LHG</t>
  </si>
  <si>
    <t>ENCFF631QEA</t>
  </si>
  <si>
    <t>2016-11-08T22:47:06.272646+00:00</t>
  </si>
  <si>
    <t>ef0804f25f049352672044f1b6466420</t>
  </si>
  <si>
    <t>ENCFF424ZJU</t>
  </si>
  <si>
    <t>ENCFF657PTT</t>
  </si>
  <si>
    <t>ENCFF946FRP</t>
  </si>
  <si>
    <t>2017-02-02T05:49:31.178016+00:00</t>
  </si>
  <si>
    <t>c8a2324ec0094e551fcd984bb230cbbb</t>
  </si>
  <si>
    <t>ENCFF871XUD</t>
  </si>
  <si>
    <t>ENCFF285LRT</t>
  </si>
  <si>
    <t>ENCFF568XFG</t>
  </si>
  <si>
    <t>2016-11-08T22:48:21.778040+00:00</t>
  </si>
  <si>
    <t>7a2ea91e8d327dfd032a08c90e7040b4</t>
  </si>
  <si>
    <t>ENCFF934MHZ</t>
  </si>
  <si>
    <t>ENCFF766JFK</t>
  </si>
  <si>
    <t>ENCFF826BIL</t>
  </si>
  <si>
    <t>2017-02-02T04:45:44.172083+00:00</t>
  </si>
  <si>
    <t>a15139b7266e44722337a05d98e346d0</t>
  </si>
  <si>
    <t>ENCFF461QPO</t>
  </si>
  <si>
    <t>ENCFF088HMZ</t>
  </si>
  <si>
    <t>ENCFF722QTP</t>
  </si>
  <si>
    <t>2017-02-02T04:45:09.048587+00:00</t>
  </si>
  <si>
    <t>9f48a5ef175afae2264af21712f659ce</t>
  </si>
  <si>
    <t>ENCFF269VXF</t>
  </si>
  <si>
    <t>ENCFF911DDV</t>
  </si>
  <si>
    <t>ENCFF770NPT</t>
  </si>
  <si>
    <t>2016-11-08T22:46:24.163982+00:00</t>
  </si>
  <si>
    <t>b2bd87606aea76a82ecb8febbe9c9349</t>
  </si>
  <si>
    <t>ENCFF096ZLV</t>
  </si>
  <si>
    <t>ENCFF803CYD</t>
  </si>
  <si>
    <t>ENCFF180WPD</t>
  </si>
  <si>
    <t>2017-02-02T05:30:09.999378+00:00</t>
  </si>
  <si>
    <t>0f8ff133cf5aaa683808bbe2558e8665</t>
  </si>
  <si>
    <t>ENCFF295VUB</t>
  </si>
  <si>
    <t>ENCFF610WEU</t>
  </si>
  <si>
    <t>ENCFF950EXK</t>
  </si>
  <si>
    <t>2017-02-02T04:04:40.335398+00:00</t>
  </si>
  <si>
    <t>7096fcf18ffcc16ed0701ccc6dd68899</t>
  </si>
  <si>
    <t>ENCFF332OIY</t>
  </si>
  <si>
    <t>ENCFF916VDS</t>
  </si>
  <si>
    <t>ENCFF567TLA</t>
  </si>
  <si>
    <t>2017-02-02T04:09:29.467040+00:00</t>
  </si>
  <si>
    <t>f233e1ff9e94ae6aa921ae5697b6bcd2</t>
  </si>
  <si>
    <t>ENCFF909WVL</t>
  </si>
  <si>
    <t>ENCFF094LCI</t>
  </si>
  <si>
    <t>ENCFF818HXE</t>
  </si>
  <si>
    <t>2017-02-02T03:29:27.157774+00:00</t>
  </si>
  <si>
    <t>abf9ef86b502553966f8d6c08e1b2be2</t>
  </si>
  <si>
    <t>ENCFF910ROP</t>
  </si>
  <si>
    <t>ENCFF963KVX</t>
  </si>
  <si>
    <t>ENCFF320JDA</t>
  </si>
  <si>
    <t>2017-02-02T03:43:56.919130+00:00</t>
  </si>
  <si>
    <t>8d65c7d469c534ab81876f251197f6ef</t>
  </si>
  <si>
    <t>ENCFF245WUM</t>
  </si>
  <si>
    <t>ENCFF072EIX, ENCFF443LZC</t>
  </si>
  <si>
    <t>2016-10-13T16:36:42.944611+00:00</t>
  </si>
  <si>
    <t>536834ad0f4046a6ecaadeea252cc163</t>
  </si>
  <si>
    <t>ENCFF908NWF</t>
  </si>
  <si>
    <t>ENCFF424UYB</t>
  </si>
  <si>
    <t>ENCFF550VPF</t>
  </si>
  <si>
    <t>2016-11-08T22:46:08.987064+00:00</t>
  </si>
  <si>
    <t>57763d3f9426810a9d3f48295750e896</t>
  </si>
  <si>
    <t>ENCFF505FXU</t>
  </si>
  <si>
    <t>ENCFF698GOD</t>
  </si>
  <si>
    <t>ENCFF051ZTX</t>
  </si>
  <si>
    <t>2017-02-02T03:53:30.370433+00:00</t>
  </si>
  <si>
    <t>dcbe83e5d75e1660b411c90adad2b21e</t>
  </si>
  <si>
    <t>ENCFF077KNC</t>
  </si>
  <si>
    <t>ENCFF846FCW</t>
  </si>
  <si>
    <t>ENCFF908NQG</t>
  </si>
  <si>
    <t>2017-02-02T04:14:36.035228+00:00</t>
  </si>
  <si>
    <t>be6c4df64d6129ba29f072a15fc5e1cf</t>
  </si>
  <si>
    <t>ENCFF880GGZ</t>
  </si>
  <si>
    <t>ENCFF502QEU</t>
  </si>
  <si>
    <t>ENCFF495BLX</t>
  </si>
  <si>
    <t>2016-11-08T22:45:50.595385+00:00</t>
  </si>
  <si>
    <t>9e30c31f94527a7f5c8638ce50429707</t>
  </si>
  <si>
    <t>ENCFF465IHE</t>
  </si>
  <si>
    <t>ENCFF327EQZ, ENCFF413GTS</t>
  </si>
  <si>
    <t>2016-10-12T18:50:10.813565+00:00</t>
  </si>
  <si>
    <t>504d843e8136504dd9d69d30c940eaf9</t>
  </si>
  <si>
    <t>ENCFF669RNN</t>
  </si>
  <si>
    <t>ENCFF007ATE</t>
  </si>
  <si>
    <t>ENCFF629EIQ</t>
  </si>
  <si>
    <t>2017-02-02T03:53:42.452652+00:00</t>
  </si>
  <si>
    <t>2415384be26baca3229caec4f886ad22</t>
  </si>
  <si>
    <t>ENCFF112ALH</t>
  </si>
  <si>
    <t>ENCFF245ALB</t>
  </si>
  <si>
    <t>ENCFF498AHD</t>
  </si>
  <si>
    <t>2017-02-02T02:10:11.582966+00:00</t>
  </si>
  <si>
    <t>f843683c1dc4cfb05fcfb90b08096f0a</t>
  </si>
  <si>
    <t>ENCFF484ZUJ</t>
  </si>
  <si>
    <t>ENCFF688VIR</t>
  </si>
  <si>
    <t>ENCFF500RYP</t>
  </si>
  <si>
    <t>2016-11-08T22:45:03.256922+00:00</t>
  </si>
  <si>
    <t>c5b701716d562548ceb90d38dde2c21f</t>
  </si>
  <si>
    <t>ENCFF223UIA</t>
  </si>
  <si>
    <t>ENCFF917RIA</t>
  </si>
  <si>
    <t>ENCFF613PQJ</t>
  </si>
  <si>
    <t>2016-11-08T22:45:08.041595+00:00</t>
  </si>
  <si>
    <t>43b7e7cba35e47a66d0d911e993a0baf</t>
  </si>
  <si>
    <t>ENCFF189EQQ</t>
  </si>
  <si>
    <t>ENCFF141WOU</t>
  </si>
  <si>
    <t>ENCFF939CSH</t>
  </si>
  <si>
    <t>2016-11-08T22:45:05.694675+00:00</t>
  </si>
  <si>
    <t>340cc98e3d6c3937b01fd07e3d289516</t>
  </si>
  <si>
    <t>ENCFF589QQJ</t>
  </si>
  <si>
    <t>ENCFF098YMI</t>
  </si>
  <si>
    <t>ENCFF107FJA</t>
  </si>
  <si>
    <t>2017-02-02T03:01:25.123679+00:00</t>
  </si>
  <si>
    <t>eced80247b61e4f55f30283800e31950</t>
  </si>
  <si>
    <t>ENCFF567TUG</t>
  </si>
  <si>
    <t>ENCFF043BUS</t>
  </si>
  <si>
    <t>ENCFF942ZHL</t>
  </si>
  <si>
    <t>2016-11-08T22:45:54.872798+00:00</t>
  </si>
  <si>
    <t>bdd9f2197371bfd0f591fb5f02e6c77f</t>
  </si>
  <si>
    <t>ENCFF333KJQ</t>
  </si>
  <si>
    <t>ENCFF869EIB, ENCFF126GOB</t>
  </si>
  <si>
    <t>ENCFF300LJR, ENCFF146JNK</t>
  </si>
  <si>
    <t>2016-10-26T23:45:42.982251+00:00</t>
  </si>
  <si>
    <t>250c0314733ec668863829668328bf61</t>
  </si>
  <si>
    <t>ENCFF382RBD</t>
  </si>
  <si>
    <t>ENCFF732JFN</t>
  </si>
  <si>
    <t>ENCFF589EEX</t>
  </si>
  <si>
    <t>2017-02-02T02:49:52.835259+00:00</t>
  </si>
  <si>
    <t>e6f40da249f8e8d50914853dc0ed87c8</t>
  </si>
  <si>
    <t>ENCFF311NUX</t>
  </si>
  <si>
    <t>ENCFF654AVJ</t>
  </si>
  <si>
    <t>ENCFF241WBG</t>
  </si>
  <si>
    <t>2017-02-02T03:07:22.167308+00:00</t>
  </si>
  <si>
    <t>a90ed13df425ed51efc16029094235e9</t>
  </si>
  <si>
    <t>ENCFF644VPY</t>
  </si>
  <si>
    <t>ENCFF269BTX</t>
  </si>
  <si>
    <t>ENCFF605FUW</t>
  </si>
  <si>
    <t>2017-02-02T03:33:33.603414+00:00</t>
  </si>
  <si>
    <t>cd3cdaf9af9c8cf58b34182313d980b1</t>
  </si>
  <si>
    <t>ENCFF042CPC</t>
  </si>
  <si>
    <t>ENCFF841NYD</t>
  </si>
  <si>
    <t>ENCFF005BUI</t>
  </si>
  <si>
    <t>2016-11-08T22:46:03.567007+00:00</t>
  </si>
  <si>
    <t>7e70fbcde39591f238635a0a25a6f819</t>
  </si>
  <si>
    <t>ENCFF144QHN</t>
  </si>
  <si>
    <t>ENCFF877SGG</t>
  </si>
  <si>
    <t>ENCFF332OUJ</t>
  </si>
  <si>
    <t>2016-11-08T22:45:23.123684+00:00</t>
  </si>
  <si>
    <t>4c526ad151954f2722fd71e042be64e6</t>
  </si>
  <si>
    <t>ENCFF458XZK</t>
  </si>
  <si>
    <t>ENCFF960ZTN</t>
  </si>
  <si>
    <t>ENCFF985KLY</t>
  </si>
  <si>
    <t>2016-11-08T22:45:13.664808+00:00</t>
  </si>
  <si>
    <t>2edb72ee18ee2b0f6126d310beed6eca</t>
  </si>
  <si>
    <t>ENCFF517VWR</t>
  </si>
  <si>
    <t>ENCFF092KOU</t>
  </si>
  <si>
    <t>ENCFF553BIW</t>
  </si>
  <si>
    <t>2016-11-08T22:46:29.184369+00:00</t>
  </si>
  <si>
    <t>789491c5e76c7752a529bbd72e117380</t>
  </si>
  <si>
    <t>ENCFF326QJB</t>
  </si>
  <si>
    <t>ENCFF215CIJ</t>
  </si>
  <si>
    <t>ENCFF559JAA</t>
  </si>
  <si>
    <t>2016-12-06T16:15:37.180141+00:00</t>
  </si>
  <si>
    <t>44e9ddd119ac5ca317aad68c421e9c93</t>
  </si>
  <si>
    <t>ENCFF461EUQ</t>
  </si>
  <si>
    <t>ENCFF126ZEQ</t>
  </si>
  <si>
    <t>ENCFF931XXU</t>
  </si>
  <si>
    <t>2017-02-02T01:49:04.072680+00:00</t>
  </si>
  <si>
    <t>2267717f538b18c1ab87f8fb0ab59a32</t>
  </si>
  <si>
    <t>ENCFF556HNY</t>
  </si>
  <si>
    <t>ENCFF829TXJ</t>
  </si>
  <si>
    <t>ENCFF366SRC</t>
  </si>
  <si>
    <t>2017-02-02T01:47:28.047423+00:00</t>
  </si>
  <si>
    <t>d8368e8ab50990aceac570ae6e81cd5c</t>
  </si>
  <si>
    <t>ENCFF098SSJ</t>
  </si>
  <si>
    <t>ENCFF485SFR</t>
  </si>
  <si>
    <t>ENCFF005FTS</t>
  </si>
  <si>
    <t>2017-02-02T02:21:45.916143+00:00</t>
  </si>
  <si>
    <t>fbe4193a0506a263f8034e0f9d3fdad8</t>
  </si>
  <si>
    <t>ENCFF428YBW</t>
  </si>
  <si>
    <t>ENCFF944LNC</t>
  </si>
  <si>
    <t>ENCFF676OSC</t>
  </si>
  <si>
    <t>2017-02-02T01:26:57.690508+00:00</t>
  </si>
  <si>
    <t>d7f7223a3db41c34ed71446e436fa110</t>
  </si>
  <si>
    <t>ENCFF782OBW</t>
  </si>
  <si>
    <t>ENCFF962ZAE</t>
  </si>
  <si>
    <t>ENCFF310JWS</t>
  </si>
  <si>
    <t>2017-02-02T02:29:11.137757+00:00</t>
  </si>
  <si>
    <t>f2b8149dda4f77a1e36a0ff3d658aa91</t>
  </si>
  <si>
    <t>ENCFF742YLF</t>
  </si>
  <si>
    <t>ENCFF194AYR</t>
  </si>
  <si>
    <t>ENCFF844ZDM</t>
  </si>
  <si>
    <t>2016-11-08T22:45:07.185143+00:00</t>
  </si>
  <si>
    <t>30948455ba6d64df089437b7a2aab943</t>
  </si>
  <si>
    <t>ENCFF669LRK</t>
  </si>
  <si>
    <t>ENCFF502WHI</t>
  </si>
  <si>
    <t>ENCFF527OHP</t>
  </si>
  <si>
    <t>2017-02-02T01:55:37.099669+00:00</t>
  </si>
  <si>
    <t>c056f8b80c78b6adf31edbccd5830c29</t>
  </si>
  <si>
    <t>ENCFF928MXV</t>
  </si>
  <si>
    <t>ENCFF847SHO</t>
  </si>
  <si>
    <t>ENCFF386SNG</t>
  </si>
  <si>
    <t>2017-02-02T01:45:03.401253+00:00</t>
  </si>
  <si>
    <t>f8ec2348c6d72e1268cf4bb0ef0587c2</t>
  </si>
  <si>
    <t>ENCFF522TXM</t>
  </si>
  <si>
    <t>ENCFF971VIW</t>
  </si>
  <si>
    <t>ENCFF999NFH</t>
  </si>
  <si>
    <t>2016-11-08T22:44:20.509067+00:00</t>
  </si>
  <si>
    <t>dc7c3d6f032a7cb8ffd0c702ea49bcc6</t>
  </si>
  <si>
    <t>ENCFF441NVS</t>
  </si>
  <si>
    <t>ENCFF974UBB</t>
  </si>
  <si>
    <t>ENCFF588NFI</t>
  </si>
  <si>
    <t>2017-02-02T01:03:54.871749+00:00</t>
  </si>
  <si>
    <t>a8c9f6f89891900efd655389dde53cb1</t>
  </si>
  <si>
    <t>ENCFF417EUS</t>
  </si>
  <si>
    <t>ENCFF147IQP</t>
  </si>
  <si>
    <t>ENCFF920XCV</t>
  </si>
  <si>
    <t>2017-02-02T01:02:51.639431+00:00</t>
  </si>
  <si>
    <t>4c7e97e00ca593c57249f5f8daf41c52</t>
  </si>
  <si>
    <t>ENCFF595RCT</t>
  </si>
  <si>
    <t>ENCFF843ANS</t>
  </si>
  <si>
    <t>ENCFF804NZY</t>
  </si>
  <si>
    <t>2017-02-02T01:31:10.143684+00:00</t>
  </si>
  <si>
    <t>8a1f106d325cf6da3313c29e422eb85d</t>
  </si>
  <si>
    <t>ENCFF722KBE</t>
  </si>
  <si>
    <t>ENCFF090EFT</t>
  </si>
  <si>
    <t>ENCFF102SYP</t>
  </si>
  <si>
    <t>2016-11-08T22:46:02.839493+00:00</t>
  </si>
  <si>
    <t>33022f883f6c4f78bb878e056b13fa8b</t>
  </si>
  <si>
    <t>ENCFF904QGZ</t>
  </si>
  <si>
    <t>ENCFF636HND</t>
  </si>
  <si>
    <t>ENCFF049HLF</t>
  </si>
  <si>
    <t>2016-11-08T22:44:48.068933+00:00</t>
  </si>
  <si>
    <t>fbc50ed95609ee360bd6ff31e7f96087</t>
  </si>
  <si>
    <t>ENCFF524YZU</t>
  </si>
  <si>
    <t>ENCFF015QBJ</t>
  </si>
  <si>
    <t>ENCFF062WKC</t>
  </si>
  <si>
    <t>2017-02-02T01:21:38.803285+00:00</t>
  </si>
  <si>
    <t>5a847999a95e2920a7bc5f6262ea94b5</t>
  </si>
  <si>
    <t>ENCFF523XQF</t>
  </si>
  <si>
    <t>ENCFF101VUQ</t>
  </si>
  <si>
    <t>ENCFF633RFE</t>
  </si>
  <si>
    <t>2017-11-28T09:34:36.147471+00:00</t>
  </si>
  <si>
    <t>5b724e7ea88e598f1adfdff6cf7be67a</t>
  </si>
  <si>
    <t>ENCFF126WZA</t>
  </si>
  <si>
    <t>ENCFF951WSO</t>
  </si>
  <si>
    <t>ENCFF960XDG</t>
  </si>
  <si>
    <t>2017-02-02T01:40:27.733676+00:00</t>
  </si>
  <si>
    <t>499082ba9a07adb394bacea106d5c6e4</t>
  </si>
  <si>
    <t>ENCFF355XJX</t>
  </si>
  <si>
    <t>ENCFF155YWF</t>
  </si>
  <si>
    <t>ENCFF227FJX</t>
  </si>
  <si>
    <t>2017-02-02T01:21:09.327233+00:00</t>
  </si>
  <si>
    <t>8b1797237de3381fd15084786515561f</t>
  </si>
  <si>
    <t>ENCFF048BXG</t>
  </si>
  <si>
    <t>ENCFF184TJX</t>
  </si>
  <si>
    <t>ENCFF035HZW</t>
  </si>
  <si>
    <t>2017-02-02T01:21:21.022890+00:00</t>
  </si>
  <si>
    <t>2627452e24546ca72561a5a1fc14ea3c</t>
  </si>
  <si>
    <t>ENCFF424BTN</t>
  </si>
  <si>
    <t>ENCFF534FKH</t>
  </si>
  <si>
    <t>ENCFF573BIK</t>
  </si>
  <si>
    <t>2017-02-02T01:02:28.190354+00:00</t>
  </si>
  <si>
    <t>cca4ced76058251de76b66569bf2a528</t>
  </si>
  <si>
    <t>ENCFF449PDH</t>
  </si>
  <si>
    <t>ENCFF010AGB</t>
  </si>
  <si>
    <t>2016-05-25T14:09:08.126500+00:00</t>
  </si>
  <si>
    <t>1ff723b483c740d7df5fb055b1294bb4</t>
  </si>
  <si>
    <t>ENCFF019HKT</t>
  </si>
  <si>
    <t>ENCFF453QHY</t>
  </si>
  <si>
    <t>ENCFF287ZTK</t>
  </si>
  <si>
    <t>2017-02-02T01:02:33.983748+00:00</t>
  </si>
  <si>
    <t>575f86b297c9e864ae5f66bb05249d51</t>
  </si>
  <si>
    <t>ENCFF665VYT</t>
  </si>
  <si>
    <t>ENCFF794FIO</t>
  </si>
  <si>
    <t>ENCFF667MAD</t>
  </si>
  <si>
    <t>2017-02-02T01:02:49.151056+00:00</t>
  </si>
  <si>
    <t>9d3388456cb4f79c433a657ce271a41c</t>
  </si>
  <si>
    <t>ENCFF321SWT</t>
  </si>
  <si>
    <t>ENCFF354FAR</t>
  </si>
  <si>
    <t>ENCFF869CER</t>
  </si>
  <si>
    <t>2017-02-02T01:02:32.299025+00:00</t>
  </si>
  <si>
    <t>10ff72fa7f0caa9e031c98afe64d08c0</t>
  </si>
  <si>
    <t>ENCFF615QQX</t>
  </si>
  <si>
    <t>ENCFF837WCT</t>
  </si>
  <si>
    <t>2017-11-28T08:59:46.946170+00:00</t>
  </si>
  <si>
    <t>3d6b68a2c0680057f589eab2ca000c16</t>
  </si>
  <si>
    <t>ENCFF471TLL</t>
  </si>
  <si>
    <t>ENCFF720TXT</t>
  </si>
  <si>
    <t>ENCFF887QUQ</t>
  </si>
  <si>
    <t>2017-02-02T01:02:05.070776+00:00</t>
  </si>
  <si>
    <t>0f4cf15234597f333df58d73e6ff67ec</t>
  </si>
  <si>
    <t>ENCFF201DDV</t>
  </si>
  <si>
    <t>ENCFF040RTO</t>
  </si>
  <si>
    <t>ENCFF196GKM</t>
  </si>
  <si>
    <t>2017-02-02T01:02:35.397105+00:00</t>
  </si>
  <si>
    <t>ae8f0f5be82922573e03c20873afdade</t>
  </si>
  <si>
    <t>ENCFF618DFR</t>
  </si>
  <si>
    <t>ENCFF267WYT</t>
  </si>
  <si>
    <t>ENCFF953BWE</t>
  </si>
  <si>
    <t>2017-02-02T01:02:44.479861+00:00</t>
  </si>
  <si>
    <t>4f842c0dec2c834b000775e55c2ce8e1</t>
  </si>
  <si>
    <t>ENCFF263NGC</t>
  </si>
  <si>
    <t>ENCFF031GRR</t>
  </si>
  <si>
    <t>ENCFF132BCH</t>
  </si>
  <si>
    <t>2017-02-02T01:03:10.470551+00:00</t>
  </si>
  <si>
    <t>6cb232ca84d94a898f6a4f4167840350</t>
  </si>
  <si>
    <t>ENCFF476YAR</t>
  </si>
  <si>
    <t>ENCFF849CDI</t>
  </si>
  <si>
    <t>ENCFF842SLH</t>
  </si>
  <si>
    <t>2017-02-02T01:02:26.258043+00:00</t>
  </si>
  <si>
    <t>0c07cf09421890b6e8f460dd7eddccaa</t>
  </si>
  <si>
    <t>ENCFF063RMC</t>
  </si>
  <si>
    <t>ENCFF435UGQ</t>
  </si>
  <si>
    <t>ENCFF434FCG</t>
  </si>
  <si>
    <t>2017-02-02T01:02:49.193626+00:00</t>
  </si>
  <si>
    <t>2c8a93953b110b4dbbbaf73f1e4077ea</t>
  </si>
  <si>
    <t>ENCFF400ADN</t>
  </si>
  <si>
    <t>ENCFF840BHG</t>
  </si>
  <si>
    <t>ENCFF462XLX</t>
  </si>
  <si>
    <t>2017-11-28T07:09:06.033422+00:00</t>
  </si>
  <si>
    <t>dd02cabe3ac0a609b7e567b490f245ab</t>
  </si>
  <si>
    <t>ENCFF378LBV</t>
  </si>
  <si>
    <t>ENCFF772GQX</t>
  </si>
  <si>
    <t>ENCFF688FIR</t>
  </si>
  <si>
    <t>2017-11-28T08:12:15.752450+00:00</t>
  </si>
  <si>
    <t>ENCDO594MAO</t>
  </si>
  <si>
    <t>a83539ef51de5940d270c94edeec509c</t>
  </si>
  <si>
    <t>ENCFF247ICN</t>
  </si>
  <si>
    <t>ENCFF007TGS</t>
  </si>
  <si>
    <t>ENCFF472CPZ</t>
  </si>
  <si>
    <t>2017-02-02T01:02:59.381461+00:00</t>
  </si>
  <si>
    <t>9d5317b016ecbe5dd9411f8a7481b7b2</t>
  </si>
  <si>
    <t>ENCFF383ZXS</t>
  </si>
  <si>
    <t>ENCFF853XWN</t>
  </si>
  <si>
    <t>ENCFF555QUG</t>
  </si>
  <si>
    <t>2016-11-08T22:45:30.842437+00:00</t>
  </si>
  <si>
    <t>be025177d383d09bdc1ec6674b2406b7</t>
  </si>
  <si>
    <t>ENCFF820OLF</t>
  </si>
  <si>
    <t>ENCFF388FAT</t>
  </si>
  <si>
    <t>ENCFF413RZV</t>
  </si>
  <si>
    <t>2017-02-02T01:02:17.683155+00:00</t>
  </si>
  <si>
    <t>8f98f85eb91af4a3ade71b0627bbdd1d</t>
  </si>
  <si>
    <t>ENCFF075HGO</t>
  </si>
  <si>
    <t>ENCFF641SYT</t>
  </si>
  <si>
    <t>2017-11-28T05:34:15.980045+00:00</t>
  </si>
  <si>
    <t>6052dfb107956bb7a38bf8a23ae1aa30</t>
  </si>
  <si>
    <t>Total Mapped Reads</t>
  </si>
  <si>
    <t>Total Unmapped Reads</t>
  </si>
  <si>
    <t>Paired-End BAM Accessions</t>
  </si>
  <si>
    <t>Paired-End BAM count</t>
  </si>
  <si>
    <t>Single-End BAM Accessions</t>
  </si>
  <si>
    <t>Single-End BAM count</t>
  </si>
  <si>
    <t>Read-lengths Present</t>
  </si>
  <si>
    <t>Ontologies Present</t>
  </si>
  <si>
    <t>Total</t>
  </si>
  <si>
    <t>ENCFF799TFW, ENCFF800XXL, ENCFF822OPC, ENCFF414QNF, ENCFF622WYL, ENCFF930GWD</t>
  </si>
  <si>
    <t>28, 36</t>
  </si>
  <si>
    <t>ENCFF122LEY, ENCFF880EVO, ENCFF783ZDX, ENCFF956FKI, ENCFF626HOS, ENCFF676RXD, ENCFF584IGM, ENCFF682IVV, ENCFF744QNF, ENCFF078QXI, ENCFF968WGN, ENCFF819UEP, ENCFF299CFZ, ENCFF500BKR, ENCFF129RAC, ENCFF994WBV, ENCFF471FGD, ENCFF485XVB, ENCFF797ZEF, ENCFF303IUY, ENCFF814ZGP, ENCFF819OTY, ENCFF181XUO, ENCFF331RMR, ENCFF527IMT, ENCFF180NRS, ENCFF739EFS, ENCFF402FMI, ENCFF073ZQP, ENCFF208ONE, ENCFF065XTC, ENCFF680JEZ, ENCFF189AOD, ENCFF451LWT, ENCFF399UCQ, ENCFF664TWH, ENCFF200PJM, ENCFF235PUM, ENCFF250MUN, ENCFF997PGK, ENCFF886HHO, ENCFF330VDK, ENCFF664ACJ, ENCFF498EYF, ENCFF846RGV, ENCFF799RFR, ENCFF911DUX, ENCFF578IIL</t>
  </si>
  <si>
    <t>ENCFF087TOW, ENCFF323AVQ, ENCFF654HJW, ENCFF681OVW, ENCFF996WHT, ENCFF218JCZ, ENCFF296OHW, ENCFF036AXR, ENCFF436BHQ, ENCFF018BCR, ENCFF282EIV, ENCFF836HYK, ENCFF809XCQ, ENCFF993HAX, ENCFF995QWY, ENCFF777XVN, ENCFF302OPH, ENCFF964VYJ, ENCFF518TNE, ENCFF732PHN, ENCFF112DPE, ENCFF965IQY, ENCFF648WLU, ENCFF646GDE, ENCFF895FSD, ENCFF658TYW, ENCFF878FCD, ENCFF611SZR, ENCFF274SSL, ENCFF292LYW, ENCFF414ROR, ENCFF368JQX, ENCFF588EWX, ENCFF390OZW, ENCFF194YCE, ENCFF848AQB, ENCFF386XET, ENCFF555KFK, ENCFF675HPK, ENCFF312KEY, ENCFF979RYH, ENCFF097EJG, ENCFF814YFG, ENCFF789BWF, ENCFF161WBJ, ENCFF351MPC, ENCFF522EPY, ENCFF368AFY, ENCFF583HKO, ENCFF079VNU, ENCFF326TAE, ENCFF796GJW, ENCFF180IWG, ENCFF560NTV, ENCFF229TUB, ENCFF418AYM, ENCFF137XKW, ENCFF813AFS, ENCFF852YOS, ENCFF251NRU, ENCFF486KWH, ENCFF558KPF, ENCFF165SMR, ENCFF767IHT, ENCFF836DZG, ENCFF473DJD, ENCFF879QVR, ENCFF117OYK, ENCFF178URB, ENCFF552MZR, ENCFF057EMC, ENCFF312LXY, ENCFF929JAP, ENCFF523OOS, ENCFF019ENS, ENCFF818PFV, ENCFF036CVA, ENCFF037EWV, ENCFF901PZK, ENCFF271VSQ, ENCFF686CFO, ENCFF612TGS, ENCFF782IWR, ENCFF031NXU, ENCFF815TQT, ENCFF663BEB, ENCFF114PMK, ENCFF674KBD, ENCFF293JKT, ENCFF599SJC, ENCFF912CYX, ENCFF384QXX, ENCFF375EPE, ENCFF947YCZ, ENCFF899NVB, ENCFF579HDO, ENCFF194WGW, ENCFF535KOQ, ENCFF897DGW, ENCFF338DYR, ENCFF927ARR</t>
  </si>
  <si>
    <t>27, 28, 35, 36, 40, 49, 50, 51, 101</t>
  </si>
  <si>
    <t>ENCFF442KWM, ENCFF476YAR, ENCFF189EQQ, ENCFF326WEF, ENCFF063RMC, ENCFF042CPC, ENCFF265XQG, ENCFF506BDF, ENCFF428YBW, ENCFF589QQJ, ENCFF614QJD, ENCFF934MHZ, ENCFF758BPU, ENCFF961LWZ, ENCFF225JCI, ENCFF654JJY, ENCFF586DWA, ENCFF364SOT, ENCFF928MXV, ENCFF048BXG, ENCFF839JJA, ENCFF602TNO, ENCFF445CQP, ENCFF524AJL, ENCFF524YZU, ENCFF299ZPO, ENCFF023WHT, ENCFF545LXI, ENCFF722KBE, ENCFF871XUD, ENCFF126WZA, ENCFF535OAY, ENCFF820OLF, ENCFF925USL, ENCFF378LVR, ENCFF863SZQ, ENCFF856KFW, ENCFF908NWF, ENCFF910ROP, ENCFF099ASY, ENCFF736QIO, ENCFF952LCO, ENCFF112ALH, ENCFF355XJX, ENCFF137TDM, ENCFF420UJS, ENCFF073ZEZ, ENCFF695MWS, ENCFF702ZGG, ENCFF435MDR, ENCFF193IMZ</t>
  </si>
  <si>
    <t>ENCFF073TSZ, ENCFF892RJZ, ENCFF022YQT, ENCFF773EDD, ENCFF275WVX, ENCFF599VSB, ENCFF629XDJ, ENCFF782PUV</t>
  </si>
  <si>
    <t>76, 101</t>
  </si>
  <si>
    <t>tissue_UBERON_0000473, tissue_UBERON_0000945, tissue_UBERON_0001150, tissue_UBERON_0001157, tissue_UBERON_0001159, tissue_UBERON_0001211, tissue_UBERON_0001323, tissue_UBERON_0001515, tissue_UBERON_0002046, tissue_UBERON_0002106, tissue_UBERON_0002190, tissue_UBERON_0002367, tissue_UBERON_0002369, tissue_UBERON_0004264, tissue_UBERON_0004550, tissue_UBERON_0004648, tissue_UBERON_0006920, tissue_UBERON_0007610, tissue_UBERON_0008367, tissue_UBERON_0008952, tissue_UBERON_0010414, tissue_UBERON_0011907, tissue_UBERON_0036149</t>
  </si>
  <si>
    <t>ENCFF549GPL, ENCFF873CHB, ENCFF727ZPX, ENCFF039ZCG, ENCFF332UFU, ENCFF900ASE, ENCFF291KEI</t>
  </si>
  <si>
    <t>primary_cell_CL_0000624, primary_cell_CL_0000792, primary_cell_CL_0000895, primary_cell_CL_0000897, primary_cell_CL_0000899, primary_cell_CL_0000905</t>
  </si>
  <si>
    <t>ENCFF433PWX, ENCFF405GGZ, ENCFF461QPO, ENCFF175WBX, ENCFF084HDB, ENCFF299THU, ENCFF072UMU, ENCFF019HKT, ENCFF799GXP, ENCFF725NAK, ENCFF599GFA, ENCFF595RCT, ENCFF858CSQ, ENCFF227XRC, ENCFF760XJH, ENCFF101KNE, ENCFF538WBD, ENCFF077KNC, ENCFF834ZWK, ENCFF223UIA, ENCFF521VJP, ENCFF311NUX, ENCFF449USF, ENCFF224CTU, ENCFF762QEO, ENCFF706JJQ, ENCFF321SWT, ENCFF889SSK, ENCFF272RAI, ENCFF250FEG, ENCFF507FYB, ENCFF909WVL, ENCFF383ZXS, ENCFF880GGZ, ENCFF567TUG, ENCFF424BTN, ENCFF630YHO, ENCFF419VCC, ENCFF925TIG, ENCFF885PKU, ENCFF766ZDT, ENCFF280ABH, ENCFF644VPY, ENCFF088MWO, ENCFF180TTA, ENCFF982XQW, ENCFF316TSB, ENCFF326QJB, ENCFF461EUQ, ENCFF464RDY, ENCFF468GAP, ENCFF604VET, ENCFF950UMA</t>
  </si>
  <si>
    <t>ENCFF886RGO, ENCFF496PZE, ENCFF577EDT</t>
  </si>
  <si>
    <t>tissue_UBERON_0000945, tissue_UBERON_0000992, tissue_UBERON_0000995, tissue_UBERON_0000996, tissue_UBERON_0001150, tissue_UBERON_0001157, tissue_UBERON_0001159, tissue_UBERON_0001211, tissue_UBERON_0001323, tissue_UBERON_0001496, tissue_UBERON_0002046, tissue_UBERON_0002084, tissue_UBERON_0002106, tissue_UBERON_0002190, tissue_UBERON_0002369, tissue_UBERON_0004264, tissue_UBERON_0004550, tissue_UBERON_0004648, tissue_UBERON_0006920, tissue_UBERON_0008367, tissue_UBERON_0008952, tissue_UBERON_0010414, tissue_UBERON_0011907, tissue_UBERON_0036149</t>
  </si>
  <si>
    <t>ENCFF692MYF, ENCFF632VRO, ENCFF503UOS, ENCFF856ZPM, ENCFF780KRA, ENCFF904QGZ, ENCFF823RZC, ENCFF471TLL, ENCFF618DFR, ENCFF518KFT, ENCFF825VWI, ENCFF613SFY, ENCFF452PGL, ENCFF537LWG, ENCFF556HNY, ENCFF441NVS, ENCFF484ZUJ, ENCFF201DDV, ENCFF933QGF, ENCFF263NGC, ENCFF406AEB, ENCFF818UIH, ENCFF878PDO, ENCFF290ZXH, ENCFF149TQI, ENCFF727FYV, ENCFF382RBD, ENCFF295VUB, ENCFF294PCB, ENCFF675DII, ENCFF796VOZ, ENCFF517VWR, ENCFF859WFS, ENCFF982MHW, ENCFF742YLF, ENCFF354FTJ, ENCFF098SSJ, ENCFF689DJZ, ENCFF791BFN, ENCFF666SHQ, ENCFF379CJB, ENCFF281KRB, ENCFF291NTA, ENCFF505FXU, ENCFF406GRT, ENCFF522TXM, ENCFF600WTX, ENCFF283HXT, ENCFF520IRT, ENCFF479ZSZ, ENCFF044AZM, ENCFF196ZEA, ENCFF369DRL, ENCFF886NRA</t>
  </si>
  <si>
    <t>ENCFF011DCG, ENCFF122IYJ, ENCFF941ESK, ENCFF647HPQ, ENCFF164WHY, ENCFF912JWP, ENCFF520BVL, ENCFF599PYA, ENCFF184MWE, ENCFF439OAX, ENCFF460YQD, ENCFF161TIO, ENCFF881SIL, ENCFF105EYC, ENCFF781ZJA, ENCFF384MFA, ENCFF258VRL, ENCFF890LQX, ENCFF577ISA, ENCFF275HQY, ENCFF762RDC, ENCFF775HII, ENCFF164QLT, ENCFF512VDU, ENCFF080FPV, ENCFF025UMS, ENCFF125CBC</t>
  </si>
  <si>
    <t>tissue_UBERON_0000945, tissue_UBERON_0000992, tissue_UBERON_0000995, tissue_UBERON_0000996, tissue_UBERON_0001114, tissue_UBERON_0001150, tissue_UBERON_0001157, tissue_UBERON_0001159, tissue_UBERON_0001211, tissue_UBERON_0001323, tissue_UBERON_0001496, tissue_UBERON_0001621, tissue_UBERON_0002046, tissue_UBERON_0002084, tissue_UBERON_0002106, tissue_UBERON_0002190, tissue_UBERON_0002369, tissue_UBERON_0004264, tissue_UBERON_0004550, tissue_UBERON_0004648, tissue_UBERON_0006631, tissue_UBERON_0006920, tissue_UBERON_0007610, tissue_UBERON_0008367, tissue_UBERON_0008952, tissue_UBERON_0010414, tissue_UBERON_0011907, tissue_UBERON_0036149</t>
  </si>
  <si>
    <t>ENCFF969PTL, ENCFF260EDJ, ENCFF489JNS</t>
  </si>
  <si>
    <t>primary_cell_CL_1001606, primary_cell_CL_1001608, primary_cell_CL_2000045</t>
  </si>
  <si>
    <t>ENCFF104FCD, ENCFF568WFK, ENCFF035QBB, ENCFF417LFU, ENCFF022RSI, ENCFF550VSZ, ENCFF202LMT</t>
  </si>
  <si>
    <t>tissue_UBERON_0001871, tissue_UBERON_0001873, tissue_UBERON_0002038, tissue_UBERON_0002305, tissue_UBERON_0002686, tissue_UBERON_0002967, tissue_UBERON_0009834</t>
  </si>
  <si>
    <t>ENCFF918GEC, ENCFF663IMU, ENCFF742FYO, ENCFF552DZD, ENCFF958JRH, ENCFF619KWB</t>
  </si>
  <si>
    <t>ENCFF332AFO, ENCFF812FPR</t>
  </si>
  <si>
    <t>ENCFF043ZLF, ENCFF367KJP, ENCFF401LXB, ENCFF994DDP, ENCFF654WVI, ENCFF124UKZ, ENCFF158SXC, ENCFF430UXH, ENCFF946BBG, ENCFF722SGB, ENCFF344OKG, ENCFF438AXH, ENCFF597JWO, ENCFF952DJU, ENCFF108CWL, ENCFF182KWD, ENCFF354NIF, ENCFF132AYD, ENCFF719ENQ, ENCFF828BJB, ENCFF955QUS, ENCFF452JET, ENCFF058QKV, ENCFF667QDX, ENCFF263JCI, ENCFF651LXH, ENCFF110LKZ, ENCFF433JWR, ENCFF042VIZ, ENCFF515ZEL, ENCFF532QUW, ENCFF195QGT, ENCFF914PQG, ENCFF242FYY, ENCFF407TAF, ENCFF241IEZ, ENCFF966MKA, ENCFF155SHG, ENCFF346BFW, ENCFF712HLV, ENCFF153BDJ</t>
  </si>
  <si>
    <t>30, 36, 50, 76, 101</t>
  </si>
  <si>
    <t>cell_line_EFO_0003042, in_vitro_differentiated_cells_CL_0000047, in_vitro_differentiated_cells_CL_0000134, in_vitro_differentiated_cells_CL_0000351, in_vitro_differentiated_cells_CL_0002319, in_vitro_differentiated_cells_NTR_0000856</t>
  </si>
  <si>
    <t>ENCFF528RAC, ENCFF326MZA</t>
  </si>
  <si>
    <t>ENCFF429XTA, ENCFF092GQD, ENCFF487DBD</t>
  </si>
  <si>
    <t>ENCFF046KKT, ENCFF263UJA, ENCFF518ORR, ENCFF479AQE</t>
  </si>
  <si>
    <t>ENCFF798AWR, ENCFF629YWV, ENCFF248TVY, ENCFF399QWL, ENCFF239NZB, ENCFF906CFS, ENCFF579QXQ, ENCFF470ULU, ENCFF117MXN, ENCFF294FNY, ENCFF933WXM, ENCFF953EVD, ENCFF429RAN, ENCFF730TWO, ENCFF487SIK, ENCFF590RJM, ENCFF555CLQ, ENCFF966PUO, ENCFF082GGD, ENCFF180OXX, ENCFF072AVQ, ENCFF398XCF, ENCFF364HXC, ENCFF657NYM, ENCFF504ALV, ENCFF404KPR, ENCFF858ORL, ENCFF611CHF, ENCFF082NBV, ENCFF877PBK, ENCFF852TVX, ENCFF446EKX, ENCFF231IAK, ENCFF927AOE, ENCFF303HPA, ENCFF444PGT, ENCFF188SXC, ENCFF894ZKV, ENCFF826DOK, ENCFF294LIH</t>
  </si>
  <si>
    <t>25, 27, 28, 33, 36, 47, 50, 51, 76, 101</t>
  </si>
  <si>
    <t>ENCFF307ZRF, ENCFF044SKY, ENCFF150LPL, ENCFF895VLA, ENCFF292OHG, ENCFF580CDY, ENCFF068WBC, ENCFF045HFN</t>
  </si>
  <si>
    <t>ENCFF896YZZ, ENCFF603BUP, ENCFF586OAQ, ENCFF806VPE, ENCFF431OJT, ENCFF526GBB, ENCFF976RPU, ENCFF928XJB, ENCFF700WEC, ENCFF510GFY, ENCFF764CYY, ENCFF562USM, ENCFF357JEK, ENCFF455PHJ, ENCFF174VYS, ENCFF104HQV, ENCFF431FEY, ENCFF949TKQ, ENCFF023RXC, ENCFF870ZUQ, ENCFF998DHJ, ENCFF952YHB, ENCFF100MPD, ENCFF236VIX, ENCFF173SFW, ENCFF659OAL, ENCFF617DCM, ENCFF447FCN, ENCFF628KSG, ENCFF057DCQ, ENCFF920RYN, ENCFF456TAB, ENCFF587ORK, ENCFF289MCV, ENCFF953KXC, ENCFF760BGX, ENCFF690SQN, ENCFF161TWC, ENCFF404AVI, ENCFF427ZMQ, ENCFF610SOD, ENCFF120QOW, ENCFF274GMA, ENCFF880NQI, ENCFF670ZTJ, ENCFF324YZM, ENCFF824RWI, ENCFF215VZE, ENCFF485END, ENCFF726LCA, ENCFF271JZR, ENCFF608RAU, ENCFF206EPF, ENCFF272IKY, ENCFF030XFZ, ENCFF677MSU, ENCFF864WWH, ENCFF806LCL, ENCFF834HAL, ENCFF866NKA, ENCFF565EDH, ENCFF060SPZ, ENCFF578GAN, ENCFF511VRW, ENCFF604FHH, ENCFF694ILQ, ENCFF978ZZB, ENCFF809ITR, ENCFF176RYY, ENCFF368ULS, ENCFF303SPG, ENCFF110QIK, ENCFF871OYT, ENCFF818DQY, ENCFF327YCT, ENCFF305WQU, ENCFF122NRW, ENCFF508NJF, ENCFF205IMY</t>
  </si>
  <si>
    <t>27, 32, 35, 36, 38, 40, 50, 101</t>
  </si>
  <si>
    <t>ENCFF962KBC, ENCFF283MYC, ENCFF253BRM, ENCFF912UTQ</t>
  </si>
  <si>
    <t>ENCFF722CPV, ENCFF466ILY, ENCFF688JJI, ENCFF519DMA, ENCFF119IUD, ENCFF510NGZ, ENCFF347AGZ, ENCFF290GNL, ENCFF152ULI, ENCFF816MXR</t>
  </si>
  <si>
    <t>ENCFF112NHD, ENCFF719QWF, ENCFF623WZZ, ENCFF827FND, ENCFF028DNB, ENCFF154KFQ, ENCFF435XNC, ENCFF443BKA, ENCFF558JDT, ENCFF791WJU, ENCFF820QYF, ENCFF627XQE, ENCFF401AMX, ENCFF864PPH, ENCFF968AIF, ENCFF714VIM, ENCFF954EQJ, ENCFF515ZHR, ENCFF997HJN, ENCFF017YII, ENCFF731MOG, ENCFF091CWD, ENCFF877EAV, ENCFF507WOL, ENCFF072VHG, ENCFF846QOW</t>
  </si>
  <si>
    <t>32, 36, 49, 50, 51, 101</t>
  </si>
  <si>
    <t>ENCFF436DYG, ENCFF004BVL, ENCFF015YGZ, ENCFF787QMX, ENCFF791WOW, ENCFF580GFP, ENCFF903IYS, ENCFF783SXE, ENCFF738TJZ, ENCFF437LCH, ENCFF888PWH, ENCFF498CHW, ENCFF095MVW, ENCFF737ZCN</t>
  </si>
  <si>
    <t>36, 50</t>
  </si>
  <si>
    <t>tissue_UBERON_0000945, tissue_UBERON_0000947, tissue_UBERON_0001013, tissue_UBERON_0001043, tissue_UBERON_0001159, tissue_UBERON_0001255, tissue_UBERON_0001264, tissue_UBERON_0002078, tissue_UBERON_0002080, tissue_UBERON_0002084, tissue_UBERON_0002106, tissue_UBERON_0002369, tissue_UBERON_0008450</t>
  </si>
  <si>
    <t>ENCFF016PFU, ENCFF535SOA</t>
  </si>
  <si>
    <t>ENCFF128JTM, ENCFF855LCR</t>
  </si>
  <si>
    <t>ENCFF497USM, ENCFF407LPR, ENCFF942DSY, ENCFF858VPI</t>
  </si>
  <si>
    <t>ENCFF861GBM, ENCFF115JNM</t>
  </si>
  <si>
    <t>ENCFF144QHN, ENCFF542OIG, ENCFF096ZLV, ENCFF017BHJ, ENCFF669LRK, ENCFF209ONX, ENCFF641IQX, ENCFF291DHG, ENCFF587KOP, ENCFF764FNP, ENCFF269VXF, ENCFF458XZK, ENCFF828ZRU, ENCFF669RNN, ENCFF636HFT, ENCFF665VYT, ENCFF511HBN, ENCFF342LTC, ENCFF332OIY, ENCFF975LMN, ENCFF906NHW, ENCFF422HMH, ENCFF417EUS, ENCFF424ZJU, ENCFF276DOD, ENCFF744CPV, ENCFF106DYM, ENCFF720SCO, ENCFF941UFO, ENCFF247ICN, ENCFF622TLT, ENCFF959DHM, ENCFF170JAT, ENCFF802VRT, ENCFF457RKG, ENCFF248PGS, ENCFF967HQU, ENCFF782OBW, ENCFF747SQK, ENCFF290OBJ, ENCFF071ZDQ, ENCFF456CKG, ENCFF698EWN</t>
  </si>
  <si>
    <t>ENCFF459PIH, ENCFF494MEJ, ENCFF881SJD, ENCFF793ZBA, ENCFF758TGR, ENCFF765SNX, ENCFF693DSK, ENCFF139OBG</t>
  </si>
  <si>
    <t>tissue_UBERON_0000473, tissue_UBERON_0000945, tissue_UBERON_0001150, tissue_UBERON_0001157, tissue_UBERON_0001159, tissue_UBERON_0001211, tissue_UBERON_0001515, tissue_UBERON_0002046, tissue_UBERON_0002106, tissue_UBERON_0002190, tissue_UBERON_0002367, tissue_UBERON_0002369, tissue_UBERON_0004264, tissue_UBERON_0004550, tissue_UBERON_0004648, tissue_UBERON_0006920, tissue_UBERON_0008367, tissue_UBERON_0008952, tissue_UBERON_0010414, tissue_UBERON_0011907, tissue_UBERON_0036149</t>
  </si>
  <si>
    <t>ENCFF715ULM, ENCFF073IIU</t>
  </si>
  <si>
    <t>ENCFF252HWU, ENCFF373OZW, ENCFF594FEE, ENCFF408PAH, ENCFF885RHY, ENCFF491RYT, ENCFF023KXJ, ENCFF745NAF</t>
  </si>
  <si>
    <t>32, 36, 50, 101</t>
  </si>
  <si>
    <t>ENCFF580MZG, ENCFF448TFZ, ENCFF806WWU, ENCFF493MYE, ENCFF558ZSN, ENCFF856RZO, ENCFF971YNR</t>
  </si>
  <si>
    <t>ENCFF040LFH, ENCFF240VRC, ENCFF961VPD</t>
  </si>
  <si>
    <t>ENCFF692XZV, ENCFF380EDG, ENCFF920HRJ, ENCFF121KUJ, ENCFF054OSH, ENCFF909YLO, ENCFF954DWW, ENCFF469FYX, ENCFF484GNC, ENCFF721BCM, ENCFF610EFV, ENCFF973ZIU, ENCFF736EYF, ENCFF716LLX, ENCFF713YQB, ENCFF610OXJ, ENCFF388MUS, ENCFF276BNG, ENCFF543CJM, ENCFF203JTC</t>
  </si>
  <si>
    <t>27, 28, 32, 35, 36, 101</t>
  </si>
  <si>
    <t>ENCFF451NZB, ENCFF604QBU, ENCFF587LRA, ENCFF326QAX, ENCFF969GRO</t>
  </si>
  <si>
    <t>ENCFF989PGT, ENCFF243IQR, ENCFF705FKI, ENCFF856SYG, ENCFF936VJO, ENCFF008GCZ, ENCFF045PXK, ENCFF045OVA, ENCFF619JNV, ENCFF771QFT, ENCFF633HYG, ENCFF841LDY, ENCFF528VJN, ENCFF424ATY, ENCFF719PXX, ENCFF348IEF, ENCFF453LJV, ENCFF477HPX, ENCFF086LLR, ENCFF862XLE, ENCFF812LAJ, ENCFF245VNC, ENCFF977WFN, ENCFF025HKU, ENCFF080HGX, ENCFF648FLA, ENCFF120BDS, ENCFF747VRU, ENCFF297IVV, ENCFF645TSL, ENCFF058RHL, ENCFF350KQI, ENCFF084JUL, ENCFF995GXI, ENCFF495CIW, ENCFF461NWN</t>
  </si>
  <si>
    <t>ENCFF854RYT, ENCFF299YGP, ENCFF036GEF, ENCFF473CDC, ENCFF474FIQ</t>
  </si>
  <si>
    <t>25, 32, 36, 101</t>
  </si>
  <si>
    <t>cell_line_EFO_0001182, cell_line_EFO_0001184</t>
  </si>
  <si>
    <t>ENCFF519AXQ, ENCFF646REM, ENCFF021IAB, ENCFF650JUF</t>
  </si>
  <si>
    <t>ENCFF076JCA, ENCFF245WUM</t>
  </si>
  <si>
    <t>ENCFF660VDB, ENCFF476JOC, ENCFF470NFL, ENCFF163MVW, ENCFF423QEN, ENCFF188OKO, ENCFF070HBM, ENCFF841ELU, ENCFF114QIU, ENCFF360VTI, ENCFF379BDG, ENCFF229SZJ, ENCFF493NIV, ENCFF740DXN, ENCFF707NVX, ENCFF932PJF, ENCFF888KAT</t>
  </si>
  <si>
    <t>36, 50, 76</t>
  </si>
  <si>
    <t>cell_line_EFO_0002717, cell_line_EFO_0003072</t>
  </si>
  <si>
    <t>ENCFF369WAN, ENCFF815ZFH, ENCFF554YML, ENCFF815WGN</t>
  </si>
  <si>
    <t>ENCFF098QIR, ENCFF893HUW, ENCFF025ODI, ENCFF996OUT, ENCFF904AFA, ENCFF412RVB</t>
  </si>
  <si>
    <t>36, 101</t>
  </si>
  <si>
    <t>ENCFF747ZVF, ENCFF309RDH, ENCFF952QEE, ENCFF570QIM, ENCFF336YCH, ENCFF400FPE, ENCFF022OWN, ENCFF580GBQ, ENCFF356XXK</t>
  </si>
  <si>
    <t>tissue_UBERON_0000945, tissue_UBERON_0001159, tissue_UBERON_0002048, tissue_UBERON_0002080, tissue_UBERON_0002084, tissue_UBERON_0002106, tissue_UBERON_0002108, tissue_UBERON_0002370, tissue_UBERON_0008450</t>
  </si>
  <si>
    <t>ENCFF259TIP, ENCFF663QPN, ENCFF553LPF, ENCFF837HRZ, ENCFF663QBU, ENCFF722WMU</t>
  </si>
  <si>
    <t>cell_line_EFO_0005904, in_vitro_differentiated_cells_CL_0000222, in_vitro_differentiated_cells_CL_0000746, in_vitro_differentiated_cells_CL_0002664, in_vitro_differentiated_cells_CL_0010021</t>
  </si>
  <si>
    <t>ENCFF809HFR, ENCFF449PDH, ENCFF333KJQ, ENCFF286BOX</t>
  </si>
  <si>
    <t>ENCFF308CYL, ENCFF315MHP, ENCFF100PMS, ENCFF788NYF, ENCFF981QXW, ENCFF981TAN, ENCFF150GGB, ENCFF254WCJ, ENCFF759BRF, ENCFF592YCC</t>
  </si>
  <si>
    <t>cell_line_EFO_0005723, cell_line_EFO_0007950, in_vitro_differentiated_cells_CL_0000103</t>
  </si>
  <si>
    <t>ENCFF610ZOD, ENCFF119DFE</t>
  </si>
  <si>
    <t>ENCFF097AAA, ENCFF638XTT, ENCFF200GTH, ENCFF794LPI</t>
  </si>
  <si>
    <t>ENCFF051WWL, ENCFF287ELX, ENCFF563GBN, ENCFF347TXP, ENCFF284JEI, ENCFF721CZL, ENCFF424XCA, ENCFF625RKU, ENCFF948UNV, ENCFF479FDR, ENCFF996WPX, ENCFF226SLF, ENCFF436BUU, ENCFF594SCK, ENCFF227MOQ, ENCFF043PUQ, ENCFF102VFU, ENCFF751VDM</t>
  </si>
  <si>
    <t>36, 76, 101</t>
  </si>
  <si>
    <t>ENCFF146SWY, ENCFF016FTH, ENCFF670CMC, ENCFF497ETK</t>
  </si>
  <si>
    <t>primary_cell_CL_0000625, primary_cell_CL_0000895, primary_cell_CL_0000897, primary_cell_CL_0000909</t>
  </si>
  <si>
    <t>ENCFF545JWL, ENCFF172HPC, ENCFF383QCX, ENCFF348UXF</t>
  </si>
  <si>
    <t>ENCFF175XXJ, ENCFF593DGG, ENCFF487IET, ENCFF090ARS</t>
  </si>
  <si>
    <t>ENCFF141AYW, ENCFF234IPE</t>
  </si>
  <si>
    <t>36, 51, 101</t>
  </si>
  <si>
    <t>cell_line_EFO_0002071, cell_line_EFO_0005726, cell_line_EFO_0006365</t>
  </si>
  <si>
    <t>ENCFF597YIM, ENCFF908OBD</t>
  </si>
  <si>
    <t>primary_cell_CL_0002603, primary_cell_CL_2000044</t>
  </si>
  <si>
    <t>ENCFF713HLH, ENCFF606FHK, ENCFF131TJA, ENCFF301NVQ</t>
  </si>
  <si>
    <t>25, 36</t>
  </si>
  <si>
    <t>ENCFF061QLI, ENCFF705LXV, ENCFF989MMP, ENCFF504IXT</t>
  </si>
  <si>
    <t>tissue_UBERON_0000305, tissue_UBERON_0001987, tissue_UBERON_0003124, tissue_UBERON_0007106</t>
  </si>
  <si>
    <t>ENCFF909QSZ, ENCFF933YVJ, ENCFF849MKL, ENCFF166WDN</t>
  </si>
  <si>
    <t>ENCFF825QBT, ENCFF714PBR, ENCFF776YPH</t>
  </si>
  <si>
    <t>in_vitro_differentiated_cells_CL_0000136, primary_cell_CL_0000134, tissue_UBERON_0014455</t>
  </si>
  <si>
    <t>ENCFF257PUQ, ENCFF733AQK, ENCFF737DSB, ENCFF786RCZ</t>
  </si>
  <si>
    <t>ENCFF837FYA, ENCFF554AXK</t>
  </si>
  <si>
    <t>ENCFF967NFM, ENCFF783BSQ, ENCFF650QMD</t>
  </si>
  <si>
    <t>primary_cell_CL_0002324, primary_cell_CL_0002326, primary_cell_CL_0002451</t>
  </si>
  <si>
    <t>ENCFF739MWA, ENCFF829KRC, ENCFF726GQB</t>
  </si>
  <si>
    <t>ENCFF577WKE, ENCFF283LWS, ENCFF335OIH</t>
  </si>
  <si>
    <t>ENCFF512LHB, ENCFF319RXV, ENCFF951VPL, ENCFF248GPO, ENCFF803ZRM, ENCFF653IUI</t>
  </si>
  <si>
    <t>tissue_UBERON_0001871, tissue_UBERON_0001873, tissue_UBERON_0002038, tissue_UBERON_0002305, tissue_UBERON_0002967, tissue_UBERON_0009834</t>
  </si>
  <si>
    <t>ENCFF351QQW, ENCFF494ZIN, ENCFF219HJZ, ENCFF986RCQ, ENCFF106ZVJ, ENCFF251KUS</t>
  </si>
  <si>
    <t>ENCFF151YAO, ENCFF642UHU, ENCFF494VIW</t>
  </si>
  <si>
    <t>ENCFF359JQU, ENCFF228WDT</t>
  </si>
  <si>
    <t>tissue_UBERON_0000955, tissue_UBERON_0002048</t>
  </si>
  <si>
    <t>ENCFF457SGX, ENCFF432ESG, ENCFF494ZCT, ENCFF459LUG</t>
  </si>
  <si>
    <t>primary_cell_CL_0000084, primary_cell_CL_0000236, primary_cell_CL_0000623, primary_cell_CL_0001054</t>
  </si>
  <si>
    <t>ENCFF438KJC, ENCFF880UAU</t>
  </si>
  <si>
    <t>ENCFF352RKQ, ENCFF726NAG, ENCFF199RAU, ENCFF930IPW, ENCFF825ZAO, ENCFF756TTQ, ENCFF433SPB, ENCFF029ISX, ENCFF758YZM, ENCFF646OIA, ENCFF167BVO</t>
  </si>
  <si>
    <t>ENCFF555FBR, ENCFF224UAS</t>
  </si>
  <si>
    <t>ENCFF757YUE, ENCFF772IED, ENCFF495KCW, ENCFF484PBB, ENCFF450CXD, ENCFF251JQE, ENCFF902CRQ, ENCFF657IMK, ENCFF572WNH, ENCFF144ISY, ENCFF037MPZ, ENCFF568TAP, ENCFF245VQD, ENCFF845VSO, ENCFF537QML, ENCFF436TNJ, ENCFF912MQZ, ENCFF519CSM, ENCFF181QVQ, ENCFF562PFJ</t>
  </si>
  <si>
    <t>30, 36, 76</t>
  </si>
  <si>
    <t>cell_line_EFO_0003045, in_vitro_differentiated_cells_CL_0000047, in_vitro_differentiated_cells_CL_0000182, in_vitro_differentiated_cells_CL_0000192, in_vitro_differentiated_cells_CL_0000540, in_vitro_differentiated_cells_CL_0000681, in_vitro_differentiated_cells_CL_0002259, in_vitro_differentiated_cells_CL_0011020, in_vitro_differentiated_cells_NTR_0003830</t>
  </si>
  <si>
    <t>ENCFF083RXK, ENCFF856LCB</t>
  </si>
  <si>
    <t>ENCFF400ADN, ENCFF523XQF, ENCFF075HGO</t>
  </si>
  <si>
    <t>ENCFF601IYE, ENCFF363ORB, ENCFF401QOO, ENCFF307THL</t>
  </si>
  <si>
    <t>ENCFF209YSO, ENCFF685ZDP, ENCFF303FKW, ENCFF453CVV, ENCFF670KMY, ENCFF710ZUH, ENCFF942IYS, ENCFF128GHG, ENCFF520HKV, ENCFF829ZIC, ENCFF926RUG, ENCFF499KZH, ENCFF496UNC</t>
  </si>
  <si>
    <t>tissue_UBERON_0000945, tissue_UBERON_0000947, tissue_UBERON_0000992, tissue_UBERON_0001043, tissue_UBERON_0001264, tissue_UBERON_0002048, tissue_UBERON_0002106, tissue_UBERON_0002108, tissue_UBERON_0002369, tissue_UBERON_0008450</t>
  </si>
  <si>
    <t>ENCFF232ZFT, ENCFF622XQQ</t>
  </si>
  <si>
    <t>ENCFF683MQK, ENCFF615KTD, ENCFF343JMR, ENCFF879GES</t>
  </si>
  <si>
    <t>36, 76</t>
  </si>
  <si>
    <t>ENCFF819GVH, ENCFF740BZH</t>
  </si>
  <si>
    <t>ENCFF904OCQ, ENCFF564VUW</t>
  </si>
  <si>
    <t>cell_line_EFO_0007105, cell_line_EFO_0007107</t>
  </si>
  <si>
    <t>ENCFF231MLL, ENCFF672XRL, ENCFF915NQY, ENCFF635VIO, ENCFF543QDG, ENCFF163SPB, ENCFF676SQW</t>
  </si>
  <si>
    <t>ENCFF927CLE, ENCFF246VYN, ENCFF052YCU</t>
  </si>
  <si>
    <t>75, 76</t>
  </si>
  <si>
    <t>primary_cell_NTR_0000427, tissue_UBERON_0000955</t>
  </si>
  <si>
    <t>ENCFF602KDF, ENCFF430CVT</t>
  </si>
  <si>
    <t>cell_line_CLO_0034837, cell_line_EFO_0006270</t>
  </si>
  <si>
    <t>ENCFF967RNA, ENCFF225LIL, ENCFF296QGR, ENCFF967YIL, ENCFF273BYR, ENCFF443OIN, ENCFF972KCS, ENCFF625OGC</t>
  </si>
  <si>
    <t>cell_line_EFO_0007089, in_vitro_differentiated_cells_CL_0000221, in_vitro_differentiated_cells_CL_0000222, in_vitro_differentiated_cells_CL_0000223</t>
  </si>
  <si>
    <t>ENCFF007RSP, ENCFF598VBU</t>
  </si>
  <si>
    <t>ENCFF516YKX, ENCFF038TGJ, ENCFF350FIM, ENCFF349KXI</t>
  </si>
  <si>
    <t>ENCFF391KPN, ENCFF368JCF</t>
  </si>
  <si>
    <t>ENCFF076PCE, ENCFF035CLW</t>
  </si>
  <si>
    <t>tissue_UBERON_0000059, tissue_UBERON_0002108</t>
  </si>
  <si>
    <t>ENCFF755KSX, ENCFF988SZY, ENCFF334RAN, ENCFF455XPD, ENCFF166YST, ENCFF474GXI</t>
  </si>
  <si>
    <t>cell_line_EFO_0002323, cell_line_EFO_0007610</t>
  </si>
  <si>
    <t>ENCFF283WRF, ENCFF240VHQ</t>
  </si>
  <si>
    <t>primary_cell_CL_0000624, primary_cell_CL_0000625</t>
  </si>
  <si>
    <t>ENCFF906STP, ENCFF864TEV, ENCFF991CYC</t>
  </si>
  <si>
    <t>ENCFF041ZZY, ENCFF036SIR</t>
  </si>
  <si>
    <t>ENCFF336EQJ, ENCFF496PRM, ENCFF504LPO, ENCFF457LVV, ENCFF720SQZ</t>
  </si>
  <si>
    <t>ENCFF504UBQ, ENCFF801NQW</t>
  </si>
  <si>
    <t>ENCFF555AAQ, ENCFF074DCD</t>
  </si>
  <si>
    <t>ENCFF427LBG, ENCFF327IAE, ENCFF013LKM</t>
  </si>
  <si>
    <t>tissue_NTR_0003013, tissue_UBERON_0003124, tissue_UBERON_0007106</t>
  </si>
  <si>
    <t>ENCFF902XIV, ENCFF741EDI</t>
  </si>
  <si>
    <t>ENCFF487JOS, ENCFF102QXA</t>
  </si>
  <si>
    <t>ENCFF068YTL, ENCFF509WVV, ENCFF140IDL, ENCFF750HFA</t>
  </si>
  <si>
    <t>ENCFF839EAG, ENCFF034CAM</t>
  </si>
  <si>
    <t>ENCFF181BIE, ENCFF596NBD</t>
  </si>
  <si>
    <t>ENCFF177VIE, ENCFF220JJW</t>
  </si>
  <si>
    <t>ENCFF971VAX, ENCFF230OCJ</t>
  </si>
  <si>
    <t>primary_cell_CL_0000625, primary_cell_CL_2000001</t>
  </si>
  <si>
    <t>ENCFF054EDG, ENCFF044VCS, ENCFF155ZQO</t>
  </si>
  <si>
    <t>ENCFF465IHE, ENCFF057NZJ</t>
  </si>
  <si>
    <t>ENCFF190IKF, ENCFF302QUP</t>
  </si>
  <si>
    <t>ENCFF884HXF, ENCFF103KMU</t>
  </si>
  <si>
    <t>tissue_NTR_0003013, tissue_UBERON_0007106</t>
  </si>
  <si>
    <t>ENCFF277GHL, ENCFF404ZBY, ENCFF687DIS, ENCFF554MAD</t>
  </si>
  <si>
    <t>25, 32, 36</t>
  </si>
  <si>
    <t>ENCFF481XFA, ENCFF760JDY, ENCFF707CXU, ENCFF950YKO</t>
  </si>
  <si>
    <t>ENCFF745AMT, ENCFF943DFZ</t>
  </si>
  <si>
    <t>ENCFF877CWH, ENCFF197IGE</t>
  </si>
  <si>
    <t>ENCFF166ISM, ENCFF641ZFU, ENCFF938ARZ, ENCFF800IQD</t>
  </si>
  <si>
    <t>ENCFF406HBU, ENCFF966DNY</t>
  </si>
  <si>
    <t>36, 37</t>
  </si>
  <si>
    <t>ENCFF998PVM, ENCFF566TWZ</t>
  </si>
  <si>
    <t>ENCFF240CPK, ENCFF963WVO</t>
  </si>
  <si>
    <t>ENCFF066FXF, ENCFF355WDB</t>
  </si>
  <si>
    <t>ENCFF335WGQ, ENCFF761WXE, ENCFF631ORW</t>
  </si>
  <si>
    <t>primary_cell_CL_0000792, primary_cell_CL_0000897, primary_cell_CL_0000899</t>
  </si>
  <si>
    <t>ENCFF344NKR, ENCFF443JRW</t>
  </si>
  <si>
    <t>ENCFF988REB, ENCFF230XRK</t>
  </si>
  <si>
    <t>ENCFF606MUZ, ENCFF917YUP</t>
  </si>
  <si>
    <t>tissue_UBERON_0001383, tissue_UBERON_0002370</t>
  </si>
  <si>
    <t>ENCFF045OWY, ENCFF686HYV, ENCFF289YEQ, ENCFF547JBD</t>
  </si>
  <si>
    <t>cell_line_EFO_0007096, cell_line_EFO_0007098</t>
  </si>
  <si>
    <t>ENCFF181UCB, ENCFF561FHB</t>
  </si>
  <si>
    <t>ENCFF007BRF, ENCFF459XWI, ENCFF616NTX</t>
  </si>
  <si>
    <t>ENCFF931SQB, ENCFF126PXT</t>
  </si>
  <si>
    <t>ENCFF017RHY, ENCFF942SDK</t>
  </si>
  <si>
    <t>ENCFF725EHT, ENCFF828TEP</t>
  </si>
  <si>
    <t>ENCFF128SFZ, ENCFF024LIF</t>
  </si>
  <si>
    <t>ENCFF676VDZ, ENCFF176MNQ</t>
  </si>
  <si>
    <t>38, 40</t>
  </si>
  <si>
    <t>ENCFF928LUL, ENCFF242LBR</t>
  </si>
  <si>
    <t>ENCFF698ZZD, ENCFF742NGM, ENCFF384SVU, ENCFF009XHG</t>
  </si>
  <si>
    <t>in_vitro_differentiated_cells_CL_0002372, primary_cell_CL_0000515</t>
  </si>
  <si>
    <t>ENCFF111JEG, ENCFF437IOA</t>
  </si>
  <si>
    <t>cell_line_EFO_0005710, primary_cell_CL_1001608</t>
  </si>
  <si>
    <t>ENCFF524EAB, ENCFF872FMF</t>
  </si>
  <si>
    <t>ENCFF983NIA, ENCFF554CET</t>
  </si>
  <si>
    <t>ENCFF086JBG, ENCFF339AEL</t>
  </si>
  <si>
    <t>FASTQ</t>
  </si>
  <si>
    <t>Run Type</t>
  </si>
  <si>
    <t>Paired End</t>
  </si>
  <si>
    <t>Read Length</t>
  </si>
  <si>
    <t>Read Count</t>
  </si>
  <si>
    <t>Multiple BAMs</t>
  </si>
  <si>
    <t>BAMs</t>
  </si>
  <si>
    <t>Lab</t>
  </si>
  <si>
    <t>Dataset</t>
  </si>
  <si>
    <t>Origin Batches</t>
  </si>
  <si>
    <t>FASTQ md5sum</t>
  </si>
  <si>
    <t>single-ended</t>
  </si>
  <si>
    <t>richard-myers</t>
  </si>
  <si>
    <t>ENCSR000BGJ</t>
  </si>
  <si>
    <t>ENCBS110ENC</t>
  </si>
  <si>
    <t>2012-01-23T00:00:00.000000+00:00</t>
  </si>
  <si>
    <t>7ac7a6b31fb9620d8695d80f7eb55ac9</t>
  </si>
  <si>
    <t>ENCSR000BJU</t>
  </si>
  <si>
    <t>ENCBS054ENC</t>
  </si>
  <si>
    <t>ffb5d7fdb3af219821d26aae76004e35</t>
  </si>
  <si>
    <t>95b2f81ce3670cede02b78eba5ba7b5c</t>
  </si>
  <si>
    <t>sherman-weissman</t>
  </si>
  <si>
    <t>ENCSR000FAM</t>
  </si>
  <si>
    <t>ENCBS259AAA</t>
  </si>
  <si>
    <t>2010-12-02T00:00:00.000000+00:00</t>
  </si>
  <si>
    <t>0eadfcec822d932d32df50bc7f68b4e1</t>
  </si>
  <si>
    <t>ENCSR000BOD</t>
  </si>
  <si>
    <t>ENCBS426ENC</t>
  </si>
  <si>
    <t>869cc514b96df037dc6bdf07c81d2982</t>
  </si>
  <si>
    <t>michael-snyder</t>
  </si>
  <si>
    <t>ENCSR000EDI</t>
  </si>
  <si>
    <t>ENCBS637AAA</t>
  </si>
  <si>
    <t>2012-07-01T00:00:00.000000+00:00</t>
  </si>
  <si>
    <t>b81c18fadb8c64a1bd5a86b7d42f41d8</t>
  </si>
  <si>
    <t>ENCSR000FAK</t>
  </si>
  <si>
    <t>ENCBS039ENC</t>
  </si>
  <si>
    <t>86a57ac8db19b3c843858349f3261fc0</t>
  </si>
  <si>
    <t>ENCSR000DZH</t>
  </si>
  <si>
    <t>ENCBS853AAA</t>
  </si>
  <si>
    <t>03191d6703d75c18d0a7b9f7d3f6e5c0</t>
  </si>
  <si>
    <t>ENCSR000FAB</t>
  </si>
  <si>
    <t>ENCBS852AAA</t>
  </si>
  <si>
    <t>9a1df3d141cc87f3b1c5be60ecd74fbd</t>
  </si>
  <si>
    <t>081854edfb71f333a034d493de8a1f2e</t>
  </si>
  <si>
    <t>159ce5b35ee875412cc28effbed92ad6</t>
  </si>
  <si>
    <t>ENCSR000EER</t>
  </si>
  <si>
    <t>ENCBS849AAA</t>
  </si>
  <si>
    <t>1da98427067a0893221b410c35c80bf5</t>
  </si>
  <si>
    <t>ENCSR000EES</t>
  </si>
  <si>
    <t>ENCBS848AAA</t>
  </si>
  <si>
    <t>b363b1cbd04a3bea3c788cc710971250</t>
  </si>
  <si>
    <t>1bbf3a003ba3b2f6b5d0cedbda9b63e1</t>
  </si>
  <si>
    <t>ENCSR000EZR</t>
  </si>
  <si>
    <t>ENCBS712AAA</t>
  </si>
  <si>
    <t>3f7311f2af21a8a0f910f2e7f7b12954</t>
  </si>
  <si>
    <t>2bd910f7223c501cc8127d3ac9a79fa7</t>
  </si>
  <si>
    <t>2abd7c03e31be38acb757ecb8ed34a3f</t>
  </si>
  <si>
    <t>76acb840e4859c581e37ee3025b3c1f0</t>
  </si>
  <si>
    <t>peggy-farnham</t>
  </si>
  <si>
    <t>ENCSR000EWK</t>
  </si>
  <si>
    <t>ENCBS038KVF</t>
  </si>
  <si>
    <t>2011-03-22T00:00:00.000000+00:00</t>
  </si>
  <si>
    <t>09db1075d458dc26aafc649b32ab76a1</t>
  </si>
  <si>
    <t>ENCSR000EAS</t>
  </si>
  <si>
    <t>ENCBS498ENC</t>
  </si>
  <si>
    <t>d93b29db3fc416d449c8b74580b6a2f9</t>
  </si>
  <si>
    <t>ENCSR000EZN</t>
  </si>
  <si>
    <t>ENCBS714AAA</t>
  </si>
  <si>
    <t>b0299cffd3b95a5a7022d1eef163906a</t>
  </si>
  <si>
    <t>ENCSR000EBE</t>
  </si>
  <si>
    <t>ENCBS504ENC</t>
  </si>
  <si>
    <t>bab013ccb2306f755ecfcd3458592e88</t>
  </si>
  <si>
    <t>ENCSR000EAZ</t>
  </si>
  <si>
    <t>ENCBS502ENC</t>
  </si>
  <si>
    <t>6c956cbfc45ad84812a9b4127d3bd9f5</t>
  </si>
  <si>
    <t>ENCSR000EHM</t>
  </si>
  <si>
    <t>d81548cb88530cef9c3d5a5853c85205</t>
  </si>
  <si>
    <t>ENCSR000EAK</t>
  </si>
  <si>
    <t>ENCBS377ENC</t>
  </si>
  <si>
    <t>8d989e1076d9c502cb458db26de03c5a</t>
  </si>
  <si>
    <t>35dd162f54c41b35f341d33ba19afdaf</t>
  </si>
  <si>
    <t>fb0a18ab162c050e87690fa4d0ac5490</t>
  </si>
  <si>
    <t>ENCSR000EZG</t>
  </si>
  <si>
    <t>6b3067eb33b4b209f4dbb5a05bcbf320</t>
  </si>
  <si>
    <t>ENCSR000EZJ</t>
  </si>
  <si>
    <t>a11747b6bde11346a6589d9421c5ffb5</t>
  </si>
  <si>
    <t>d47ae8bfe8c27e2085d9c22ea22ea1d3</t>
  </si>
  <si>
    <t>ENCSR000EYX</t>
  </si>
  <si>
    <t>ENCBS630AAA</t>
  </si>
  <si>
    <t>c40922ec87437c215a95958439918168</t>
  </si>
  <si>
    <t>ENCSR000EBH</t>
  </si>
  <si>
    <t>ENCBS506ENC</t>
  </si>
  <si>
    <t>892dc91f24f93cf540bf82d0829043a1</t>
  </si>
  <si>
    <t>ENCSR000EZH</t>
  </si>
  <si>
    <t>a2c06d2da34e163c8fbd014ef2f69436</t>
  </si>
  <si>
    <t>ENCSR000EZI</t>
  </si>
  <si>
    <t>4afd848063bb992d3a5e19effa66fa32</t>
  </si>
  <si>
    <t>3e8acd73136d1b2a286f6dc4cf397bbc</t>
  </si>
  <si>
    <t>4e8cfad6228e94c4901f19ab75b5f369</t>
  </si>
  <si>
    <t>ENCSR000EAO</t>
  </si>
  <si>
    <t>ENCBS781AAA</t>
  </si>
  <si>
    <t>7a2fa0bcc484d913ea7a337d31decaa6</t>
  </si>
  <si>
    <t>a6de181cef96d8e8258a4a95f93f525e</t>
  </si>
  <si>
    <t>364e0b43a340442be4e116df2615d643</t>
  </si>
  <si>
    <t>ENCSR000EBL</t>
  </si>
  <si>
    <t>ENCBS508ENC</t>
  </si>
  <si>
    <t>0d4750d0ea257bf509af304b00b40915</t>
  </si>
  <si>
    <t>ENCSR000EAL</t>
  </si>
  <si>
    <t>ENCBS850AAA</t>
  </si>
  <si>
    <t>b76b5ccf83eaf96dcd5693b6391e2863</t>
  </si>
  <si>
    <t>ENCSR000EAT</t>
  </si>
  <si>
    <t>ENCBS499ENC</t>
  </si>
  <si>
    <t>f374a2ace4712236bf0542de6c256c30</t>
  </si>
  <si>
    <t>97229c01f7392093fa36d6d7349a4ab1</t>
  </si>
  <si>
    <t>ENCSR000DYN</t>
  </si>
  <si>
    <t>ENCBS185AAA</t>
  </si>
  <si>
    <t>f8367df966d30afbdc43aef320db81c5</t>
  </si>
  <si>
    <t>6cc534389d88c363cf3dca8d514c151a</t>
  </si>
  <si>
    <t>ENCSR000DYL</t>
  </si>
  <si>
    <t>ENCBS186AAA</t>
  </si>
  <si>
    <t>ca24243889cc88dfb6a9d954aa8290d7</t>
  </si>
  <si>
    <t>ENCSR000EAV</t>
  </si>
  <si>
    <t>ENCBS500ENC</t>
  </si>
  <si>
    <t>aa4a40decc1c5e79b70c84962bc4e0c5</t>
  </si>
  <si>
    <t>ENCSR000EAP</t>
  </si>
  <si>
    <t>ENCBS497ENC</t>
  </si>
  <si>
    <t>f6dbeba4dbc728377465bceb82fff0c3</t>
  </si>
  <si>
    <t>a8d8398521071758c7b90570d4fd8581</t>
  </si>
  <si>
    <t>1f1358a56014b83369d87405c105edc9</t>
  </si>
  <si>
    <t>22b0ca46f741620eba9fbefee1c5f543</t>
  </si>
  <si>
    <t>ENCSR000EBJ</t>
  </si>
  <si>
    <t>ENCBS507ENC</t>
  </si>
  <si>
    <t>86bf2e4e73fa8f2360c3aeb0fe7439c4</t>
  </si>
  <si>
    <t>4871b994ee9cf568e255d5cb89ca416e</t>
  </si>
  <si>
    <t>ENCSR000EAF</t>
  </si>
  <si>
    <t>9c0b0fe7f7e25b2766d8c4bf554d1127</t>
  </si>
  <si>
    <t>45c69d9642763e4a6f608e972b54f6b8</t>
  </si>
  <si>
    <t>a24b457e2a437cc740918ede2365ab38</t>
  </si>
  <si>
    <t>ENCSR000EBF</t>
  </si>
  <si>
    <t>ENCBS505ENC</t>
  </si>
  <si>
    <t>152899248e9843add6ec6285d9d6d951</t>
  </si>
  <si>
    <t>944e93f53e275a872d89510f02d78a64</t>
  </si>
  <si>
    <t>ENCSR000EBB</t>
  </si>
  <si>
    <t>ENCBS503ENC</t>
  </si>
  <si>
    <t>e52b61bdfdc83db5e41981c6d491a881</t>
  </si>
  <si>
    <t>7de3ecb7579c73f505c8e1da94b6d8e3</t>
  </si>
  <si>
    <t>ENCSR000EAX</t>
  </si>
  <si>
    <t>ENCBS501ENC</t>
  </si>
  <si>
    <t>38174eb36389d5c2808b0fa38813233c</t>
  </si>
  <si>
    <t>e2dd1a70909c6507ba0192d135a06845</t>
  </si>
  <si>
    <t>cf0762ef384f6f2208bfc2445d3f8cda</t>
  </si>
  <si>
    <t>3290805e56ac853b6353b6122aa7a218</t>
  </si>
  <si>
    <t>5646d0d0bb1e9aa1f8904fade41b9411</t>
  </si>
  <si>
    <t>ed89902c8842842aafc6e37ca70f5970</t>
  </si>
  <si>
    <t>309c1c0e05ab4f5babd68f45215d4891</t>
  </si>
  <si>
    <t>a2bd14603bdc9a540f7dbdd76656c08e</t>
  </si>
  <si>
    <t>zhiping-weng</t>
  </si>
  <si>
    <t>ENCSR529SWW</t>
  </si>
  <si>
    <t>ENCBS808UWK</t>
  </si>
  <si>
    <t>2016-11-17T07:44:05.659942+00:00</t>
  </si>
  <si>
    <t>b0240a8552dddda871602d66e93c44a9</t>
  </si>
  <si>
    <t>ENCSR000EZM</t>
  </si>
  <si>
    <t>44aee06e1aaf9dd64e99ebd42ba36620</t>
  </si>
  <si>
    <t>ENCFF693FJC</t>
  </si>
  <si>
    <t>ENCSR697DAD</t>
  </si>
  <si>
    <t>ENCBS534NMZ</t>
  </si>
  <si>
    <t>2016-11-17T03:12:09.144521+00:00</t>
  </si>
  <si>
    <t>1ab6373861e335bcee4a543cf7edeb94</t>
  </si>
  <si>
    <t>ENCFF454ZHO</t>
  </si>
  <si>
    <t>2016-11-17T03:11:39.035547+00:00</t>
  </si>
  <si>
    <t>50af7902c5c5231968285f4b3265ff50</t>
  </si>
  <si>
    <t>ENCSR000EZB</t>
  </si>
  <si>
    <t>ENCBS439ENC</t>
  </si>
  <si>
    <t>52e464474a0efaf82c015d291b631721</t>
  </si>
  <si>
    <t>ENCFF499CAE</t>
  </si>
  <si>
    <t>ENCSR848XIE</t>
  </si>
  <si>
    <t>ENCBS780WAB</t>
  </si>
  <si>
    <t>2016-10-12T05:19:09.611626+00:00</t>
  </si>
  <si>
    <t>8f6cb67a33e5f39927c835ecd51bd51c</t>
  </si>
  <si>
    <t>ENCFF563HLU</t>
  </si>
  <si>
    <t>2016-10-12T00:53:54.671148+00:00</t>
  </si>
  <si>
    <t>babf7f22ef2a35a1f62fdfd32a604d61</t>
  </si>
  <si>
    <t>ENCFF351AVX</t>
  </si>
  <si>
    <t>2016-10-12T09:18:24.821946+00:00</t>
  </si>
  <si>
    <t>ad2c4bdd9558ad3c47b47c3f6c223eb6</t>
  </si>
  <si>
    <t>ENCSR000EXF</t>
  </si>
  <si>
    <t>ENCBS810EWQ</t>
  </si>
  <si>
    <t>880e1f44ed54e0e4ba525dc5c189ad5c</t>
  </si>
  <si>
    <t>ENCSR938LXW</t>
  </si>
  <si>
    <t>ENCBS253HIE</t>
  </si>
  <si>
    <t>227a9d1068936d528d371dc6ad3a05b8</t>
  </si>
  <si>
    <t>ENCSR000EVA</t>
  </si>
  <si>
    <t>ENCBS375ENC</t>
  </si>
  <si>
    <t>2010-12-06T00:00:00.000000+00:00</t>
  </si>
  <si>
    <t>c4bc43e2ef78e0d054d0030bd34c4749</t>
  </si>
  <si>
    <t>ENCSR000EVT</t>
  </si>
  <si>
    <t>ENCBS950MSQ</t>
  </si>
  <si>
    <t>3ab0e3771c9a37e46738e04e2028482f</t>
  </si>
  <si>
    <t>ENCSR000EVH</t>
  </si>
  <si>
    <t>ENCBS500SDW</t>
  </si>
  <si>
    <t>46ce0b8697586eac31eac37a941b355e</t>
  </si>
  <si>
    <t>ENCSR000EWW</t>
  </si>
  <si>
    <t>ENCBS105ENC</t>
  </si>
  <si>
    <t>5b2dc415c27309b92ab4eeae951e07c4</t>
  </si>
  <si>
    <t>6c8e3473748ba112edb5e9feb4f8ea12</t>
  </si>
  <si>
    <t>f41cd046621eb6d68e03cd347990d17e</t>
  </si>
  <si>
    <t>vishwanath-iyer</t>
  </si>
  <si>
    <t>ENCSR000DKW</t>
  </si>
  <si>
    <t>ENCBS337LQM</t>
  </si>
  <si>
    <t>2012-07-26T00:00:00.000000+00:00</t>
  </si>
  <si>
    <t>b7b552c10494212ce4f100d1b4bf75d5</t>
  </si>
  <si>
    <t>ENCFF660RGN</t>
  </si>
  <si>
    <t>ENCSR356PFJ</t>
  </si>
  <si>
    <t>ENCBS882WSF</t>
  </si>
  <si>
    <t>2016-06-23T17:34:48.956066+00:00</t>
  </si>
  <si>
    <t>891b59f4e7c8d6d4df248ed162db2155</t>
  </si>
  <si>
    <t>ENCFF586VHJ</t>
  </si>
  <si>
    <t>2016-06-23T17:32:14.740387+00:00</t>
  </si>
  <si>
    <t>c5f3e18b6da643f837fc4b2478b04745</t>
  </si>
  <si>
    <t>ENCSR000FAA</t>
  </si>
  <si>
    <t>ENCBS787AAA</t>
  </si>
  <si>
    <t>8117b4917df6eee1f1f9424ee909c415</t>
  </si>
  <si>
    <t>ENCSR000FBA</t>
  </si>
  <si>
    <t>ENCBS789AAA</t>
  </si>
  <si>
    <t>bd14c2a670a9f97d642a106dd324d9a1</t>
  </si>
  <si>
    <t>ENCSR000FBB</t>
  </si>
  <si>
    <t>ENCBS788AAA</t>
  </si>
  <si>
    <t>d76a7f00cd52436109c89c1a7b66bb9e</t>
  </si>
  <si>
    <t>ENCSR000DMB</t>
  </si>
  <si>
    <t>ENCBS775AAA</t>
  </si>
  <si>
    <t>faef9165afd3051ee701f853027a4d34</t>
  </si>
  <si>
    <t>ENCSR000DLT</t>
  </si>
  <si>
    <t>ENCBS773AAA</t>
  </si>
  <si>
    <t>4c7956a71015a34d68ab5f9930f0be94</t>
  </si>
  <si>
    <t>ENCSR000DLP</t>
  </si>
  <si>
    <t>ENCBS646PGB</t>
  </si>
  <si>
    <t>44654f51fcfcec8d2dd4edcd880fb533</t>
  </si>
  <si>
    <t>bradley-bernstein</t>
  </si>
  <si>
    <t>ENCSR000ASS</t>
  </si>
  <si>
    <t>ENCBS161AAA</t>
  </si>
  <si>
    <t>2010-11-16T00:00:00.000000+00:00</t>
  </si>
  <si>
    <t>fcb4b21a280e66d2e652bc67f533f569</t>
  </si>
  <si>
    <t>ENCSR000BIN</t>
  </si>
  <si>
    <t>ENCBS425ENC</t>
  </si>
  <si>
    <t>ecb3b6c5cedfe1468d2defadae640c19</t>
  </si>
  <si>
    <t>ENCSR000EVC</t>
  </si>
  <si>
    <t>ENCBS522ENC</t>
  </si>
  <si>
    <t>a0fb0cce6c9e0ba89d5317248c1adfce</t>
  </si>
  <si>
    <t>ENCSR000BLN</t>
  </si>
  <si>
    <t>ENCBS114ENC</t>
  </si>
  <si>
    <t>d561b5ac9b75e3a4d98c8499f747fe3b</t>
  </si>
  <si>
    <t>ENCSR805DRF</t>
  </si>
  <si>
    <t>ENCBS098ETX</t>
  </si>
  <si>
    <t>127923dbb8735eacf8cb78d76fa68ba7</t>
  </si>
  <si>
    <t>ENCSR899XXQ</t>
  </si>
  <si>
    <t>ENCBS556HGY</t>
  </si>
  <si>
    <t>2014-10-25T04:39:12.371836+00:00</t>
  </si>
  <si>
    <t>5493a1d8673f980e2a58299ecb629d8a</t>
  </si>
  <si>
    <t>ENCFF318ZNB</t>
  </si>
  <si>
    <t>ENCSR768LHG</t>
  </si>
  <si>
    <t>ENCBS789UPK</t>
  </si>
  <si>
    <t>2016-03-03T01:46:59.969105+00:00</t>
  </si>
  <si>
    <t>56f46caccdf633a6ea8f5a521ba13363</t>
  </si>
  <si>
    <t>ENCSR000AOB</t>
  </si>
  <si>
    <t>ENCBS075PNA</t>
  </si>
  <si>
    <t>ac4fc6f505b4e1130dd63db980e709bd</t>
  </si>
  <si>
    <t>ENCFF000CFY</t>
  </si>
  <si>
    <t>ENCSR000AOP</t>
  </si>
  <si>
    <t>ENCBS020ENC</t>
  </si>
  <si>
    <t>a7ba3edad8ad6fef2450f76ecdc03167</t>
  </si>
  <si>
    <t>ENCFF216BKY</t>
  </si>
  <si>
    <t>ENCSR163UEW</t>
  </si>
  <si>
    <t>2016-10-22T14:15:45.744787+00:00</t>
  </si>
  <si>
    <t>d7515dd6424c5e7d9d8ed90e1c64eaa5</t>
  </si>
  <si>
    <t>ENCSR328AHC</t>
  </si>
  <si>
    <t>ENCBS596CTT</t>
  </si>
  <si>
    <t>2014-10-27T06:03:32.915204+00:00</t>
  </si>
  <si>
    <t>16d777a9bcc2be567741a3fbcafaa949</t>
  </si>
  <si>
    <t>ENCSR000BGH</t>
  </si>
  <si>
    <t>d9496d78bbb8b424424f5a177e46dfef</t>
  </si>
  <si>
    <t>ENCSR674QIU</t>
  </si>
  <si>
    <t>2016-10-22T07:42:37.777375+00:00</t>
  </si>
  <si>
    <t>06207a8ea257995296652c3710c84653</t>
  </si>
  <si>
    <t>ENCSR264HOB</t>
  </si>
  <si>
    <t>ENCBS981ZAE</t>
  </si>
  <si>
    <t>2014-10-25T03:17:40.780508+00:00</t>
  </si>
  <si>
    <t>9a2d62a8160b5281df66415a24cc5515</t>
  </si>
  <si>
    <t>ENCSR648VOG</t>
  </si>
  <si>
    <t>ENCBS806FFM</t>
  </si>
  <si>
    <t>2016-11-17T08:50:45.476480+00:00</t>
  </si>
  <si>
    <t>86ae28aca49e61cb777eeae0efaa3ceb</t>
  </si>
  <si>
    <t>kevin-struhl</t>
  </si>
  <si>
    <t>ENCSR000DOY</t>
  </si>
  <si>
    <t>ENCBS066ENC</t>
  </si>
  <si>
    <t>2010-10-20T00:00:00.000000+00:00</t>
  </si>
  <si>
    <t>05976ac64a4f6cc55d1df1825ffd329f</t>
  </si>
  <si>
    <t>ENCFF900DXM</t>
  </si>
  <si>
    <t>ENCSR308JFE</t>
  </si>
  <si>
    <t>ENCBS504GFW</t>
  </si>
  <si>
    <t>2014-10-25T04:47:35.125674+00:00</t>
  </si>
  <si>
    <t>de5908419084e1c608a68fe5beda3f5d</t>
  </si>
  <si>
    <t>ENCSR960RHK</t>
  </si>
  <si>
    <t>ENCBS328FFG</t>
  </si>
  <si>
    <t>2016-10-26T07:12:14.744576+00:00</t>
  </si>
  <si>
    <t>4f2153a03e54b20a1dfb93b97c1f4152</t>
  </si>
  <si>
    <t>ENCSR694AEQ</t>
  </si>
  <si>
    <t>2016-10-20T06:30:36.489128+00:00</t>
  </si>
  <si>
    <t>f008f62a2f36689d827eedcd26f4af42</t>
  </si>
  <si>
    <t>ENCSR000EXN</t>
  </si>
  <si>
    <t>ENCBS357AAA</t>
  </si>
  <si>
    <t>c96c49adcb03ab378f4fdf401b76135f</t>
  </si>
  <si>
    <t>ENCSR000BPP</t>
  </si>
  <si>
    <t>5c548ac03d3b70bd9d3412a6df42274f</t>
  </si>
  <si>
    <t>ENCFF002AVJ</t>
  </si>
  <si>
    <t>ENCSR063AUO</t>
  </si>
  <si>
    <t>ENCBS121JKZ</t>
  </si>
  <si>
    <t>2014-03-19T00:00:00.000000+00:00</t>
  </si>
  <si>
    <t>54d01529dee2d8130a54f7decffa97f5</t>
  </si>
  <si>
    <t>ENCFF885SBP</t>
  </si>
  <si>
    <t>ENCSR196CXJ</t>
  </si>
  <si>
    <t>ENCBS385OLC</t>
  </si>
  <si>
    <t>2015-08-25T20:16:27.923522+00:00</t>
  </si>
  <si>
    <t>586e04f86ecb5c61f321938d72b4a08d</t>
  </si>
  <si>
    <t>ENCSR803UDX</t>
  </si>
  <si>
    <t>ENCBS435FHS</t>
  </si>
  <si>
    <t>2015-02-20T03:30:52.716403+00:00</t>
  </si>
  <si>
    <t>28a6b54b47a3200e4edb405fc30b4fe1</t>
  </si>
  <si>
    <t>ENCSR000BVP</t>
  </si>
  <si>
    <t>b3f1146b08b6ee96248dd3dd542efa3c</t>
  </si>
  <si>
    <t>ENCSR503BIB</t>
  </si>
  <si>
    <t>2016-10-20T09:25:19.491847+00:00</t>
  </si>
  <si>
    <t>ffa5410e890a0dddffaab19c7355c262</t>
  </si>
  <si>
    <t>ENCFF404AFK</t>
  </si>
  <si>
    <t>ENCSR628GIZ</t>
  </si>
  <si>
    <t>2016-10-22T08:32:55.205946+00:00</t>
  </si>
  <si>
    <t>aeba5741446db6318cf80a0ba94e1f79</t>
  </si>
  <si>
    <t>ENCSR000BPD</t>
  </si>
  <si>
    <t>ENCBS423ENC</t>
  </si>
  <si>
    <t>b243acdc1e58d9cf3ecebb7b653d99ef</t>
  </si>
  <si>
    <t>ENCSR000BRJ</t>
  </si>
  <si>
    <t>ENCBS109ENC</t>
  </si>
  <si>
    <t>21836fef895893fa93d71704d4451f04</t>
  </si>
  <si>
    <t>ENCSR000BMS</t>
  </si>
  <si>
    <t>3490da61c7cf4025acae51e196319eca</t>
  </si>
  <si>
    <t>ENCSR000BIG</t>
  </si>
  <si>
    <t>ENCBS055ENC</t>
  </si>
  <si>
    <t>de9b7846053c1b71b5fc4684a01fafc3</t>
  </si>
  <si>
    <t>ENCSR300BKE</t>
  </si>
  <si>
    <t>ENCBS776ACY</t>
  </si>
  <si>
    <t>2016-10-22T14:36:38.547426+00:00</t>
  </si>
  <si>
    <t>f4c7d662cc4a4ff3efd6f42999ff8d1c</t>
  </si>
  <si>
    <t>ENCFF454MGO</t>
  </si>
  <si>
    <t>ENCSR255BOF</t>
  </si>
  <si>
    <t>ENCBS345YKN</t>
  </si>
  <si>
    <t>2014-10-27T05:57:35.807188+00:00</t>
  </si>
  <si>
    <t>2b1d11c56947f9a37548c2dfd00be465</t>
  </si>
  <si>
    <t>ENCSR174MHI</t>
  </si>
  <si>
    <t>ENCBS277KDR</t>
  </si>
  <si>
    <t>2016-11-17T07:21:48.475686+00:00</t>
  </si>
  <si>
    <t>c82e3cc12d631506db6461b2661b0eb4</t>
  </si>
  <si>
    <t>ENCSR687UKL</t>
  </si>
  <si>
    <t>ENCBS376RZJ</t>
  </si>
  <si>
    <t>2016-11-17T08:48:15.988835+00:00</t>
  </si>
  <si>
    <t>b94924453f0876fed5664b5c9cd6d405</t>
  </si>
  <si>
    <t>ENCSR366WUE</t>
  </si>
  <si>
    <t>ENCBS357USI</t>
  </si>
  <si>
    <t>2016-10-22T06:32:29.243885+00:00</t>
  </si>
  <si>
    <t>137e3552b56b9af1f249b33fa146939b</t>
  </si>
  <si>
    <t>ENCSR287XMW</t>
  </si>
  <si>
    <t>ENCBS741FXQ</t>
  </si>
  <si>
    <t>2015-02-20T03:44:07.581644+00:00</t>
  </si>
  <si>
    <t>bc46eea79c71d02d95559a7da4c13c37</t>
  </si>
  <si>
    <t>ENCSR645QVG</t>
  </si>
  <si>
    <t>ENCBS805ZNK</t>
  </si>
  <si>
    <t>2016-10-19T02:31:21.658493+00:00</t>
  </si>
  <si>
    <t>081ea4ba669a47f98099cc8ad2438c13</t>
  </si>
  <si>
    <t>ENCFF061PAW</t>
  </si>
  <si>
    <t>2015-08-25T20:13:44.758902+00:00</t>
  </si>
  <si>
    <t>8ef8267a300d0e8d6ca3b2529af782c6</t>
  </si>
  <si>
    <t>ENCSR000BPH</t>
  </si>
  <si>
    <t>0d553acc7a2021467e9dc1532b6aa2dc</t>
  </si>
  <si>
    <t>ENCFF095YNS</t>
  </si>
  <si>
    <t>2014-10-27T15:25:12.907982+00:00</t>
  </si>
  <si>
    <t>79bebc5ae600ed50f5d268c42e69820e</t>
  </si>
  <si>
    <t>ENCSR000BHL</t>
  </si>
  <si>
    <t>ENCBS111ENC</t>
  </si>
  <si>
    <t>b67a7f36525ba2ed76eae039d17e5c05</t>
  </si>
  <si>
    <t>ENCSR000EVV</t>
  </si>
  <si>
    <t>ENCBS666AAA</t>
  </si>
  <si>
    <t>4714464422288debee72f09e3e9eca56</t>
  </si>
  <si>
    <t>ENCSR000ECG</t>
  </si>
  <si>
    <t>ENCBS668AAA</t>
  </si>
  <si>
    <t>a5d6f9d10a4fd1deaa61e9c7a1d7c198</t>
  </si>
  <si>
    <t>ENCSR000EEN</t>
  </si>
  <si>
    <t>b17c2890cffb2d4f8fc4865a9f990756</t>
  </si>
  <si>
    <t>ENCSR339WBT</t>
  </si>
  <si>
    <t>ENCBS104PYO</t>
  </si>
  <si>
    <t>2016-10-19T02:49:42.262444+00:00</t>
  </si>
  <si>
    <t>9bf8eb066d064c723ce810752e7ac1b1</t>
  </si>
  <si>
    <t>ENCSR253OIL</t>
  </si>
  <si>
    <t>ENCBS223TDS</t>
  </si>
  <si>
    <t>2017-10-18T15:20:44.187975+00:00</t>
  </si>
  <si>
    <t>8656d7055446b4e1e74933f3af45b20d</t>
  </si>
  <si>
    <t>ENCSR000ANT</t>
  </si>
  <si>
    <t>ENCBS276EMT</t>
  </si>
  <si>
    <t>4c024da5293e0fd5294332c907eb8df1</t>
  </si>
  <si>
    <t>ENCSR000BPG</t>
  </si>
  <si>
    <t>9add78077b949e200ac59e33c69debbc</t>
  </si>
  <si>
    <t>ENCSR625CEM</t>
  </si>
  <si>
    <t>ENCBS703ZDS</t>
  </si>
  <si>
    <t>2015-02-20T03:50:36.171762+00:00</t>
  </si>
  <si>
    <t>d952cf3b4dfee9dfa0fc11368ce786c4</t>
  </si>
  <si>
    <t>ENCFF002AYG</t>
  </si>
  <si>
    <t>ENCBS006VZG</t>
  </si>
  <si>
    <t>2014-03-20T00:00:00.000000+00:00</t>
  </si>
  <si>
    <t>cb8d2b00ad3ee1d3226a36b62cd5712d</t>
  </si>
  <si>
    <t>ENCSR000DKO</t>
  </si>
  <si>
    <t>ENCBS173AAA</t>
  </si>
  <si>
    <t>b1fb67288714bb4a83d4f087718c4a6d</t>
  </si>
  <si>
    <t>ENCSR815BDB</t>
  </si>
  <si>
    <t>2016-10-19T00:54:11.134784+00:00</t>
  </si>
  <si>
    <t>0471bacc3a56d24c47e23c972dd8fb30</t>
  </si>
  <si>
    <t>ENCSR768ZZH</t>
  </si>
  <si>
    <t>ENCBS108TML</t>
  </si>
  <si>
    <t>2017-10-18T15:20:22.488681+00:00</t>
  </si>
  <si>
    <t>7198eec541ee99469db9d40259b092ab</t>
  </si>
  <si>
    <t>ENCSR995BPJ</t>
  </si>
  <si>
    <t>2017-10-18T15:21:24.577020+00:00</t>
  </si>
  <si>
    <t>b8116cc6273fc1c4a967bff35f79916b</t>
  </si>
  <si>
    <t>c61354d061ae3f2651ae62b208ca7328</t>
  </si>
  <si>
    <t>ENCFF171PZA</t>
  </si>
  <si>
    <t>ENCSR688CIB</t>
  </si>
  <si>
    <t>2016-10-20T09:21:47.584911+00:00</t>
  </si>
  <si>
    <t>b2ddc6d6be79d2630f96c7bde34220d6</t>
  </si>
  <si>
    <t>2688674bdee90f6f6e43f6d994a4edc7</t>
  </si>
  <si>
    <t>ENCSR161JTT</t>
  </si>
  <si>
    <t>2016-10-20T03:00:56.434596+00:00</t>
  </si>
  <si>
    <t>ec08e2af6036f5002f82ce01abac0b26</t>
  </si>
  <si>
    <t>ENCSR538NBB</t>
  </si>
  <si>
    <t>ENCBS418SWL</t>
  </si>
  <si>
    <t>2017-10-18T15:20:18.538656+00:00</t>
  </si>
  <si>
    <t>ff8cfff117c088ac9cd6be3cdda2b747</t>
  </si>
  <si>
    <t>ENCSR687YOP</t>
  </si>
  <si>
    <t>2016-10-21T06:06:51.761726+00:00</t>
  </si>
  <si>
    <t>4227262f96b943816a548e5fc74a9a8a</t>
  </si>
  <si>
    <t>ENCSR000EYA</t>
  </si>
  <si>
    <t>ENCBS264AAA</t>
  </si>
  <si>
    <t>3a168d4de1d8f61fa64c39b493a26760</t>
  </si>
  <si>
    <t>ENCFF770IYO</t>
  </si>
  <si>
    <t>ENCSR264DYL</t>
  </si>
  <si>
    <t>2016-10-20T00:39:42.687653+00:00</t>
  </si>
  <si>
    <t>45fac9d760daeecefa74aa07d5d86d1f</t>
  </si>
  <si>
    <t>ENCSR000AUW</t>
  </si>
  <si>
    <t>ENCBS400ARI</t>
  </si>
  <si>
    <t>9f2ccf6eeca3442cab3be1918de51afc</t>
  </si>
  <si>
    <t>ENCSR000BMM</t>
  </si>
  <si>
    <t>ENCBS113ENC</t>
  </si>
  <si>
    <t>966bb66000569986d570b43b1c36dd6c</t>
  </si>
  <si>
    <t>ENCFF802ZSZ</t>
  </si>
  <si>
    <t>ENCSR648HLP</t>
  </si>
  <si>
    <t>ENCBS708EFA</t>
  </si>
  <si>
    <t>2014-10-25T05:24:13.023983+00:00</t>
  </si>
  <si>
    <t>88f8fa680e35d0fc299fdaa60669f344</t>
  </si>
  <si>
    <t>ENCBS363SWF</t>
  </si>
  <si>
    <t>2015-02-20T02:56:52.676406+00:00</t>
  </si>
  <si>
    <t>b401a98cc117c6eeb6cd51a536397f79</t>
  </si>
  <si>
    <t>ENCSR689ICI</t>
  </si>
  <si>
    <t>ENCBS772AEX</t>
  </si>
  <si>
    <t>2015-02-20T03:08:48.142486+00:00</t>
  </si>
  <si>
    <t>535891fd865a81c7f4112ea72b0d0ca7</t>
  </si>
  <si>
    <t>ENCSR000BOC</t>
  </si>
  <si>
    <t>ENCBS424ENC</t>
  </si>
  <si>
    <t>23d77de2f6e09e1480567deab6fea690</t>
  </si>
  <si>
    <t>ENCBS376UCQ</t>
  </si>
  <si>
    <t>f09c019113f05e0bc1f95dc2d3986cc5</t>
  </si>
  <si>
    <t>ENCFF980SCI</t>
  </si>
  <si>
    <t>ENCSR592KRF</t>
  </si>
  <si>
    <t>2016-10-22T12:33:28.676066+00:00</t>
  </si>
  <si>
    <t>9553ad5912adf7f5c612972f4a90a914</t>
  </si>
  <si>
    <t>ENCSR185URR</t>
  </si>
  <si>
    <t>ENCBS651YMI</t>
  </si>
  <si>
    <t>2017-10-18T15:20:09.544816+00:00</t>
  </si>
  <si>
    <t>bf525abe26f335609829daef8f8d532b</t>
  </si>
  <si>
    <t>ENCSR000EHI</t>
  </si>
  <si>
    <t>ENCBS667AAA</t>
  </si>
  <si>
    <t>6cf173c8052269f41153e01b1d1183b0</t>
  </si>
  <si>
    <t>f8d7be0fa6cd25809f051e89aa47a385</t>
  </si>
  <si>
    <t>ENCSR000BMP</t>
  </si>
  <si>
    <t>ENCBS597ENC</t>
  </si>
  <si>
    <t>e8ba33d2a8377bb11a7fc848943e341f</t>
  </si>
  <si>
    <t>ENCFF527MYS</t>
  </si>
  <si>
    <t>ENCSR799TWV</t>
  </si>
  <si>
    <t>2016-10-22T01:42:06.191765+00:00</t>
  </si>
  <si>
    <t>50b9a5e7ee09b060f6bf5a1326ea216c</t>
  </si>
  <si>
    <t>ENCSR211LEQ</t>
  </si>
  <si>
    <t>2017-10-18T15:21:04.793414+00:00</t>
  </si>
  <si>
    <t>bbc2d85ae6c461dcc0014bffcbc641bf</t>
  </si>
  <si>
    <t>ENCBS283AWZ</t>
  </si>
  <si>
    <t>2017-10-18T15:20:17.910946+00:00</t>
  </si>
  <si>
    <t>a2815fda427e7cb4c2662651b0ee52e4</t>
  </si>
  <si>
    <t>ENCSR000BKX</t>
  </si>
  <si>
    <t>ENCBS312UTV</t>
  </si>
  <si>
    <t>cbf375b6af971659681450d5846a72de</t>
  </si>
  <si>
    <t>ENCSR000BGN</t>
  </si>
  <si>
    <t>ENCBS428ENC</t>
  </si>
  <si>
    <t>5a26f25f4689df9531e3e42f1e9d20e8</t>
  </si>
  <si>
    <t>ENCSR935BOB</t>
  </si>
  <si>
    <t>2017-10-18T15:21:48.156808+00:00</t>
  </si>
  <si>
    <t>a7ba03bf6a245128424057ca52f23749</t>
  </si>
  <si>
    <t>ENCSR316UPM</t>
  </si>
  <si>
    <t>2017-10-18T15:21:16.213185+00:00</t>
  </si>
  <si>
    <t>d7915dfe8dc38d58a30fa5acfc6b21c3</t>
  </si>
  <si>
    <t>ENCSR404IRS</t>
  </si>
  <si>
    <t>2015-12-22T21:44:50.689710+00:00</t>
  </si>
  <si>
    <t>bc7e8aa794e867d73c899d2bafa88c4e</t>
  </si>
  <si>
    <t>ENCFF699FIQ</t>
  </si>
  <si>
    <t>ENCSR367UDO</t>
  </si>
  <si>
    <t>ENCBS850UIV</t>
  </si>
  <si>
    <t>2016-02-24T04:13:54.620666+00:00</t>
  </si>
  <si>
    <t>b1a5642a54e884649646fdaf26bb2385</t>
  </si>
  <si>
    <t>ENCSR163VJS</t>
  </si>
  <si>
    <t>2016-10-20T00:05:57.618286+00:00</t>
  </si>
  <si>
    <t>6db46d950ea371f310d9b62af0cda02f</t>
  </si>
  <si>
    <t>ENCSR000BKZ</t>
  </si>
  <si>
    <t>7b8cd5db8ede0dbf6f94fa2e5a0f3bdd</t>
  </si>
  <si>
    <t>ENCSR835ARG</t>
  </si>
  <si>
    <t>2017-10-18T15:21:38.614706+00:00</t>
  </si>
  <si>
    <t>f405994330ae63f0f820dd371d953c27</t>
  </si>
  <si>
    <t>ENCSR480NNC</t>
  </si>
  <si>
    <t>2016-10-22T12:47:12.505640+00:00</t>
  </si>
  <si>
    <t>690f286d37993e86c0e4f3eccec61822</t>
  </si>
  <si>
    <t>ENCSR000BGG</t>
  </si>
  <si>
    <t>c234d24eff2770c70e0e170884c06ac3</t>
  </si>
  <si>
    <t>ENCSR080WMI</t>
  </si>
  <si>
    <t>ENCBS084NIJ</t>
  </si>
  <si>
    <t>2016-11-17T09:06:32.546350+00:00</t>
  </si>
  <si>
    <t>2efc0b869e53019cd69e983ba2163d02</t>
  </si>
  <si>
    <t>ENCSR425TBM</t>
  </si>
  <si>
    <t>2017-10-18T15:22:02.744398+00:00</t>
  </si>
  <si>
    <t>7f5813ee3401a613079b78955e4442e7</t>
  </si>
  <si>
    <t>ENCSR625UHH</t>
  </si>
  <si>
    <t>2017-10-18T15:21:52.934568+00:00</t>
  </si>
  <si>
    <t>6027371c6f9773ba00bf8357c96d9743</t>
  </si>
  <si>
    <t>ENCSR000AUU</t>
  </si>
  <si>
    <t>ENCBS865RXK</t>
  </si>
  <si>
    <t>897c9a9295404b345fe7b34dd9c3e1c5</t>
  </si>
  <si>
    <t>ENCFF481DNM</t>
  </si>
  <si>
    <t>ENCSR062EYI</t>
  </si>
  <si>
    <t>ENCBS760ZCY</t>
  </si>
  <si>
    <t>2017-10-18T15:28:16.431608+00:00</t>
  </si>
  <si>
    <t>99db33ba73dbf82dbf76934dc7eba674</t>
  </si>
  <si>
    <t>ENCFF531ACX</t>
  </si>
  <si>
    <t>2017-10-18T15:28:15.794138+00:00</t>
  </si>
  <si>
    <t>e5c593b73fedee1c5a4e534c4b2313b7</t>
  </si>
  <si>
    <t>ENCBS218JBL</t>
  </si>
  <si>
    <t>2017-10-18T15:20:10.272331+00:00</t>
  </si>
  <si>
    <t>e85972f8bf7ff363fcad2b5b2ab44966</t>
  </si>
  <si>
    <t>ENCSR802ZTF</t>
  </si>
  <si>
    <t>2017-10-18T15:21:33.843837+00:00</t>
  </si>
  <si>
    <t>da6dc700af6dd6b2fadb64d18077c943</t>
  </si>
  <si>
    <t>ENCSR942ZRO</t>
  </si>
  <si>
    <t>2017-10-18T15:20:39.750180+00:00</t>
  </si>
  <si>
    <t>c2e7ac8438f950a750d592c82311de14</t>
  </si>
  <si>
    <t>ENCSR367NSM</t>
  </si>
  <si>
    <t>2017-10-18T15:21:57.865808+00:00</t>
  </si>
  <si>
    <t>a3bc09d2f70fdedd14da910f33f6ef38</t>
  </si>
  <si>
    <t>ENCSR293XMP</t>
  </si>
  <si>
    <t>ENCBS389KQW</t>
  </si>
  <si>
    <t>2016-10-20T22:15:34.905136+00:00</t>
  </si>
  <si>
    <t>06e6f464cd9e14703fd23a3ea4dae58a</t>
  </si>
  <si>
    <t>ENCSR570YPW</t>
  </si>
  <si>
    <t>2017-10-18T15:20:57.739560+00:00</t>
  </si>
  <si>
    <t>a5a3269aa9d2765a02106d3ad4424e10</t>
  </si>
  <si>
    <t>john-stamatoyannopoulos</t>
  </si>
  <si>
    <t>ENCSR000DXA</t>
  </si>
  <si>
    <t>ENCBS340AAA</t>
  </si>
  <si>
    <t>2011-06-25T00:00:00.000000+00:00</t>
  </si>
  <si>
    <t>f05f4cdc362f7c5c716059a04a8bc089</t>
  </si>
  <si>
    <t>ENCBS655ARO</t>
  </si>
  <si>
    <t>0bc6b1da2287027ff7474c7f24453e52</t>
  </si>
  <si>
    <t>ENCSR000BIX</t>
  </si>
  <si>
    <t>4bb8b84c3cae6ace1c8e8f8050dbe3ab</t>
  </si>
  <si>
    <t>ENCBS663GWU</t>
  </si>
  <si>
    <t>2017-10-18T15:20:51.980058+00:00</t>
  </si>
  <si>
    <t>7dc7b1616ed3d264d64504485062a1f1</t>
  </si>
  <si>
    <t>ENCFF949QOX</t>
  </si>
  <si>
    <t>2014-10-25T05:04:23.557290+00:00</t>
  </si>
  <si>
    <t>a77935bfff39e123394de6c787e2065c</t>
  </si>
  <si>
    <t>ENCSR849NEM</t>
  </si>
  <si>
    <t>ENCBS099BXQ</t>
  </si>
  <si>
    <t>2016-10-21T07:47:54.790167+00:00</t>
  </si>
  <si>
    <t>aec3879eb82351256d8b95f62f806a62</t>
  </si>
  <si>
    <t>ENCSR633XNG</t>
  </si>
  <si>
    <t>ENCBS019EUF</t>
  </si>
  <si>
    <t>2014-07-04T00:00:00.000000+00:00</t>
  </si>
  <si>
    <t>15efbc2f14f6e1249fe1163547f55fa4</t>
  </si>
  <si>
    <t>ENCFF829PCB</t>
  </si>
  <si>
    <t>ENCBS451OVM</t>
  </si>
  <si>
    <t>2014-10-27T04:52:25.755796+00:00</t>
  </si>
  <si>
    <t>3633660d1a82e4965cdccbd63463ab17</t>
  </si>
  <si>
    <t>ENCSR000BLH</t>
  </si>
  <si>
    <t>dcca541913d395d28c76490490a860ef</t>
  </si>
  <si>
    <t>ENCFF002BBC</t>
  </si>
  <si>
    <t>ENCSR569IIN</t>
  </si>
  <si>
    <t>ENCBS397COL</t>
  </si>
  <si>
    <t>8958b69b811dff758bd36ed5d9707d78</t>
  </si>
  <si>
    <t>ENCFF197CBU</t>
  </si>
  <si>
    <t>ENCSR141WNW</t>
  </si>
  <si>
    <t>ENCBS622CIZ</t>
  </si>
  <si>
    <t>2016-10-20T10:53:32.768442+00:00</t>
  </si>
  <si>
    <t>018bbaf166142c0dfbb730a38d210389</t>
  </si>
  <si>
    <t>ENCBS270AGK</t>
  </si>
  <si>
    <t>b5f99ad62bfb5cc41e6ee9c6a5c3cee7</t>
  </si>
  <si>
    <t>ENCSR970FKL</t>
  </si>
  <si>
    <t>ENCBS981UBX</t>
  </si>
  <si>
    <t>2016-07-28T21:22:44.559666+00:00</t>
  </si>
  <si>
    <t>135f04b527b7e7375049e98a2a7a6e5e</t>
  </si>
  <si>
    <t>ENCSR949BZP</t>
  </si>
  <si>
    <t>ENCBS848SUF</t>
  </si>
  <si>
    <t>ec7b20dc84a6a6c5bf4b0381fe5b9613</t>
  </si>
  <si>
    <t>ENCSR580ECR</t>
  </si>
  <si>
    <t>ENCBS352IHZ</t>
  </si>
  <si>
    <t>a50d7445167a0e309710f5f2f0f98a93</t>
  </si>
  <si>
    <t>ENCSR707TMM</t>
  </si>
  <si>
    <t>ENCBS395HXI</t>
  </si>
  <si>
    <t>2017-10-18T15:20:40.344828+00:00</t>
  </si>
  <si>
    <t>bb5183ba86a877bb36b21819c28c9446</t>
  </si>
  <si>
    <t>ENCBS648SCY</t>
  </si>
  <si>
    <t>2016-07-28T22:50:20.502607+00:00</t>
  </si>
  <si>
    <t>fa28e96905e5495e42a07b224cbbaf55</t>
  </si>
  <si>
    <t>ENCFF002BAA</t>
  </si>
  <si>
    <t>b1bbfa54d0167e287e801b174f3ef1cd</t>
  </si>
  <si>
    <t>ENCSR613TDP</t>
  </si>
  <si>
    <t>ENCBS523AAA</t>
  </si>
  <si>
    <t>3c0eced2d63a4a26ddcc5193929df3a3</t>
  </si>
  <si>
    <t>ENCSR000EXM</t>
  </si>
  <si>
    <t>ENCBS729QZR</t>
  </si>
  <si>
    <t>9de275fff8ddb9bb4f7df36028f9e4eb</t>
  </si>
  <si>
    <t>ENCSR103RGM</t>
  </si>
  <si>
    <t>ENCBS401QZO</t>
  </si>
  <si>
    <t>2016-10-18T13:31:33.860525+00:00</t>
  </si>
  <si>
    <t>ac41d7dbdad018652639f7bed2b0ca38</t>
  </si>
  <si>
    <t>ENCBS611JSC</t>
  </si>
  <si>
    <t>c0bbb9c83bdafb6bef550d2f05e383d7</t>
  </si>
  <si>
    <t>ENCSR080EOT</t>
  </si>
  <si>
    <t>ENCBS684JMW</t>
  </si>
  <si>
    <t>c31f21413e37346593d9efa60f78a72a</t>
  </si>
  <si>
    <t>ENCSR000DNB</t>
  </si>
  <si>
    <t>ENCBS162AAA</t>
  </si>
  <si>
    <t>3738dc8b22cc0d554f73eee05d7c7cf6</t>
  </si>
  <si>
    <t>ENCSR236NLU</t>
  </si>
  <si>
    <t>2017-10-18T15:20:39.092625+00:00</t>
  </si>
  <si>
    <t>d644728e92ab3bf3dc76689e21a9d364</t>
  </si>
  <si>
    <t>ENCSR254NDP</t>
  </si>
  <si>
    <t>2016-10-22T03:22:53.047748+00:00</t>
  </si>
  <si>
    <t>60b81e2dd51034cdd069e0cd4c99e2f5</t>
  </si>
  <si>
    <t>ENCSR583DLA</t>
  </si>
  <si>
    <t>2017-10-10T15:56:02.106029+00:00</t>
  </si>
  <si>
    <t>76d556b75fc8ef5327e9074050eb5c95</t>
  </si>
  <si>
    <t>ENCBS577WSP</t>
  </si>
  <si>
    <t>df3d88e9e9ca4d538a3a6e132cd7ca7b</t>
  </si>
  <si>
    <t>ENCSR289BKE</t>
  </si>
  <si>
    <t>ENCBS014DSD</t>
  </si>
  <si>
    <t>2016-10-20T07:08:45.702480+00:00</t>
  </si>
  <si>
    <t>a0cc18f943869f3e430fceea7454ef10</t>
  </si>
  <si>
    <t>ENCSR000ASA</t>
  </si>
  <si>
    <t>ENCBS282AAA</t>
  </si>
  <si>
    <t>62712876a0ca15550f0d079f954242ce</t>
  </si>
  <si>
    <t>ENCBS271FCJ</t>
  </si>
  <si>
    <t>22734555daacc3e7b6807aea21f784b6</t>
  </si>
  <si>
    <t>ENCBS118YJZ</t>
  </si>
  <si>
    <t>42221b4951295f6f7f4bb9d0b47e895d</t>
  </si>
  <si>
    <t>ENCFF640MKX</t>
  </si>
  <si>
    <t>2014-10-24T17:06:38.191080+00:00</t>
  </si>
  <si>
    <t>35be4e7506fc6bb21c2ac98fc638ed85</t>
  </si>
  <si>
    <t>ENCSR079HOU</t>
  </si>
  <si>
    <t>2017-10-10T15:55:57.832006+00:00</t>
  </si>
  <si>
    <t>259aef39297161ba79bb47b7016e2e7e</t>
  </si>
  <si>
    <t>ENCBS688JZQ</t>
  </si>
  <si>
    <t>3a843e72a7e9cd2aa8c00980834cff80</t>
  </si>
  <si>
    <t>ENCBS639UHS</t>
  </si>
  <si>
    <t>2f0905df95f188ddd27994d726974dc1</t>
  </si>
  <si>
    <t>442fd4165ad1a102ef3f2311ef595f00</t>
  </si>
  <si>
    <t>ENCSR494FGC</t>
  </si>
  <si>
    <t>2016-10-22T17:57:22.774652+00:00</t>
  </si>
  <si>
    <t>a99218f92b105b6a0a0b72ea29a9163a</t>
  </si>
  <si>
    <t>ENCSR553NUG</t>
  </si>
  <si>
    <t>ENCBS594YOH</t>
  </si>
  <si>
    <t>f0aa45fdb68296e515510ba17bfec95a</t>
  </si>
  <si>
    <t>ENCSR639SUM</t>
  </si>
  <si>
    <t>2017-10-10T15:55:57.056977+00:00</t>
  </si>
  <si>
    <t>3e62d2dd0a619766e6c27f8c4d77d034</t>
  </si>
  <si>
    <t>ENCSR131IUA</t>
  </si>
  <si>
    <t>ENCBS984IPH</t>
  </si>
  <si>
    <t>2016-10-11T22:50:32.542752+00:00</t>
  </si>
  <si>
    <t>71d01663ea005a9c6359e80b7dbf58c6</t>
  </si>
  <si>
    <t>ENCSR574GMU</t>
  </si>
  <si>
    <t>ENCBS771DBI</t>
  </si>
  <si>
    <t>2016-10-20T06:33:24.071770+00:00</t>
  </si>
  <si>
    <t>1292ab9832979519cf1a9d91c0c461f7</t>
  </si>
  <si>
    <t>ENCFF339IWR</t>
  </si>
  <si>
    <t>ENCSR545ZKE</t>
  </si>
  <si>
    <t>ENCBS284KIE</t>
  </si>
  <si>
    <t>2016-10-20T10:26:34.787955+00:00</t>
  </si>
  <si>
    <t>6e3c6277425961aac025c6fd185e6538</t>
  </si>
  <si>
    <t>ENCSR000BPR</t>
  </si>
  <si>
    <t>428d6dcce235762e0789a54d9017e9ff</t>
  </si>
  <si>
    <t>ENCSR019VTK</t>
  </si>
  <si>
    <t>ENCBS559YVY</t>
  </si>
  <si>
    <t>2016-10-22T08:53:24.510490+00:00</t>
  </si>
  <si>
    <t>490cd3687d832cd4e3aec5c9c51444ac</t>
  </si>
  <si>
    <t>ENCSR742WWB</t>
  </si>
  <si>
    <t>ENCBS100ZVH</t>
  </si>
  <si>
    <t>7471672358c1106db1d3e63888055102</t>
  </si>
  <si>
    <t>ENCSR534CZJ</t>
  </si>
  <si>
    <t>ENCBS530IZG</t>
  </si>
  <si>
    <t>2016-10-20T00:52:36.055396+00:00</t>
  </si>
  <si>
    <t>3c4b4465382f9585b704167a6cb9d790</t>
  </si>
  <si>
    <t>ENCSR239LAP</t>
  </si>
  <si>
    <t>2016-10-20T01:08:17.637407+00:00</t>
  </si>
  <si>
    <t>c340367fed02f47a7cd84f5559df138f</t>
  </si>
  <si>
    <t>ENCSR000APU</t>
  </si>
  <si>
    <t>ENCBS653BJC</t>
  </si>
  <si>
    <t>aa048058e1d1874fa790841fc7b0a304</t>
  </si>
  <si>
    <t>ENCSR126ZPV</t>
  </si>
  <si>
    <t>2017-10-10T15:55:52.908761+00:00</t>
  </si>
  <si>
    <t>dc6bb62a6a9325fb1bfe9b4c66fabc7f</t>
  </si>
  <si>
    <t>ENCFF188POD</t>
  </si>
  <si>
    <t>2016-10-20T19:48:30.961557+00:00</t>
  </si>
  <si>
    <t>68bedb3bde628c4e5f9e209fbe962794</t>
  </si>
  <si>
    <t>ENCSR860QVB</t>
  </si>
  <si>
    <t>ENCBS153ORV</t>
  </si>
  <si>
    <t>2016-10-20T06:09:09.991722+00:00</t>
  </si>
  <si>
    <t>42129288ab7d7cb28645dcc896e6dd6d</t>
  </si>
  <si>
    <t>ENCSR254MCO</t>
  </si>
  <si>
    <t>ENCBS015UPH</t>
  </si>
  <si>
    <t>2016-10-21T05:58:35.214768+00:00</t>
  </si>
  <si>
    <t>979139ada0481a766d909a0334b4184f</t>
  </si>
  <si>
    <t>ENCSR000ASR</t>
  </si>
  <si>
    <t>ENCBS160AAA</t>
  </si>
  <si>
    <t>47d3bffdfa6c4ab650680e2b94cf4389</t>
  </si>
  <si>
    <t>8b76bdb0e6c58b60a680456399cab869</t>
  </si>
  <si>
    <t>ENCSR000BLC</t>
  </si>
  <si>
    <t>ENCBS388ENC</t>
  </si>
  <si>
    <t>4a391a6346f52cbfe5befa0403bb7a0a</t>
  </si>
  <si>
    <t>fe2781ea65c29aa06110d603e556e179</t>
  </si>
  <si>
    <t>ENCSR314KMO</t>
  </si>
  <si>
    <t>2017-10-10T15:55:55.436670+00:00</t>
  </si>
  <si>
    <t>c880ed76b081496cda4362fbb05a3f78</t>
  </si>
  <si>
    <t>ENCSR554XXB</t>
  </si>
  <si>
    <t>ENCBS912YBQ</t>
  </si>
  <si>
    <t>2016-10-20T08:01:05.172330+00:00</t>
  </si>
  <si>
    <t>a41c435905fd8f08528e241ac8cfa2c6</t>
  </si>
  <si>
    <t>ENCSR000BLG</t>
  </si>
  <si>
    <t>2911a81cd756194f0f9df8f9d95515cd</t>
  </si>
  <si>
    <t>ENCSR664MLM</t>
  </si>
  <si>
    <t>2017-10-18T15:21:19.408639+00:00</t>
  </si>
  <si>
    <t>d67c89012c088ba2b7c00c09d8c24bc2</t>
  </si>
  <si>
    <t>ENCBS454LPJ</t>
  </si>
  <si>
    <t>2016-10-20T05:59:12.041623+00:00</t>
  </si>
  <si>
    <t>93917ed4da060968177011be9e6591df</t>
  </si>
  <si>
    <t>ENCSR000DXE</t>
  </si>
  <si>
    <t>ENCBS402ENC</t>
  </si>
  <si>
    <t>db23c86f7a242ac10d5f3aaf280cb926</t>
  </si>
  <si>
    <t>ENCSR072ENL</t>
  </si>
  <si>
    <t>ENCBS410CRU</t>
  </si>
  <si>
    <t>2016-10-20T05:34:28.365741+00:00</t>
  </si>
  <si>
    <t>46f68d9451c061eaa23af0cf2c48dba2</t>
  </si>
  <si>
    <t>ENCFF490ENT</t>
  </si>
  <si>
    <t>2016-10-20T06:39:12.409586+00:00</t>
  </si>
  <si>
    <t>26d707561012a51befa8f240b4104ec3</t>
  </si>
  <si>
    <t>e7e128713822864a5117b3023438889b</t>
  </si>
  <si>
    <t>ENCSR714CKG</t>
  </si>
  <si>
    <t>ENCBS007CJY</t>
  </si>
  <si>
    <t>2016-10-18T17:00:33.919547+00:00</t>
  </si>
  <si>
    <t>cb961c3796d39673bec36e7d3b6416dd</t>
  </si>
  <si>
    <t>ENCFF263EIQ</t>
  </si>
  <si>
    <t>2016-10-20T06:54:45.344585+00:00</t>
  </si>
  <si>
    <t>df43daceb29bcd534d4e81cc12646d1e</t>
  </si>
  <si>
    <t>ENCSR636FGN</t>
  </si>
  <si>
    <t>ENCBS203SNR</t>
  </si>
  <si>
    <t>2016-10-20T05:43:13.632458+00:00</t>
  </si>
  <si>
    <t>faad39f780a1b8dba91d792c62b59a39</t>
  </si>
  <si>
    <t>ENCSR893CBH</t>
  </si>
  <si>
    <t>ENCBS586ZNR</t>
  </si>
  <si>
    <t>2016-10-19T02:05:13.164183+00:00</t>
  </si>
  <si>
    <t>45b507781f748631369fd51b54a10efa</t>
  </si>
  <si>
    <t>ENCBS276RPG</t>
  </si>
  <si>
    <t>dab7e69793be447f398d2b5f6957308f</t>
  </si>
  <si>
    <t>ENCSR000BMK</t>
  </si>
  <si>
    <t>ENCBS389ENC</t>
  </si>
  <si>
    <t>d83c0e62a446efef5daa8ff88f610e04</t>
  </si>
  <si>
    <t>ENCSR919WHB</t>
  </si>
  <si>
    <t>ENCBS860UZS</t>
  </si>
  <si>
    <t>2017-10-18T15:20:42.187710+00:00</t>
  </si>
  <si>
    <t>7aaa98abaa4bec170196b4554f48e633</t>
  </si>
  <si>
    <t>ENCSR268LIX</t>
  </si>
  <si>
    <t>2017-10-18T15:21:43.272071+00:00</t>
  </si>
  <si>
    <t>01046764d6cd04fd4025eaa2c06464f9</t>
  </si>
  <si>
    <t>5bc745a6fee179ca6cf16abccc448a65</t>
  </si>
  <si>
    <t>ENCFF303YPV</t>
  </si>
  <si>
    <t>ENCSR000AMI</t>
  </si>
  <si>
    <t>ENCBS011NFB</t>
  </si>
  <si>
    <t>2016-03-16T23:18:32.581569+00:00</t>
  </si>
  <si>
    <t>3d828fc836087074c2f5f6dc89d4a20f</t>
  </si>
  <si>
    <t>ENCSR843OBM</t>
  </si>
  <si>
    <t>ENCBS012DXH</t>
  </si>
  <si>
    <t>2016-10-19T03:25:41.526921+00:00</t>
  </si>
  <si>
    <t>a7a0c2ae5a05ef32d4cd73b2f8499a89</t>
  </si>
  <si>
    <t>ENCSR000EFL</t>
  </si>
  <si>
    <t>ENCBS379ENC</t>
  </si>
  <si>
    <t>de0e02b450925df233c6ddc8c5a46bdc</t>
  </si>
  <si>
    <t>ENCSR198WIH</t>
  </si>
  <si>
    <t>ENCBS494OPB</t>
  </si>
  <si>
    <t>2014-10-27T03:57:23.336544+00:00</t>
  </si>
  <si>
    <t>d79af9562914fd98e27c4a4b56cdf982</t>
  </si>
  <si>
    <t>ENCSR838JUD</t>
  </si>
  <si>
    <t>ENCBS314QQU</t>
  </si>
  <si>
    <t>2017-10-18T15:20:32.684896+00:00</t>
  </si>
  <si>
    <t>5e9e6dfbe93e27513620805d240f85cf</t>
  </si>
  <si>
    <t>ENCBS678CIT</t>
  </si>
  <si>
    <t>2016-10-18T15:53:07.714825+00:00</t>
  </si>
  <si>
    <t>598ecd9e87d41861caa98e2fe43f4230</t>
  </si>
  <si>
    <t>ENCFF000ZIJ</t>
  </si>
  <si>
    <t>ENCSR000DOL</t>
  </si>
  <si>
    <t>cde5386c7e482faf76e69655780e815d</t>
  </si>
  <si>
    <t>ENCFF094QSY</t>
  </si>
  <si>
    <t>ENCSR355RJN</t>
  </si>
  <si>
    <t>ENCBS176CYD</t>
  </si>
  <si>
    <t>2017-10-18T15:27:42.829957+00:00</t>
  </si>
  <si>
    <t>452fc88fc4fc83914bf57525a60b2524</t>
  </si>
  <si>
    <t>ENCBS662OGM</t>
  </si>
  <si>
    <t>b51158b5e33929db47184c82407ef21b</t>
  </si>
  <si>
    <t>ENCSR857YQI</t>
  </si>
  <si>
    <t>2017-10-18T15:21:07.580596+00:00</t>
  </si>
  <si>
    <t>85148378b0de8af5077eee0f0c20fa28</t>
  </si>
  <si>
    <t>ENCBS355KGI</t>
  </si>
  <si>
    <t>2015-02-20T02:54:02.008986+00:00</t>
  </si>
  <si>
    <t>eaf8ab2fea0e7b2a258099cea5e4f08b</t>
  </si>
  <si>
    <t>ENCSR000DWR</t>
  </si>
  <si>
    <t>ENCBS748WVA</t>
  </si>
  <si>
    <t>1bcb2923945d56e6199a062f56878fc2</t>
  </si>
  <si>
    <t>ENCSR974LIK</t>
  </si>
  <si>
    <t>ENCBS631EUX</t>
  </si>
  <si>
    <t>2016-10-18T15:49:58.209773+00:00</t>
  </si>
  <si>
    <t>dc78f52bb286fb00b6bb4ec17b63143f</t>
  </si>
  <si>
    <t>ENCFF023WWL</t>
  </si>
  <si>
    <t>2017-10-18T15:27:36.451540+00:00</t>
  </si>
  <si>
    <t>899ce51c314bcc99819bad679ebeeef8</t>
  </si>
  <si>
    <t>ENCBS706NOO</t>
  </si>
  <si>
    <t>2017-10-18T15:20:38.439151+00:00</t>
  </si>
  <si>
    <t>367952b8a4d55709ff8b7e1f3a9d2fcb</t>
  </si>
  <si>
    <t>133427cca7c5d5f1477b93084c1b52ea</t>
  </si>
  <si>
    <t>ENCFF002ABM</t>
  </si>
  <si>
    <t>ENCSR000FDA</t>
  </si>
  <si>
    <t>ENCBS490AAA</t>
  </si>
  <si>
    <t>2014-03-13T00:00:00.000000+00:00</t>
  </si>
  <si>
    <t>772aa5ecb09c4d851c87caee2bc30afc</t>
  </si>
  <si>
    <t>ENCFF368OCV</t>
  </si>
  <si>
    <t>ENCBS869LIS</t>
  </si>
  <si>
    <t>2014-10-27T06:01:46.114820+00:00</t>
  </si>
  <si>
    <t>be1f23f95deae996c9c810d7e29d72d0</t>
  </si>
  <si>
    <t>ENCSR212TNS</t>
  </si>
  <si>
    <t>ENCBS918TIU</t>
  </si>
  <si>
    <t>2017-10-18T15:20:42.872422+00:00</t>
  </si>
  <si>
    <t>a55bf7bbffb6533791dff3dcb88d732b</t>
  </si>
  <si>
    <t>kevin-white</t>
  </si>
  <si>
    <t>ENCSR000DKG</t>
  </si>
  <si>
    <t>ENCBS818WVG</t>
  </si>
  <si>
    <t>2011-01-27T00:00:00.000000+00:00</t>
  </si>
  <si>
    <t>a0b6ebb4a7a215a77fc26cc14edac3b7</t>
  </si>
  <si>
    <t>ENCSR856TZB</t>
  </si>
  <si>
    <t>ENCBS232JRB</t>
  </si>
  <si>
    <t>2016-10-22T14:12:31.664059+00:00</t>
  </si>
  <si>
    <t>0a3218e6edd3e9fd747467b53ddc5477</t>
  </si>
  <si>
    <t>ENCSR000DSV</t>
  </si>
  <si>
    <t>ENCBS302AAA</t>
  </si>
  <si>
    <t>da078d73fad564ddd7efc8552e1b0af6</t>
  </si>
  <si>
    <t>ENCSR000DWI</t>
  </si>
  <si>
    <t>ENCBS748WRO</t>
  </si>
  <si>
    <t>4c5d5734d9566f59566543a217d7001b</t>
  </si>
  <si>
    <t>ENCSR000DTD</t>
  </si>
  <si>
    <t>ENCBS993VPT</t>
  </si>
  <si>
    <t>fa03d2a422528a724f683a8d74df3773</t>
  </si>
  <si>
    <t>ENCSR315NIO</t>
  </si>
  <si>
    <t>2017-10-10T15:55:46.626478+00:00</t>
  </si>
  <si>
    <t>8ddda9db1670f6f5142d4b7b4a4629bb</t>
  </si>
  <si>
    <t>f53d1534e9faef6bfcfab96039088644</t>
  </si>
  <si>
    <t>ENCSR633OJL</t>
  </si>
  <si>
    <t>ENCBS725VAK</t>
  </si>
  <si>
    <t>2016-10-19T03:38:24.813848+00:00</t>
  </si>
  <si>
    <t>d1a3ed5b8ce1944b23f65725fdf310d4</t>
  </si>
  <si>
    <t>2016-10-12T08:36:31.953976+00:00</t>
  </si>
  <si>
    <t>cc461fdd51467d9c2e91b8ee119c9f7e</t>
  </si>
  <si>
    <t>ENCSR000DKF</t>
  </si>
  <si>
    <t>ENCBS641AAS</t>
  </si>
  <si>
    <t>6971d9cf2cbc4d071a2c27c4ce9f1041</t>
  </si>
  <si>
    <t>ENCSR253EQJ</t>
  </si>
  <si>
    <t>ENCBS776VFS</t>
  </si>
  <si>
    <t>2016-10-22T09:08:49.503333+00:00</t>
  </si>
  <si>
    <t>93a74782a1b125901061abe6ff171553</t>
  </si>
  <si>
    <t>ENCFF826JDD</t>
  </si>
  <si>
    <t>ENCBS008AOU</t>
  </si>
  <si>
    <t>2015-02-20T03:57:33.009423+00:00</t>
  </si>
  <si>
    <t>32327f298339d2e6c9dc8e0ffbd7ae2d</t>
  </si>
  <si>
    <t>ENCSR000DWO</t>
  </si>
  <si>
    <t>ENCBS390ENC</t>
  </si>
  <si>
    <t>215c524269167ab5a65bcc1fa7365b1d</t>
  </si>
  <si>
    <t>ENCSR961QMI</t>
  </si>
  <si>
    <t>2016-10-20T05:01:46.441791+00:00</t>
  </si>
  <si>
    <t>f55dd8729189aed60e3d06dea2665c4d</t>
  </si>
  <si>
    <t>ENCSR283BPT</t>
  </si>
  <si>
    <t>2016-10-22T12:49:53.718053+00:00</t>
  </si>
  <si>
    <t>607c87a407e1830481118faf19e16209</t>
  </si>
  <si>
    <t>ENCSR890MJO</t>
  </si>
  <si>
    <t>ENCBS392DBQ</t>
  </si>
  <si>
    <t>2016-10-26T13:15:34.279826+00:00</t>
  </si>
  <si>
    <t>6150cee57e07db690f6cd2db2294b54c</t>
  </si>
  <si>
    <t>ENCSR000DSX</t>
  </si>
  <si>
    <t>ENCBS303AAA</t>
  </si>
  <si>
    <t>959ac35ce86cba6068b0ceda932fb066</t>
  </si>
  <si>
    <t>ENCSR000BHY</t>
  </si>
  <si>
    <t>0d33b49b49020d73fecd4257dd0590dd</t>
  </si>
  <si>
    <t>8a0d022403a95dcb0f47b03a8f05faf5</t>
  </si>
  <si>
    <t>ENCFF000ZIH</t>
  </si>
  <si>
    <t>2bde1bd31427764d826183bb2974dcdd</t>
  </si>
  <si>
    <t>ENCSR589NSH</t>
  </si>
  <si>
    <t>2017-10-18T15:21:11.464564+00:00</t>
  </si>
  <si>
    <t>22bfa1c9763d95ddb79cc8596e322b46</t>
  </si>
  <si>
    <t>ENCBS801AYF</t>
  </si>
  <si>
    <t>2017-10-18T15:20:33.268512+00:00</t>
  </si>
  <si>
    <t>1781878b4d0fb36cad555fba2b8ea409</t>
  </si>
  <si>
    <t>ENCSR000DVR</t>
  </si>
  <si>
    <t>ENCBS825YFA</t>
  </si>
  <si>
    <t>c110b20848e1fb4fd21b108e428ecb9e</t>
  </si>
  <si>
    <t>ENCSR000BLA</t>
  </si>
  <si>
    <t>ENCBS165AAA</t>
  </si>
  <si>
    <t>66027fc084fae37a1bc065fcad469bfa</t>
  </si>
  <si>
    <t>ENCFF059KCL</t>
  </si>
  <si>
    <t>2016-10-19T00:49:50.183484+00:00</t>
  </si>
  <si>
    <t>96feeaee7ef53d1b460e564f9ff5d4ee</t>
  </si>
  <si>
    <t>ENCFF385YRR</t>
  </si>
  <si>
    <t>ENCSR639HUV</t>
  </si>
  <si>
    <t>2016-10-26T13:19:51.219915+00:00</t>
  </si>
  <si>
    <t>8b6c522417ee64eba944c1b88b32c455</t>
  </si>
  <si>
    <t>b73a74e95889771423840251e8fad3ca</t>
  </si>
  <si>
    <t>ENCSR449RSE</t>
  </si>
  <si>
    <t>2016-11-17T10:53:59.992837+00:00</t>
  </si>
  <si>
    <t>33dc1f7b1c9576d31004cc15a484832e</t>
  </si>
  <si>
    <t>ENCFF000CIU</t>
  </si>
  <si>
    <t>ENCSR000APT</t>
  </si>
  <si>
    <t>ENCBS617RCN</t>
  </si>
  <si>
    <t>4bf40fcee1c350767c889a5120acca07</t>
  </si>
  <si>
    <t>ENCSR000DOV</t>
  </si>
  <si>
    <t>ENCBS619ENC</t>
  </si>
  <si>
    <t>e1162b55c908370cdd2753cd1f9b5eb2</t>
  </si>
  <si>
    <t>ENCFF630OOC</t>
  </si>
  <si>
    <t>ENCSR074WNF</t>
  </si>
  <si>
    <t>ENCBS424MFE</t>
  </si>
  <si>
    <t>2016-10-26T05:01:24.846538+00:00</t>
  </si>
  <si>
    <t>ec7af921ef7e8fdf5ed5f1b953877d00</t>
  </si>
  <si>
    <t>ENCSR927WKX</t>
  </si>
  <si>
    <t>ENCBS391JPU</t>
  </si>
  <si>
    <t>2016-10-19T04:35:43.480133+00:00</t>
  </si>
  <si>
    <t>6fc1515b0fda89d7c1fe8ae70c7b61f3</t>
  </si>
  <si>
    <t>ENCSR461VPV</t>
  </si>
  <si>
    <t>2016-10-20T00:46:37.608919+00:00</t>
  </si>
  <si>
    <t>7c1923dcf3385f3d6fccc1a88d75df44</t>
  </si>
  <si>
    <t>ENCSR000DMW</t>
  </si>
  <si>
    <t>ENCBS252AAA</t>
  </si>
  <si>
    <t>a50029660a56274542b1b9bf3a1024bd</t>
  </si>
  <si>
    <t>ENCSR652ULP</t>
  </si>
  <si>
    <t>2016-10-20T08:46:16.393568+00:00</t>
  </si>
  <si>
    <t>c5e099f1bac05e62b9587af5475a82d5</t>
  </si>
  <si>
    <t>ENCFF159MTI</t>
  </si>
  <si>
    <t>ENCFF209YSO, ENCFF942IYS</t>
  </si>
  <si>
    <t>ENCSR116QUS</t>
  </si>
  <si>
    <t>2016-10-19T03:48:28.011035+00:00</t>
  </si>
  <si>
    <t>233444cd9d3bdfb5184e3cddcfb88017</t>
  </si>
  <si>
    <t>ENCSR361GKY</t>
  </si>
  <si>
    <t>ENCBS757GPD</t>
  </si>
  <si>
    <t>2016-02-24T03:19:15.057748+00:00</t>
  </si>
  <si>
    <t>7eac1c268bfeba82be33af442eee6afb</t>
  </si>
  <si>
    <t>ENCFF000ZIB</t>
  </si>
  <si>
    <t>83d047bcc735077a782a07d6975d6d1a</t>
  </si>
  <si>
    <t>ENCBS341AAA</t>
  </si>
  <si>
    <t>4c095418e343f8a3ad50536f253da8fd</t>
  </si>
  <si>
    <t>ENCSR000EXY</t>
  </si>
  <si>
    <t>ENCBS260AAA</t>
  </si>
  <si>
    <t>94ce01964257c8f7c58d1690454e1cfb</t>
  </si>
  <si>
    <t>ENCFF002ABO</t>
  </si>
  <si>
    <t>a46d471770edd5c3c876add0ad8db0d0</t>
  </si>
  <si>
    <t>ENCSR000BLQ</t>
  </si>
  <si>
    <t>ENCBS404ENC</t>
  </si>
  <si>
    <t>8dff9f0c06673c2b5580cafb689af27c</t>
  </si>
  <si>
    <t>ENCSR000BNC</t>
  </si>
  <si>
    <t>a17824f847a493af36c7830b679e38d7</t>
  </si>
  <si>
    <t>ENCSR061VJM</t>
  </si>
  <si>
    <t>2016-10-22T03:10:19.718039+00:00</t>
  </si>
  <si>
    <t>b9aeda801658ab9c69ce2efc210d3d4f</t>
  </si>
  <si>
    <t>ENCSR000DKC</t>
  </si>
  <si>
    <t>ENCBS948PVM</t>
  </si>
  <si>
    <t>3db90fb5516da7fcb326a232840d7071</t>
  </si>
  <si>
    <t>ENCBS119ZSZ</t>
  </si>
  <si>
    <t>2016-10-22T04:08:02.705627+00:00</t>
  </si>
  <si>
    <t>b2e81ca91178e4c252fe6e1890c005c9</t>
  </si>
  <si>
    <t>ENCSR332DTY</t>
  </si>
  <si>
    <t>ENCBS223PPW</t>
  </si>
  <si>
    <t>2016-10-19T01:56:53.628919+00:00</t>
  </si>
  <si>
    <t>4fd8e4f711f2879046faed1643ae1c22</t>
  </si>
  <si>
    <t>ENCSR000DQC</t>
  </si>
  <si>
    <t>ENCBS271SFD</t>
  </si>
  <si>
    <t>962197cc39f8f2663e19516990555092</t>
  </si>
  <si>
    <t>ENCSR000DTG</t>
  </si>
  <si>
    <t>ENCBS501ROB</t>
  </si>
  <si>
    <t>f0a791b8b4b7924ea5e0667926668fb7</t>
  </si>
  <si>
    <t>ENCSR221IDN</t>
  </si>
  <si>
    <t>2014-07-30T00:00:00.000000+00:00</t>
  </si>
  <si>
    <t>ef3c9703efee077ba1d81b2b395dcd44</t>
  </si>
  <si>
    <t>ENCSR496AXR</t>
  </si>
  <si>
    <t>ENCBS159AAA</t>
  </si>
  <si>
    <t>cd44c9e8a9e13eb4f7ceb4d10e72167a</t>
  </si>
  <si>
    <t>ENCSR201KGX</t>
  </si>
  <si>
    <t>2016-10-20T04:17:48.837308+00:00</t>
  </si>
  <si>
    <t>8e81a3614c9ada2480e80ea15210671b</t>
  </si>
  <si>
    <t>ENCSR000BPN</t>
  </si>
  <si>
    <t>25dc912c2d054558552bd9d443cc144f</t>
  </si>
  <si>
    <t>ENCSR065SFQ</t>
  </si>
  <si>
    <t>ENCBS448IJH</t>
  </si>
  <si>
    <t>2016-10-18T14:29:20.531881+00:00</t>
  </si>
  <si>
    <t>7112ac550ccad3e14c580f1cb011ed4b</t>
  </si>
  <si>
    <t>ENCFF000ZHZ</t>
  </si>
  <si>
    <t>7b53917aeccd0672f396d315cef06ea2</t>
  </si>
  <si>
    <t>ENCFF002AVH</t>
  </si>
  <si>
    <t>ENCSR179YLS</t>
  </si>
  <si>
    <t>ENCBS107PVI</t>
  </si>
  <si>
    <t>f21e585f66ff12e983fcca888a698901</t>
  </si>
  <si>
    <t>ENCSR000BIH</t>
  </si>
  <si>
    <t>0644234ed4f9ca262013d98845eb5f8a</t>
  </si>
  <si>
    <t>ENCFF169TIB</t>
  </si>
  <si>
    <t>ENCBS241TLI</t>
  </si>
  <si>
    <t>2014-10-24T21:38:29.089611+00:00</t>
  </si>
  <si>
    <t>54d6532e47ed78e9171c720ff97456dc</t>
  </si>
  <si>
    <t>ENCSR687ZYY</t>
  </si>
  <si>
    <t>2016-10-22T12:54:56.244761+00:00</t>
  </si>
  <si>
    <t>5d2bebb49ddf60508cc9ba1c8c9f57e8</t>
  </si>
  <si>
    <t>ENCSR000DPT</t>
  </si>
  <si>
    <t>ENCBS697FJI</t>
  </si>
  <si>
    <t>e581a5ad20a0e3934f2e50eb4d95438b</t>
  </si>
  <si>
    <t>ENCSR000DTJ</t>
  </si>
  <si>
    <t>ENCBS072ENC</t>
  </si>
  <si>
    <t>f2edc02055f7423c071f5d432637a834</t>
  </si>
  <si>
    <t>ENCSR000DQQ</t>
  </si>
  <si>
    <t>ENCBS484ENC</t>
  </si>
  <si>
    <t>9b347753e5eb9c139014e48dcae42604</t>
  </si>
  <si>
    <t>2016-10-20T10:07:16.319462+00:00</t>
  </si>
  <si>
    <t>b203587b8eda2321e5236b16611760cb</t>
  </si>
  <si>
    <t>ENCSR000DOW</t>
  </si>
  <si>
    <t>ENCBS617ENC</t>
  </si>
  <si>
    <t>d9862d49e897b4c392834e750aacc3e8</t>
  </si>
  <si>
    <t>ENCSR000DSA</t>
  </si>
  <si>
    <t>ENCBS303BHK</t>
  </si>
  <si>
    <t>647184ce010333879bda47b9e3d57ea9</t>
  </si>
  <si>
    <t>ENCSR000BNF</t>
  </si>
  <si>
    <t>e9883dc192c338776116748090e4cc45</t>
  </si>
  <si>
    <t>ENCSR000BPQ</t>
  </si>
  <si>
    <t>289e822443d25be8537d0281107f04d0</t>
  </si>
  <si>
    <t>ENCFF197TBK</t>
  </si>
  <si>
    <t>ENCSR858ROP</t>
  </si>
  <si>
    <t>2016-10-19T03:05:52.707350+00:00</t>
  </si>
  <si>
    <t>eaa983642b81fa9e056dfca2d7c9f65e</t>
  </si>
  <si>
    <t>f16ef24c1e770e6958a0313f60e8d931</t>
  </si>
  <si>
    <t>ENCSR000AKY</t>
  </si>
  <si>
    <t>ENCBS639AAA</t>
  </si>
  <si>
    <t>d5471e71ef5c3b2029311fc0274aa011</t>
  </si>
  <si>
    <t>ENCSR574WQE</t>
  </si>
  <si>
    <t>2016-10-20T08:07:24.937907+00:00</t>
  </si>
  <si>
    <t>d92c917b09903e9563c2b5c2aee1747e</t>
  </si>
  <si>
    <t>ENCFF000VQO</t>
  </si>
  <si>
    <t>ENCSR000EUH</t>
  </si>
  <si>
    <t>ENCBS182AAA</t>
  </si>
  <si>
    <t>b92f6c743bb486a0e487c83fabef3726</t>
  </si>
  <si>
    <t>ENCSR000DXC</t>
  </si>
  <si>
    <t>ENCBS492WPY</t>
  </si>
  <si>
    <t>9ce77d0b0358580c956b9829d2b35298</t>
  </si>
  <si>
    <t>ENCSR000DSC</t>
  </si>
  <si>
    <t>ENCBS093MVN</t>
  </si>
  <si>
    <t>98a9df0797b233a5bef81cef08a1aaba</t>
  </si>
  <si>
    <t>ENCFF186NYZ</t>
  </si>
  <si>
    <t>ENCSR247BVB</t>
  </si>
  <si>
    <t>ENCBS312SQY</t>
  </si>
  <si>
    <t>2016-10-25T19:04:15.530757+00:00</t>
  </si>
  <si>
    <t>152f15192b4df1e9390be5822434534e</t>
  </si>
  <si>
    <t>ENCSR000DSN</t>
  </si>
  <si>
    <t>ENCBS395GPZ</t>
  </si>
  <si>
    <t>c4867a6cc9df611da856cd764c5a1272</t>
  </si>
  <si>
    <t>ENCFF970CAQ</t>
  </si>
  <si>
    <t>ENCSR930RIA</t>
  </si>
  <si>
    <t>ENCBS495KDC</t>
  </si>
  <si>
    <t>2016-10-21T03:51:43.137339+00:00</t>
  </si>
  <si>
    <t>b8c24a288f0d49a7d45d725ce04e870f</t>
  </si>
  <si>
    <t>ENCFF859VNG</t>
  </si>
  <si>
    <t>ENCBS068KST</t>
  </si>
  <si>
    <t>2017-01-26T05:23:18.115658+00:00</t>
  </si>
  <si>
    <t>7a9a577c013edde2554103f197855042</t>
  </si>
  <si>
    <t>ENCSR566AEL</t>
  </si>
  <si>
    <t>2016-10-18T19:43:55.057628+00:00</t>
  </si>
  <si>
    <t>160abda9e30c338266f3e76105c5c81e</t>
  </si>
  <si>
    <t>ENCFF155BZF</t>
  </si>
  <si>
    <t>ENCSR541DBO</t>
  </si>
  <si>
    <t>2016-10-21T01:16:54.427061+00:00</t>
  </si>
  <si>
    <t>73ab6a8621bf5ff3195f53cd80251878</t>
  </si>
  <si>
    <t>ENCSR000DQO</t>
  </si>
  <si>
    <t>ENCBS192PUU</t>
  </si>
  <si>
    <t>446280508b26672b70dbc041a4847dc4</t>
  </si>
  <si>
    <t>ENCFF647ACK</t>
  </si>
  <si>
    <t>2016-10-25T19:29:54.512544+00:00</t>
  </si>
  <si>
    <t>2ba44b2a7daed1ca41c0eccd8bc53cf0</t>
  </si>
  <si>
    <t>ENCSR000DWG</t>
  </si>
  <si>
    <t>ENCBS235TSM</t>
  </si>
  <si>
    <t>75be4da77036b272d22ef286d7303164</t>
  </si>
  <si>
    <t>ENCFF686JJA</t>
  </si>
  <si>
    <t>ENCBS737HIZ</t>
  </si>
  <si>
    <t>2016-10-11T22:50:33.498864+00:00</t>
  </si>
  <si>
    <t>8b2f6b0ca9a512bbd7de1f66f6cfcc24</t>
  </si>
  <si>
    <t>ENCFF692GVG</t>
  </si>
  <si>
    <t>2017-01-26T05:16:41.951841+00:00</t>
  </si>
  <si>
    <t>1142ec490cb799cb67bf4abfb1c18635</t>
  </si>
  <si>
    <t>ENCSR000DXS</t>
  </si>
  <si>
    <t>ENCBS909WFM</t>
  </si>
  <si>
    <t>d8ceb8d559de14e46a49b926eb1c1217</t>
  </si>
  <si>
    <t>ENCFF000ZID</t>
  </si>
  <si>
    <t>dc2d9d33dfc26c0decbf3678def42cf4</t>
  </si>
  <si>
    <t>ENCFF244XQF</t>
  </si>
  <si>
    <t>2017-01-26T05:15:55.566511+00:00</t>
  </si>
  <si>
    <t>c1d47814a0130c489acf85930c7f7aac</t>
  </si>
  <si>
    <t>ENCFF688OXR</t>
  </si>
  <si>
    <t>2016-10-11T22:45:05.845764+00:00</t>
  </si>
  <si>
    <t>67be23ef9a327f77bdcab670a07f1853</t>
  </si>
  <si>
    <t>ENCSR810RRR</t>
  </si>
  <si>
    <t>ENCBS004CWA</t>
  </si>
  <si>
    <t>2016-10-26T14:18:17.270405+00:00</t>
  </si>
  <si>
    <t>313dda89ab6a9cf115018e2caa8b68ef</t>
  </si>
  <si>
    <t>ENCSR612PJQ</t>
  </si>
  <si>
    <t>ENCBS600SJA</t>
  </si>
  <si>
    <t>2016-10-20T06:27:06.176041+00:00</t>
  </si>
  <si>
    <t>3bfcd93be71e1522f038ec9da562178b</t>
  </si>
  <si>
    <t>ENCSR000DPZ</t>
  </si>
  <si>
    <t>ENCBS098SOQ</t>
  </si>
  <si>
    <t>3bcd870c0af70098b78425cfb57d037a</t>
  </si>
  <si>
    <t>bfcfc6361dc8d995da6edb5dceb2ee3c</t>
  </si>
  <si>
    <t>ENCSR000EXQ</t>
  </si>
  <si>
    <t>ENCBS145AAA</t>
  </si>
  <si>
    <t>1bbb5f43041219e7d8e2cba8ad416d0a</t>
  </si>
  <si>
    <t>ENCFF107HYL</t>
  </si>
  <si>
    <t>ENCSR960VLF</t>
  </si>
  <si>
    <t>2016-10-25T18:07:37.402031+00:00</t>
  </si>
  <si>
    <t>63ee33410572223777a26d5b8ad9db8b</t>
  </si>
  <si>
    <t>ENCSR000DTP</t>
  </si>
  <si>
    <t>ENCBS650OZU</t>
  </si>
  <si>
    <t>b2dad44d86cb9677ce8bb7ca19b554c8</t>
  </si>
  <si>
    <t>ENCSR000DTM</t>
  </si>
  <si>
    <t>ENCBS559KYO</t>
  </si>
  <si>
    <t>03b02edcf1173d877dbf83cca973d500</t>
  </si>
  <si>
    <t>ENCFF000VQQ</t>
  </si>
  <si>
    <t>d29733bf4bf98e7db21e96bddb6877ee</t>
  </si>
  <si>
    <t>ENCSR000DXX</t>
  </si>
  <si>
    <t>ENCBS601ENJ</t>
  </si>
  <si>
    <t>579f0298aea7cdca69ee0a52d57af1e9</t>
  </si>
  <si>
    <t>ENCSR000DUY</t>
  </si>
  <si>
    <t>ENCBS321AAA</t>
  </si>
  <si>
    <t>e5cf829b3004b607a9a180b43cf5dcfc</t>
  </si>
  <si>
    <t>ENCFF849RAD</t>
  </si>
  <si>
    <t>ENCSR836XKP</t>
  </si>
  <si>
    <t>ENCBS726UUU</t>
  </si>
  <si>
    <t>2015-05-22T16:50:15.025541+00:00</t>
  </si>
  <si>
    <t>a4926d5cfbb355ceb0d551e77fa9ce6f</t>
  </si>
  <si>
    <t>ENCSR000DKD</t>
  </si>
  <si>
    <t>ENCBS926CWO</t>
  </si>
  <si>
    <t>7a389138aa0c34511caf32b42f63b2dd</t>
  </si>
  <si>
    <t>ENCSR000DTB</t>
  </si>
  <si>
    <t>ENCBS304AAA</t>
  </si>
  <si>
    <t>f86911f92130ea803c51558e13cf8af2</t>
  </si>
  <si>
    <t>ENCFF860HKY</t>
  </si>
  <si>
    <t>2017-01-26T05:24:39.139195+00:00</t>
  </si>
  <si>
    <t>51f59594a9d3c8cae4867cca05b5b009</t>
  </si>
  <si>
    <t>ENCFF767BGX</t>
  </si>
  <si>
    <t>ENCSR831CKP</t>
  </si>
  <si>
    <t>ENCBS394HEM</t>
  </si>
  <si>
    <t>2017-10-18T15:28:29.267644+00:00</t>
  </si>
  <si>
    <t>b4823d0eef61401102c6f85d778ebceb</t>
  </si>
  <si>
    <t>ENCSR000DUL</t>
  </si>
  <si>
    <t>ENCBS411AMC</t>
  </si>
  <si>
    <t>320b09fdbad19cd290fe649622a1762b</t>
  </si>
  <si>
    <t>ENCFF313MQI</t>
  </si>
  <si>
    <t>2017-10-18T15:28:23.196210+00:00</t>
  </si>
  <si>
    <t>473fc015f2fc524b068fc57e943e4079</t>
  </si>
  <si>
    <t>ENCFF765DJW</t>
  </si>
  <si>
    <t>ENCBS096LWS</t>
  </si>
  <si>
    <t>2017-01-26T05:20:26.501797+00:00</t>
  </si>
  <si>
    <t>51de3083b7d23ec2d0c76a2982bed36f</t>
  </si>
  <si>
    <t>ENCSR680APM</t>
  </si>
  <si>
    <t>ENCBS087RTK</t>
  </si>
  <si>
    <t>2016-11-17T07:13:02.498750+00:00</t>
  </si>
  <si>
    <t>24a9da2bec061a4ed8ff24692f9f377b</t>
  </si>
  <si>
    <t>ENCSR828WYU</t>
  </si>
  <si>
    <t>ENCBS209TSR</t>
  </si>
  <si>
    <t>9a19c0276b7cd6e9a86ae75ad499ce0b</t>
  </si>
  <si>
    <t>6a1a2cc75d61501b174af1078d177be8</t>
  </si>
  <si>
    <t>ENCFF000ZIF</t>
  </si>
  <si>
    <t>ff313a8e6cda3b323a92e91b63b22e8b</t>
  </si>
  <si>
    <t>ENCSR000DPW</t>
  </si>
  <si>
    <t>ENCBS793PDT</t>
  </si>
  <si>
    <t>5dc68081bfdb17d360ad60099ac04585</t>
  </si>
  <si>
    <t>ENCSR000EHU</t>
  </si>
  <si>
    <t>ENCBS376ENC</t>
  </si>
  <si>
    <t>7f96ed23e4bfd1e7b6b524de6b68310c</t>
  </si>
  <si>
    <t>ENCFF563PNW</t>
  </si>
  <si>
    <t>2017-01-26T05:12:52.283533+00:00</t>
  </si>
  <si>
    <t>9b68f4df3060cb8131a318df932e208d</t>
  </si>
  <si>
    <t>ENCFF138KKQ</t>
  </si>
  <si>
    <t>2016-10-10T23:02:54.176823+00:00</t>
  </si>
  <si>
    <t>abbe4ba5be667292c35b58b3855526f4</t>
  </si>
  <si>
    <t>ENCFF368CYL</t>
  </si>
  <si>
    <t>2016-10-10T23:06:32.578018+00:00</t>
  </si>
  <si>
    <t>4c814c7a73e78d37e446512c432f500d</t>
  </si>
  <si>
    <t>ENCFF579OKU</t>
  </si>
  <si>
    <t>ENCSR828DDP</t>
  </si>
  <si>
    <t>ENCBS868LSM</t>
  </si>
  <si>
    <t>2017-10-18T15:27:39.657188+00:00</t>
  </si>
  <si>
    <t>6b471978f535bc4b719c42d421646f5c</t>
  </si>
  <si>
    <t>ENCFF554RIX</t>
  </si>
  <si>
    <t>ENCSR927MXE</t>
  </si>
  <si>
    <t>2016-10-26T09:58:55.537814+00:00</t>
  </si>
  <si>
    <t>5c86899431cbb156d9dddb8e918f4b9c</t>
  </si>
  <si>
    <t>ENCFF116PQT</t>
  </si>
  <si>
    <t>ENCSR064RLF</t>
  </si>
  <si>
    <t>2016-10-19T23:04:56.858738+00:00</t>
  </si>
  <si>
    <t>e444d28396a8b933795cf3b60af53b61</t>
  </si>
  <si>
    <t>ENCSR330SVG</t>
  </si>
  <si>
    <t>2017-10-18T15:21:29.195560+00:00</t>
  </si>
  <si>
    <t>c87487247045b141154cf4a50ae09b24</t>
  </si>
  <si>
    <t>1565089f4407fafa761ec76e8999abb1</t>
  </si>
  <si>
    <t>ENCFF000VCW</t>
  </si>
  <si>
    <t>ENCFF408PAH, ENCFF885RHY</t>
  </si>
  <si>
    <t>ENCSR000EUX</t>
  </si>
  <si>
    <t>ENCBS409MTT</t>
  </si>
  <si>
    <t>f87aff5de549265dcf720f72fedcb125</t>
  </si>
  <si>
    <t>ENCSR049LCN</t>
  </si>
  <si>
    <t>2016-10-20T18:04:29.884614+00:00</t>
  </si>
  <si>
    <t>35992e830fee27316f1985c6d0aa1cfe</t>
  </si>
  <si>
    <t>ENCFF335YMI</t>
  </si>
  <si>
    <t>ENCSR107RQX</t>
  </si>
  <si>
    <t>2016-10-21T06:04:46.057454+00:00</t>
  </si>
  <si>
    <t>1be3cda471c89f29b1c9e8dd4c9ac3a3</t>
  </si>
  <si>
    <t>ENCSR000DVT</t>
  </si>
  <si>
    <t>ENCBS550BVM</t>
  </si>
  <si>
    <t>58767348bba4f5b6ddce676946cd7b76</t>
  </si>
  <si>
    <t>ENCFF874IPA</t>
  </si>
  <si>
    <t>2016-10-26T01:54:46.807615+00:00</t>
  </si>
  <si>
    <t>c93bb3dc596ef50ee34087538e83d2ae</t>
  </si>
  <si>
    <t>ENCSR214MNL</t>
  </si>
  <si>
    <t>ENCBS399JWQ</t>
  </si>
  <si>
    <t>2016-10-26T10:06:03.529099+00:00</t>
  </si>
  <si>
    <t>716cb22ac8ee92e0fe2a05133e355c05</t>
  </si>
  <si>
    <t>ENCFF549YXP</t>
  </si>
  <si>
    <t>2017-10-18T15:27:42.179461+00:00</t>
  </si>
  <si>
    <t>45eb899ada586a42feea23cc22c9c25d</t>
  </si>
  <si>
    <t>ENCSR000DVB</t>
  </si>
  <si>
    <t>ENCBS024DYT</t>
  </si>
  <si>
    <t>786523294bf32837b72296d57371b477</t>
  </si>
  <si>
    <t>ENCSR503UNI</t>
  </si>
  <si>
    <t>ENCBS982GUC</t>
  </si>
  <si>
    <t>2016-10-12T04:59:57.081707+00:00</t>
  </si>
  <si>
    <t>28b6e4b1068b0457ab47418ff300d8c1</t>
  </si>
  <si>
    <t>ENCFF472QMD</t>
  </si>
  <si>
    <t>2016-10-10T22:52:03.596222+00:00</t>
  </si>
  <si>
    <t>fbd448d302176fa86842cde262ec24ab</t>
  </si>
  <si>
    <t>ENCSR000DPN</t>
  </si>
  <si>
    <t>ENCBS004ENC</t>
  </si>
  <si>
    <t>e0bec880cb2f821ef482ddd53f3691d2</t>
  </si>
  <si>
    <t>ENCSR000DSB</t>
  </si>
  <si>
    <t>ENCBS360WQQ</t>
  </si>
  <si>
    <t>9baa6088334b71230cee62e1584c30d1</t>
  </si>
  <si>
    <t>ENCSR170FFQ</t>
  </si>
  <si>
    <t>ENCBS215WGD</t>
  </si>
  <si>
    <t>2016-10-12T06:55:10.759916+00:00</t>
  </si>
  <si>
    <t>f4c035bdba15be2e2977853c86af442d</t>
  </si>
  <si>
    <t>ENCFF000VCY</t>
  </si>
  <si>
    <t>2299c9e7627942f857e348729a2d7a26</t>
  </si>
  <si>
    <t>ENCFF635VQA</t>
  </si>
  <si>
    <t>2016-10-10T22:56:00.762982+00:00</t>
  </si>
  <si>
    <t>ec48580e5bdf10b1307f5021ba91991e</t>
  </si>
  <si>
    <t>ENCSR000DUI</t>
  </si>
  <si>
    <t>ENCBS309AAA</t>
  </si>
  <si>
    <t>f773fc51bc1dd8fcbd737510ee1f909e</t>
  </si>
  <si>
    <t>ENCFF412GJA</t>
  </si>
  <si>
    <t>2017-01-26T05:23:58.539779+00:00</t>
  </si>
  <si>
    <t>dcd7835062e0c720e8dd99e0077ea466</t>
  </si>
  <si>
    <t>ENCFF002BCA</t>
  </si>
  <si>
    <t>8ba82f8c1922165415be0c6e3eb0e679</t>
  </si>
  <si>
    <t>ENCFF505RHM</t>
  </si>
  <si>
    <t>ENCSR563SVE</t>
  </si>
  <si>
    <t>ENCBS934MZY</t>
  </si>
  <si>
    <t>2016-10-22T06:02:25.338638+00:00</t>
  </si>
  <si>
    <t>576c4b1ed7b458d2cad3a2cbed332acd</t>
  </si>
  <si>
    <t>ENCSR000DVJ</t>
  </si>
  <si>
    <t>ENCBS893GDP</t>
  </si>
  <si>
    <t>9864098492fb3a74fde6ba2c0e179234</t>
  </si>
  <si>
    <t>ENCFF363GJA</t>
  </si>
  <si>
    <t>ENCSR642LNB</t>
  </si>
  <si>
    <t>2017-10-18T15:24:13.428601+00:00</t>
  </si>
  <si>
    <t>d8073d320c347d8739482bf49972fdb8</t>
  </si>
  <si>
    <t>ENCSR000BLJ</t>
  </si>
  <si>
    <t>77eb051fe7e747fe8d692a6d375bf8c0</t>
  </si>
  <si>
    <t>ENCSR000DXM</t>
  </si>
  <si>
    <t>ENCBS400ENC</t>
  </si>
  <si>
    <t>3766c543d26ae6867bbf7a0b84b10e22</t>
  </si>
  <si>
    <t>ENCFF630PTQ</t>
  </si>
  <si>
    <t>2014-10-24T22:12:19.998008+00:00</t>
  </si>
  <si>
    <t>574bdf230efd175a475e56944b944caf</t>
  </si>
  <si>
    <t>ENCSR000EDR</t>
  </si>
  <si>
    <t>ENCBS638AAA</t>
  </si>
  <si>
    <t>9b68cbd773ccbaf55c7433431a7fbc6d</t>
  </si>
  <si>
    <t>ENCFF150YLW</t>
  </si>
  <si>
    <t>2016-10-19T03:08:10.023384+00:00</t>
  </si>
  <si>
    <t>ce33c9545f5be35a4b40127776c80af2</t>
  </si>
  <si>
    <t>ENCFF617COT</t>
  </si>
  <si>
    <t>ENCSR510OLN</t>
  </si>
  <si>
    <t>ENCBS061FHJ</t>
  </si>
  <si>
    <t>2017-10-18T15:27:43.452653+00:00</t>
  </si>
  <si>
    <t>e863ff758dfbe9939175f3e272ee1d3c</t>
  </si>
  <si>
    <t>ENCFF046EFX</t>
  </si>
  <si>
    <t>ENCSR300ZUS</t>
  </si>
  <si>
    <t>ENCBS010LQV</t>
  </si>
  <si>
    <t>2016-10-19T02:21:57.549824+00:00</t>
  </si>
  <si>
    <t>ed0126497c42a0fefdbd87beed4ec731</t>
  </si>
  <si>
    <t>ENCFF954TXY</t>
  </si>
  <si>
    <t>2017-10-18T15:27:34.511478+00:00</t>
  </si>
  <si>
    <t>ac154eb415b854f6881bd9e1e46ac3b7</t>
  </si>
  <si>
    <t>ENCSR704GTT</t>
  </si>
  <si>
    <t>ENCBS992YMT</t>
  </si>
  <si>
    <t>2016-10-12T02:39:18.811885+00:00</t>
  </si>
  <si>
    <t>fc4d0b5a9a0ece236504832bcde69bc2</t>
  </si>
  <si>
    <t>ENCBS945KYE</t>
  </si>
  <si>
    <t>7c15a70e15595e5395ffcae708bc3092</t>
  </si>
  <si>
    <t>ENCFF974ONB</t>
  </si>
  <si>
    <t>ENCBS110SZF</t>
  </si>
  <si>
    <t>2017-10-18T15:27:44.106049+00:00</t>
  </si>
  <si>
    <t>523fa96f0d143ec23934f10e594a0d68</t>
  </si>
  <si>
    <t>ENCSR000ALS</t>
  </si>
  <si>
    <t>ENCBS585ENC</t>
  </si>
  <si>
    <t>b25981e165739d67f1065d19be3a6525</t>
  </si>
  <si>
    <t>ENCFF812ISD</t>
  </si>
  <si>
    <t>ENCBS136LHJ</t>
  </si>
  <si>
    <t>2016-04-11T19:21:02.755035+00:00</t>
  </si>
  <si>
    <t>ff6ec7f864261a661ae3dc37d3579958</t>
  </si>
  <si>
    <t>ENCFF315XZF</t>
  </si>
  <si>
    <t>2017-10-18T15:24:43.831630+00:00</t>
  </si>
  <si>
    <t>fc939b20840aac1d26b8b7fb8ab52b49</t>
  </si>
  <si>
    <t>ENCFF857GIV</t>
  </si>
  <si>
    <t>2017-10-18T15:24:50.816295+00:00</t>
  </si>
  <si>
    <t>161c40b32af30695e7f6c01af612ff06</t>
  </si>
  <si>
    <t>ENCFF955HWE</t>
  </si>
  <si>
    <t>2017-01-26T05:25:20.449206+00:00</t>
  </si>
  <si>
    <t>607ad6e448905272a28ec51266766581</t>
  </si>
  <si>
    <t>ENCFF389FEH</t>
  </si>
  <si>
    <t>ENCSR664SHQ</t>
  </si>
  <si>
    <t>ENCBS192DLO</t>
  </si>
  <si>
    <t>2016-10-11T23:49:31.189619+00:00</t>
  </si>
  <si>
    <t>34bb1bd98717d6ed25246a5ea92b9d1a</t>
  </si>
  <si>
    <t>ENCFF217LWR</t>
  </si>
  <si>
    <t>2016-10-19T03:01:47.408496+00:00</t>
  </si>
  <si>
    <t>ef01bf66bde028c59fca669feca3355d</t>
  </si>
  <si>
    <t>ENCFF261YBL</t>
  </si>
  <si>
    <t>ENCBS121LTF</t>
  </si>
  <si>
    <t>2017-10-18T15:22:27.505722+00:00</t>
  </si>
  <si>
    <t>ef464a79ce6d63a1740aef1bef067c7e</t>
  </si>
  <si>
    <t>ENCFF645YSL</t>
  </si>
  <si>
    <t>2017-10-18T15:22:24.240434+00:00</t>
  </si>
  <si>
    <t>8397279b17da91096fade627f97978d3</t>
  </si>
  <si>
    <t>ENCFF405FJY</t>
  </si>
  <si>
    <t>2017-10-18T15:27:33.200489+00:00</t>
  </si>
  <si>
    <t>e848dec49971f1173fac2d88e7d960e8</t>
  </si>
  <si>
    <t>ENCFF180MSA</t>
  </si>
  <si>
    <t>ENCSR023HXE</t>
  </si>
  <si>
    <t>ENCBS976AOQ</t>
  </si>
  <si>
    <t>2017-10-18T15:27:31.170024+00:00</t>
  </si>
  <si>
    <t>f03f0be1129a4520527c2a006c210835</t>
  </si>
  <si>
    <t>ENCFF915YSH</t>
  </si>
  <si>
    <t>2017-10-18T15:24:37.477911+00:00</t>
  </si>
  <si>
    <t>7fb5bbef99cf574505f4a328d07bbdc0</t>
  </si>
  <si>
    <t>5b10188412b2124c42eb9f7816d53a77</t>
  </si>
  <si>
    <t>ENCFF953ZAR</t>
  </si>
  <si>
    <t>2016-10-21T06:22:01.662272+00:00</t>
  </si>
  <si>
    <t>6de968eff75507f8d08a442d250ae7ae</t>
  </si>
  <si>
    <t>ENCFF196PAE</t>
  </si>
  <si>
    <t>2017-10-18T15:27:40.938422+00:00</t>
  </si>
  <si>
    <t>1bb9dbf196202b087a7e87f25304d9ff</t>
  </si>
  <si>
    <t>37643660787ca54a09e51f462c08ebea</t>
  </si>
  <si>
    <t>ENCSR000DWK</t>
  </si>
  <si>
    <t>ENCBS609ENC</t>
  </si>
  <si>
    <t>a32a40d3445b0d09480d7127877d1cb5</t>
  </si>
  <si>
    <t>ENCSR000DPE</t>
  </si>
  <si>
    <t>ENCBS858LUL</t>
  </si>
  <si>
    <t>a230574b8322d859e9b1341d134c6217</t>
  </si>
  <si>
    <t>ENCSR000BOB</t>
  </si>
  <si>
    <t>ENCBS112ENC</t>
  </si>
  <si>
    <t>64e8d3b356e3fcbf7b6e20a71f26d4fe</t>
  </si>
  <si>
    <t>ENCSR110LEG</t>
  </si>
  <si>
    <t>ENCBS371NWL</t>
  </si>
  <si>
    <t>2016-10-12T09:02:26.580006+00:00</t>
  </si>
  <si>
    <t>8dfbd7c67dc4a9c8a23d4deb0d4aaf20</t>
  </si>
  <si>
    <t>ENCSR000DXN</t>
  </si>
  <si>
    <t>ENCBS767VYD</t>
  </si>
  <si>
    <t>46c2f2dc9e3be8eca8d41a2d27977150</t>
  </si>
  <si>
    <t>ENCFF000BHF</t>
  </si>
  <si>
    <t>ENCSR000AMN</t>
  </si>
  <si>
    <t>ENCBS045GHW</t>
  </si>
  <si>
    <t>d0ea13e22c680b34e0239b465e5c977f</t>
  </si>
  <si>
    <t>ENCFF763LON</t>
  </si>
  <si>
    <t>2017-10-18T15:22:33.293344+00:00</t>
  </si>
  <si>
    <t>913039029e9c6cda2b709978040f531b</t>
  </si>
  <si>
    <t>ENCFF595NUI</t>
  </si>
  <si>
    <t>2016-10-20T22:28:27.043934+00:00</t>
  </si>
  <si>
    <t>d3b44fae7d6086d8d739addcf6237c5d</t>
  </si>
  <si>
    <t>ENCFF893FAW</t>
  </si>
  <si>
    <t>2017-10-18T15:22:35.861713+00:00</t>
  </si>
  <si>
    <t>55f4e020f086d9f8f406820a55f59c5c</t>
  </si>
  <si>
    <t>ENCFF746RWX</t>
  </si>
  <si>
    <t>2016-10-12T01:46:15.589186+00:00</t>
  </si>
  <si>
    <t>63e608d6ec95f879c96d8157456e8179</t>
  </si>
  <si>
    <t>ENCFF329EHF</t>
  </si>
  <si>
    <t>ENCSR456XCT</t>
  </si>
  <si>
    <t>ENCBS037RPE</t>
  </si>
  <si>
    <t>2017-10-18T15:25:43.914934+00:00</t>
  </si>
  <si>
    <t>e260b93b9c2f7803b238ab059713f479</t>
  </si>
  <si>
    <t>ENCFF780WLX</t>
  </si>
  <si>
    <t>ENCSR020OIW</t>
  </si>
  <si>
    <t>2017-10-18T15:26:45.392599+00:00</t>
  </si>
  <si>
    <t>2cf363df796ac920e1dc73687c9e4a2a</t>
  </si>
  <si>
    <t>ENCFF453TEH</t>
  </si>
  <si>
    <t>2017-10-18T15:26:53.725691+00:00</t>
  </si>
  <si>
    <t>620468a5d2df09800c251e68f9cd78da</t>
  </si>
  <si>
    <t>ENCSR000DPH</t>
  </si>
  <si>
    <t>ENCBS747YUA</t>
  </si>
  <si>
    <t>3c8834a40f064233bba120ded7cecfc0</t>
  </si>
  <si>
    <t>ENCSR000DWT</t>
  </si>
  <si>
    <t>ENCBS501AXW</t>
  </si>
  <si>
    <t>3b6748477b2e844d5a025e81cacb0c8a</t>
  </si>
  <si>
    <t>ENCFF865NVO</t>
  </si>
  <si>
    <t>2017-10-18T15:25:16.363075+00:00</t>
  </si>
  <si>
    <t>3345a268001932d6bf9287345f36121e</t>
  </si>
  <si>
    <t>ENCFF245PQL</t>
  </si>
  <si>
    <t>2016-10-19T22:29:15.544839+00:00</t>
  </si>
  <si>
    <t>b1f708ad8974d8318e64308facc160c0</t>
  </si>
  <si>
    <t>ENCSR000DQE</t>
  </si>
  <si>
    <t>ENCBS488ZLU</t>
  </si>
  <si>
    <t>0a759dde4af7b02a345dd23dba37df5d</t>
  </si>
  <si>
    <t>ENCFF990QWI</t>
  </si>
  <si>
    <t>2017-10-18T15:22:32.653334+00:00</t>
  </si>
  <si>
    <t>55b7503b40e5d4ae47a1f5bfdee967d8</t>
  </si>
  <si>
    <t>ENCFF895MOG</t>
  </si>
  <si>
    <t>2016-10-12T01:49:08.742033+00:00</t>
  </si>
  <si>
    <t>0e9ad387eb1a637af90a4e80b90845a2</t>
  </si>
  <si>
    <t>ENCFF484CVX</t>
  </si>
  <si>
    <t>ENCSR595SMV</t>
  </si>
  <si>
    <t>ENCBS409BCP</t>
  </si>
  <si>
    <t>2017-10-18T15:27:11.645548+00:00</t>
  </si>
  <si>
    <t>de7fa4038233f6581625e15f8588b4f2</t>
  </si>
  <si>
    <t>ENCSR000DKH</t>
  </si>
  <si>
    <t>ENCBS973NFP</t>
  </si>
  <si>
    <t>903a57a8d7b433480d6ea75db86fff05</t>
  </si>
  <si>
    <t>ENCFF615VUA</t>
  </si>
  <si>
    <t>2017-01-26T05:21:16.515999+00:00</t>
  </si>
  <si>
    <t>b55b5cbeea3d1e7c4bf8df5127d78d27</t>
  </si>
  <si>
    <t>ENCFF000BQW</t>
  </si>
  <si>
    <t>ENCSR000ALG</t>
  </si>
  <si>
    <t>ENCBS717AAA</t>
  </si>
  <si>
    <t>a8a616eb7047cca4acbb139f0f174c7c</t>
  </si>
  <si>
    <t>ENCSR000BNB</t>
  </si>
  <si>
    <t>c1e37869568660e84b6a6fbe07b82f8c</t>
  </si>
  <si>
    <t>ENCFF749YQA</t>
  </si>
  <si>
    <t>2017-10-18T15:27:14.173612+00:00</t>
  </si>
  <si>
    <t>40f54c0123d252533d477ad2beccc6eb</t>
  </si>
  <si>
    <t>ENCFF191QXK</t>
  </si>
  <si>
    <t>ENCBS284CPV</t>
  </si>
  <si>
    <t>2016-10-10T19:29:58.447672+00:00</t>
  </si>
  <si>
    <t>157373726c313f474d79edf5cf8e9c57</t>
  </si>
  <si>
    <t>ENCSR000DXV</t>
  </si>
  <si>
    <t>ENCBS283WND</t>
  </si>
  <si>
    <t>5e860bca54b605911e762ec79d24f4dd</t>
  </si>
  <si>
    <t>ENCFF631QCD</t>
  </si>
  <si>
    <t>2017-01-26T05:13:34.974255+00:00</t>
  </si>
  <si>
    <t>815ace9cc242239d6d4df4df9f9f4e7b</t>
  </si>
  <si>
    <t>e940e196444c34308c33c699f8844a02</t>
  </si>
  <si>
    <t>ENCFF036EGF</t>
  </si>
  <si>
    <t>2016-10-10T19:26:40.779176+00:00</t>
  </si>
  <si>
    <t>458962f44153036ac3bc9ea9cec214dd</t>
  </si>
  <si>
    <t>ENCFF088JGL</t>
  </si>
  <si>
    <t>ENCSR113XPE</t>
  </si>
  <si>
    <t>2016-11-17T03:39:08.187401+00:00</t>
  </si>
  <si>
    <t>25f988764b0967203a10b1a2f1a70d45</t>
  </si>
  <si>
    <t>ce7e9bd302ceb6a13215bbc38be822cc</t>
  </si>
  <si>
    <t>ENCFF297IBP</t>
  </si>
  <si>
    <t>ENCSR806RVF</t>
  </si>
  <si>
    <t>2017-10-18T15:23:06.839935+00:00</t>
  </si>
  <si>
    <t>882ed023a8a820c42c4ec46acbf18054</t>
  </si>
  <si>
    <t>ENCSR000DKE</t>
  </si>
  <si>
    <t>ENCBS237BHV</t>
  </si>
  <si>
    <t>12d8e6844092e5b48e6b9e15196d7a3b</t>
  </si>
  <si>
    <t>ENCSR212SJH</t>
  </si>
  <si>
    <t>ENCBS757ZRB</t>
  </si>
  <si>
    <t>2016-11-17T07:12:51.092211+00:00</t>
  </si>
  <si>
    <t>04cedeb0a81c231dd13a04494ed7763e</t>
  </si>
  <si>
    <t>ENCFF566WUW</t>
  </si>
  <si>
    <t>2017-10-18T15:23:12.971228+00:00</t>
  </si>
  <si>
    <t>8a943222e29252de07d5a34eca44c2e8</t>
  </si>
  <si>
    <t>ENCFF970DYV</t>
  </si>
  <si>
    <t>ENCSR785CRC</t>
  </si>
  <si>
    <t>2017-10-18T15:27:47.317924+00:00</t>
  </si>
  <si>
    <t>3a6f2108837674cbe4366542b030f5f8</t>
  </si>
  <si>
    <t>ENCFF409YBO</t>
  </si>
  <si>
    <t>2017-10-18T15:23:14.904704+00:00</t>
  </si>
  <si>
    <t>decdfa2e71fd50528ac871c5b7a7ec25</t>
  </si>
  <si>
    <t>ENCFF046LYW</t>
  </si>
  <si>
    <t>2017-10-18T15:23:13.589489+00:00</t>
  </si>
  <si>
    <t>7801682f1a7fd444d8511f616aa99b7a</t>
  </si>
  <si>
    <t>ENCSR000DVD</t>
  </si>
  <si>
    <t>ENCBS869FDU</t>
  </si>
  <si>
    <t>d817c18853440eafabc8b3be3cc026f8</t>
  </si>
  <si>
    <t>ENCSR000DRO</t>
  </si>
  <si>
    <t>ENCBS738YMX</t>
  </si>
  <si>
    <t>6542e0a1a95846669389d893b576598f</t>
  </si>
  <si>
    <t>ENCSR000DTX</t>
  </si>
  <si>
    <t>ENCBS031GUL</t>
  </si>
  <si>
    <t>460da45fe036a7004a251a79bfd9d7c5</t>
  </si>
  <si>
    <t>ENCSR000DUR</t>
  </si>
  <si>
    <t>ENCBS143FLM</t>
  </si>
  <si>
    <t>5b2fcc78ec3f9d0041a30cf1d27629a2</t>
  </si>
  <si>
    <t>ENCSR000DXG</t>
  </si>
  <si>
    <t>ENCBS184XYA</t>
  </si>
  <si>
    <t>3ce39457bba2339e0ae47c3e8382fd76</t>
  </si>
  <si>
    <t>ENCSR000DSQ</t>
  </si>
  <si>
    <t>ENCBS017AOD</t>
  </si>
  <si>
    <t>47f690c588f0e6c14a30f5971b60e58c</t>
  </si>
  <si>
    <t>ENCFF698YBF</t>
  </si>
  <si>
    <t>2017-10-18T15:25:21.101809+00:00</t>
  </si>
  <si>
    <t>e053a4e8ba43f2d2f3b4780503512e40</t>
  </si>
  <si>
    <t>ENCSR000DRD</t>
  </si>
  <si>
    <t>ENCBS332CTQ</t>
  </si>
  <si>
    <t>6ae768f7b7886f7bff11eeb386621120</t>
  </si>
  <si>
    <t>ENCSR000DUC</t>
  </si>
  <si>
    <t>ENCBS662HXP</t>
  </si>
  <si>
    <t>da1975dfded72c3e1af2c989d9af0011</t>
  </si>
  <si>
    <t>ENCSR687HYO</t>
  </si>
  <si>
    <t>2017-10-18T15:20:50.686069+00:00</t>
  </si>
  <si>
    <t>6dc199877c7493131804c75f1c3e89da</t>
  </si>
  <si>
    <t>ENCSR000DWA</t>
  </si>
  <si>
    <t>ENCBS511YCF</t>
  </si>
  <si>
    <t>5e2673f266277918b7a10498ef9303b7</t>
  </si>
  <si>
    <t>ENCFF144GRV</t>
  </si>
  <si>
    <t>ENCSR143DQF</t>
  </si>
  <si>
    <t>2017-10-10T15:55:41.647055+00:00</t>
  </si>
  <si>
    <t>af232bc20b33f34f7a8c615b0c5c91c3</t>
  </si>
  <si>
    <t>ENCFF762NSP</t>
  </si>
  <si>
    <t>ENCSR617MEB</t>
  </si>
  <si>
    <t>2017-10-10T15:55:40.882233+00:00</t>
  </si>
  <si>
    <t>7a15dbc885698e6adb21cf80e677cbf1</t>
  </si>
  <si>
    <t>ENCSR000ANN</t>
  </si>
  <si>
    <t>ENCBS023XCT</t>
  </si>
  <si>
    <t>a7e40e1670edea8e44e7010711aa3eda</t>
  </si>
  <si>
    <t>ENCSR000DRA</t>
  </si>
  <si>
    <t>ENCBS395VNK</t>
  </si>
  <si>
    <t>f5bb45c5281e5703b0efa8914c21b150</t>
  </si>
  <si>
    <t>ENCSR000DRQ</t>
  </si>
  <si>
    <t>ENCBS018FUP</t>
  </si>
  <si>
    <t>9e28bf6f14289906f3becdafd99fa548</t>
  </si>
  <si>
    <t>ENCFF825XKT</t>
  </si>
  <si>
    <t>ENCSR444GJM</t>
  </si>
  <si>
    <t>ENCBS375RID</t>
  </si>
  <si>
    <t>2016-10-25T16:24:32.069984+00:00</t>
  </si>
  <si>
    <t>3b86f56891c2700f5532caadc08a5073</t>
  </si>
  <si>
    <t>ENCSR000DVL</t>
  </si>
  <si>
    <t>ENCBS834QWR</t>
  </si>
  <si>
    <t>6b2fa3de35a69ec142c229a2afcc0583</t>
  </si>
  <si>
    <t>ENCFF590RJM, ENCFF082NBV</t>
  </si>
  <si>
    <t>ENCSR000EAB</t>
  </si>
  <si>
    <t>6934d5746dabc49bee38f119e3b3b2b0</t>
  </si>
  <si>
    <t>ENCSR000DYA</t>
  </si>
  <si>
    <t>ENCBS157XHV</t>
  </si>
  <si>
    <t>2a176e5dc3957a7dc549c4e77c381685</t>
  </si>
  <si>
    <t>ENCFF948YKM</t>
  </si>
  <si>
    <t>ENCSR726FHN</t>
  </si>
  <si>
    <t>ENCBS793WFJ</t>
  </si>
  <si>
    <t>2016-10-19T02:48:16.051740+00:00</t>
  </si>
  <si>
    <t>1134183e7e25f1036f69d50786b73236</t>
  </si>
  <si>
    <t>ENCFF429SEQ</t>
  </si>
  <si>
    <t>ENCSR793ISY</t>
  </si>
  <si>
    <t>2017-10-10T15:55:38.484858+00:00</t>
  </si>
  <si>
    <t>6b72e8be90ddddb3897c474db64cfcc0</t>
  </si>
  <si>
    <t>ENCFF195XIZ</t>
  </si>
  <si>
    <t>ENCSR416ESX</t>
  </si>
  <si>
    <t>2017-10-10T15:55:39.322921+00:00</t>
  </si>
  <si>
    <t>c1a965afb4b79bab909f210d40bdad5e</t>
  </si>
  <si>
    <t>ENCSR000DTV</t>
  </si>
  <si>
    <t>ENCBS906GPZ</t>
  </si>
  <si>
    <t>8aebd0bae90b27cd0435541b9149c898</t>
  </si>
  <si>
    <t>ENCFF236LCL</t>
  </si>
  <si>
    <t>ENCSR069UAQ</t>
  </si>
  <si>
    <t>ENCBS414DJK</t>
  </si>
  <si>
    <t>2017-10-18T15:26:51.094494+00:00</t>
  </si>
  <si>
    <t>7b1cefb765c390a2b7b4b6a034341f53</t>
  </si>
  <si>
    <t>ENCFF854ELY</t>
  </si>
  <si>
    <t>ENCSR055XHN</t>
  </si>
  <si>
    <t>ENCBS295NFS</t>
  </si>
  <si>
    <t>2017-01-24T15:59:52.012746+00:00</t>
  </si>
  <si>
    <t>304093500236ddfb30390f9b2df207aa</t>
  </si>
  <si>
    <t>ENCSR928GAG</t>
  </si>
  <si>
    <t>2017-10-18T15:19:37.217548+00:00</t>
  </si>
  <si>
    <t>ac84c7fb98aa2ea74c1c69f4d0db8146</t>
  </si>
  <si>
    <t>ENCFF769CSS</t>
  </si>
  <si>
    <t>2017-10-18T15:22:19.450921+00:00</t>
  </si>
  <si>
    <t>2ab8c6ec89d46b926c7f79d5b80b498c</t>
  </si>
  <si>
    <t>ENCSR000DQJ</t>
  </si>
  <si>
    <t>ENCBS311PHE</t>
  </si>
  <si>
    <t>55d68ef64a0d3d3cf0febe0d3b20a46c</t>
  </si>
  <si>
    <t>ENCFF356QYZ</t>
  </si>
  <si>
    <t>2017-01-24T16:01:29.703761+00:00</t>
  </si>
  <si>
    <t>3026f3fd6a76d0cbd3283332571d8efe</t>
  </si>
  <si>
    <t>ENCSR000DUN</t>
  </si>
  <si>
    <t>ENCBS869DKF</t>
  </si>
  <si>
    <t>e5f46979a738d0a959e4fa545eb80c95</t>
  </si>
  <si>
    <t>ENCSR000DRT</t>
  </si>
  <si>
    <t>ENCBS525QYH</t>
  </si>
  <si>
    <t>7ec9354f47087d512e7720255b1b039d</t>
  </si>
  <si>
    <t>ENCFF759TWG</t>
  </si>
  <si>
    <t>2016-11-17T10:34:19.633042+00:00</t>
  </si>
  <si>
    <t>974cea237dd865cd7d714191abb63c00</t>
  </si>
  <si>
    <t>ENCSR000DRM</t>
  </si>
  <si>
    <t>ENCBS477BBE</t>
  </si>
  <si>
    <t>85e6ba5d5db3e43938b44c965943d25c</t>
  </si>
  <si>
    <t>ENCFF866IIG</t>
  </si>
  <si>
    <t>2017-10-18T15:26:54.323109+00:00</t>
  </si>
  <si>
    <t>95e85cf9d343936c26b966be5b9d8373</t>
  </si>
  <si>
    <t>ENCSR000DRV</t>
  </si>
  <si>
    <t>ENCBS801TVI</t>
  </si>
  <si>
    <t>dd208b0322c2ae946934173ec06cceb0</t>
  </si>
  <si>
    <t>ENCSR000DQX</t>
  </si>
  <si>
    <t>ENCBS187AAA</t>
  </si>
  <si>
    <t>e62e6dfe2518c546cd9b56e5d6437c15</t>
  </si>
  <si>
    <t>ENCSR000DTS</t>
  </si>
  <si>
    <t>ENCBS044KJV</t>
  </si>
  <si>
    <t>af54e1125e011afc9508bed0c76e9748</t>
  </si>
  <si>
    <t>9072b20a7d5f1c65650ac43a139f75eb</t>
  </si>
  <si>
    <t>94faa0e1ef71a2927431a63d18490927</t>
  </si>
  <si>
    <t>ENCFF312GXL</t>
  </si>
  <si>
    <t>2016-10-19T03:23:40.908299+00:00</t>
  </si>
  <si>
    <t>3658a32d7cd25984488e3b0579c1e9ff</t>
  </si>
  <si>
    <t>ENCFF000CFR</t>
  </si>
  <si>
    <t>e2e170da70e445ab3f0e5eba6ba0ffad</t>
  </si>
  <si>
    <t>ENCSR000DQS</t>
  </si>
  <si>
    <t>ENCBS146QHV</t>
  </si>
  <si>
    <t>ee6e586d3c6ce2a8dbf30d93daf99e4a</t>
  </si>
  <si>
    <t>ENCSR382CNP</t>
  </si>
  <si>
    <t>ENCBS196IDK</t>
  </si>
  <si>
    <t>2016-10-19T00:36:23.026045+00:00</t>
  </si>
  <si>
    <t>fbe87c6c05f88349512ac9021b21af58</t>
  </si>
  <si>
    <t>ENCSR963MOG</t>
  </si>
  <si>
    <t>ENCBS549SAW</t>
  </si>
  <si>
    <t>2016-10-19T00:32:11.733025+00:00</t>
  </si>
  <si>
    <t>0dbb7c6177df6cdec91e396e7eaea6e5</t>
  </si>
  <si>
    <t>ENCFF788YKS</t>
  </si>
  <si>
    <t>ENCBS091ENC</t>
  </si>
  <si>
    <t>2017-01-24T16:17:58.572698+00:00</t>
  </si>
  <si>
    <t>4e8d9c692481f94e5e58e024430423eb</t>
  </si>
  <si>
    <t>ENCFF556RIX</t>
  </si>
  <si>
    <t>2017-01-24T16:14:23.715536+00:00</t>
  </si>
  <si>
    <t>1ceace3a140b68d6342c2771682c85f3</t>
  </si>
  <si>
    <t>ENCFF143CSZ</t>
  </si>
  <si>
    <t>ENCBS162BYU</t>
  </si>
  <si>
    <t>2017-10-18T15:22:25.553128+00:00</t>
  </si>
  <si>
    <t>f7230c31bf8647b400b9b66b690a7410</t>
  </si>
  <si>
    <t>ENCFF880NQD</t>
  </si>
  <si>
    <t>2017-10-18T15:22:24.923975+00:00</t>
  </si>
  <si>
    <t>59727d469934c19eb15e6fb7d9d0314f</t>
  </si>
  <si>
    <t>ENCBS914GNL</t>
  </si>
  <si>
    <t>d6a733e08742ea4249d9d1b9a1a01f29</t>
  </si>
  <si>
    <t>ENCFF913IHA</t>
  </si>
  <si>
    <t>2017-01-24T16:10:55.703742+00:00</t>
  </si>
  <si>
    <t>8cf53e12ee740d96045ce3dd18b0abe2</t>
  </si>
  <si>
    <t>ENCFF749GHL</t>
  </si>
  <si>
    <t>2017-01-24T16:08:50.915604+00:00</t>
  </si>
  <si>
    <t>46cfd86b1345c6c5248f7b9c5cc7a6f2</t>
  </si>
  <si>
    <t>ENCFF561WFK</t>
  </si>
  <si>
    <t>paired-ended</t>
  </si>
  <si>
    <t>ENCBS775RXB</t>
  </si>
  <si>
    <t>2016-10-12T03:16:49.239352+00:00</t>
  </si>
  <si>
    <t>2cb72995b9b6cd6f89c7b65cbe6d356c</t>
  </si>
  <si>
    <t>586e7d4c51a197911d60b56592c41d8a</t>
  </si>
  <si>
    <t>ENCFF042HQU</t>
  </si>
  <si>
    <t>2017-10-18T15:22:34.574842+00:00</t>
  </si>
  <si>
    <t>4a7dd1575ea5cbcac71131117862ced2</t>
  </si>
  <si>
    <t>ENCFF949LER</t>
  </si>
  <si>
    <t>2017-10-18T15:22:33.929357+00:00</t>
  </si>
  <si>
    <t>5f6f946496590d2eba938b23cda21e17</t>
  </si>
  <si>
    <t>ENCFF121KFB</t>
  </si>
  <si>
    <t>ENCBS988EOC</t>
  </si>
  <si>
    <t>2016-10-21T00:02:56.396812+00:00</t>
  </si>
  <si>
    <t>c95f69eb74c931d633a706217d920bd9</t>
  </si>
  <si>
    <t>ENCFF145GCJ</t>
  </si>
  <si>
    <t>2016-10-10T15:21:54.917662+00:00</t>
  </si>
  <si>
    <t>54224562edc46fae84d91534385e5f6f</t>
  </si>
  <si>
    <t>ENCFF508ZFI</t>
  </si>
  <si>
    <t>2016-10-10T15:24:38.379136+00:00</t>
  </si>
  <si>
    <t>2951f9f7760a07531a8c18829db53dd9</t>
  </si>
  <si>
    <t>ENCFF219ZTD</t>
  </si>
  <si>
    <t>2016-10-20T06:50:50.165082+00:00</t>
  </si>
  <si>
    <t>c1d659c0e43f456c1644577de1f539c4</t>
  </si>
  <si>
    <t>ENCFF514FFU</t>
  </si>
  <si>
    <t>2017-10-18T15:22:31.356398+00:00</t>
  </si>
  <si>
    <t>271093d484597e38b4b8dea9d3ad1921</t>
  </si>
  <si>
    <t>ENCFF156ECZ</t>
  </si>
  <si>
    <t>2016-10-12T03:11:27.395020+00:00</t>
  </si>
  <si>
    <t>583b33ffc6a66ba25db7c1b28cc39c87</t>
  </si>
  <si>
    <t>ENCSR407ZAC</t>
  </si>
  <si>
    <t>ENCBS899NYB</t>
  </si>
  <si>
    <t>2016-10-12T04:57:41.350712+00:00</t>
  </si>
  <si>
    <t>45887624e8fa47cfb7ec03debbb5d6d5</t>
  </si>
  <si>
    <t>ENCFF493KOY</t>
  </si>
  <si>
    <t>2016-10-20T06:59:43.778994+00:00</t>
  </si>
  <si>
    <t>eb391335e2b9b3def1c3d822de4b31b6</t>
  </si>
  <si>
    <t>ENCFF989NQS</t>
  </si>
  <si>
    <t>ENCSR278VUZ</t>
  </si>
  <si>
    <t>2016-10-26T03:38:28.746114+00:00</t>
  </si>
  <si>
    <t>b4accd9b5709293a87aeb59ae25a6601</t>
  </si>
  <si>
    <t>ENCFF611OKI</t>
  </si>
  <si>
    <t>2016-10-20T22:35:34.062337+00:00</t>
  </si>
  <si>
    <t>bc5bcb9adea8ba9e212d2d74a1cb1b0f</t>
  </si>
  <si>
    <t>ENCFF599TBP</t>
  </si>
  <si>
    <t>2017-10-10T15:55:30.351965+00:00</t>
  </si>
  <si>
    <t>3659c7c7fce5e88072f12491a626f582</t>
  </si>
  <si>
    <t>ENCSR572KLD</t>
  </si>
  <si>
    <t>ENCBS981IKS</t>
  </si>
  <si>
    <t>2016-10-12T05:42:14.359298+00:00</t>
  </si>
  <si>
    <t>49d6256b7e5f949843b6fd643a1b0e9f</t>
  </si>
  <si>
    <t>ENCFF029VZG</t>
  </si>
  <si>
    <t>ENCBS689NPQ</t>
  </si>
  <si>
    <t>2016-10-20T23:22:01.811821+00:00</t>
  </si>
  <si>
    <t>2457ba6cadb98fd9078401e6756d5193</t>
  </si>
  <si>
    <t>ENCFF393KUX</t>
  </si>
  <si>
    <t>2016-10-10T23:15:49.924967+00:00</t>
  </si>
  <si>
    <t>51d7d1311e3116d2871b4a8c60e7db31</t>
  </si>
  <si>
    <t>ENCFF777LPA</t>
  </si>
  <si>
    <t>ENCSR642TGI</t>
  </si>
  <si>
    <t>2017-10-18T15:25:10.817594+00:00</t>
  </si>
  <si>
    <t>2c4b8ca68d69587374b0eaf41911c2fd</t>
  </si>
  <si>
    <t>ENCFF190DIA</t>
  </si>
  <si>
    <t>2017-10-18T15:25:03.705775+00:00</t>
  </si>
  <si>
    <t>e25e40d1c12a67c989a0935f7ad93ec2</t>
  </si>
  <si>
    <t>ENCFF000BQV</t>
  </si>
  <si>
    <t>29f5c9e4c1257f12f8082c2c99730770</t>
  </si>
  <si>
    <t>ENCSR678FZH</t>
  </si>
  <si>
    <t>ENCBS026FRM</t>
  </si>
  <si>
    <t>2016-06-23T17:34:29.183366+00:00</t>
  </si>
  <si>
    <t>2ee665140701cddd57fefaccf7afca37</t>
  </si>
  <si>
    <t>ENCFF485KXO</t>
  </si>
  <si>
    <t>2017-10-18T15:25:02.392605+00:00</t>
  </si>
  <si>
    <t>5c67a710844cbde420d87f020cdee321</t>
  </si>
  <si>
    <t>764dbd53c5c79d84b6527335cd3f6f87</t>
  </si>
  <si>
    <t>ENCFF733LTO</t>
  </si>
  <si>
    <t>2017-10-18T15:25:14.296014+00:00</t>
  </si>
  <si>
    <t>8545e3ab27d3cc7c37bacec45e5dd658</t>
  </si>
  <si>
    <t>ENCFF064XIS</t>
  </si>
  <si>
    <t>2016-10-10T23:14:10.019191+00:00</t>
  </si>
  <si>
    <t>7d231933878a94f6e8113d35ef3681af</t>
  </si>
  <si>
    <t>ENCSR704AQC</t>
  </si>
  <si>
    <t>ENCBS649THQ</t>
  </si>
  <si>
    <t>2016-06-23T17:31:59.923054+00:00</t>
  </si>
  <si>
    <t>0caafa43a528fd5ea0dc666150c9e556</t>
  </si>
  <si>
    <t>ENCBS311WGW</t>
  </si>
  <si>
    <t>4c3a065ace83079e0322194c484fe11c</t>
  </si>
  <si>
    <t>ENCFF753ZNI</t>
  </si>
  <si>
    <t>ENCBS080PZG</t>
  </si>
  <si>
    <t>2016-10-11T02:01:12.381392+00:00</t>
  </si>
  <si>
    <t>a4792a51f0a7ee2291f9c05e77dc004b</t>
  </si>
  <si>
    <t>ENCFF278TMY</t>
  </si>
  <si>
    <t>ENCSR554RPI</t>
  </si>
  <si>
    <t>ENCBS179OEP</t>
  </si>
  <si>
    <t>2017-10-18T15:28:17.165416+00:00</t>
  </si>
  <si>
    <t>bb57258291bdfba3a5dc1e6f3e235ffb</t>
  </si>
  <si>
    <t>ENCFF894UPX</t>
  </si>
  <si>
    <t>2017-10-18T15:28:17.806596+00:00</t>
  </si>
  <si>
    <t>dcf55188fb95a4dbdbaf3623fc625d17</t>
  </si>
  <si>
    <t>ENCSR814EAU</t>
  </si>
  <si>
    <t>ENCBS945MCY</t>
  </si>
  <si>
    <t>2016-10-12T10:24:48.351736+00:00</t>
  </si>
  <si>
    <t>9fab731df524624a75c512e23dc9ee3f</t>
  </si>
  <si>
    <t>ENCFF706DCA</t>
  </si>
  <si>
    <t>2016-10-11T01:59:15.661272+00:00</t>
  </si>
  <si>
    <t>9710796d11c5221c634026b09eaf5005</t>
  </si>
  <si>
    <t>ENCFF418LZN</t>
  </si>
  <si>
    <t>2016-10-11T01:57:12.975825+00:00</t>
  </si>
  <si>
    <t>1ac6da43f3f930d00c6803c2db0075da</t>
  </si>
  <si>
    <t>ENCFF955GRV</t>
  </si>
  <si>
    <t>ENCSR644CBZ</t>
  </si>
  <si>
    <t>ENCBS802IAU</t>
  </si>
  <si>
    <t>2017-10-18T15:25:58.928498+00:00</t>
  </si>
  <si>
    <t>7c9d412951efd3cc7db0d4172a866fb8</t>
  </si>
  <si>
    <t>ENCFF564EUO</t>
  </si>
  <si>
    <t>ENCSR675ZDM</t>
  </si>
  <si>
    <t>2017-10-18T15:22:50.102098+00:00</t>
  </si>
  <si>
    <t>743bc726cfaa321f0376d0bf243454e8</t>
  </si>
  <si>
    <t>ENCFF526EBG</t>
  </si>
  <si>
    <t>2017-10-18T15:26:00.214708+00:00</t>
  </si>
  <si>
    <t>c700727d0de8dfb1936ddefdcbc73319</t>
  </si>
  <si>
    <t>ENCFF202FHP</t>
  </si>
  <si>
    <t>2017-10-18T15:22:46.897962+00:00</t>
  </si>
  <si>
    <t>3ad82c18f2d9b93959934443f1ad48c4</t>
  </si>
  <si>
    <t>ENCFF298EHF</t>
  </si>
  <si>
    <t>2017-10-18T15:22:44.885050+00:00</t>
  </si>
  <si>
    <t>aa3f32c605180bfc7f25a7314f3beb61</t>
  </si>
  <si>
    <t>ENCFF380YND</t>
  </si>
  <si>
    <t>2017-10-18T15:22:48.180887+00:00</t>
  </si>
  <si>
    <t>d414cdd8e9a55e05715348305c5e9994</t>
  </si>
  <si>
    <t>ENCFF769XXQ</t>
  </si>
  <si>
    <t>2016-10-12T02:46:20.047956+00:00</t>
  </si>
  <si>
    <t>9c6c474adbeadac7772b8998b8f485fa</t>
  </si>
  <si>
    <t>ENCFF775ENL</t>
  </si>
  <si>
    <t>2016-10-11T01:55:13.410560+00:00</t>
  </si>
  <si>
    <t>eef1475fc66559429038bd47cf4c11e0</t>
  </si>
  <si>
    <t>ENCFF687IMZ</t>
  </si>
  <si>
    <t>ENCSR123WDC</t>
  </si>
  <si>
    <t>ENCBS812CKJ</t>
  </si>
  <si>
    <t>2017-10-18T15:26:04.783234+00:00</t>
  </si>
  <si>
    <t>049327bce088aeee6cf902cc6fd5ae5e</t>
  </si>
  <si>
    <t>ENCFF719UBC</t>
  </si>
  <si>
    <t>ENCBS182XKP</t>
  </si>
  <si>
    <t>2016-10-22T10:29:38.684947+00:00</t>
  </si>
  <si>
    <t>3f02be97da06b09656469b9665359aab</t>
  </si>
  <si>
    <t>ENCFF057JTH</t>
  </si>
  <si>
    <t>2017-10-18T15:25:28.632859+00:00</t>
  </si>
  <si>
    <t>1b2997cd1ffa7218214d16168fb6cc2e</t>
  </si>
  <si>
    <t>ENCFF852FAM</t>
  </si>
  <si>
    <t>2016-10-22T11:12:34.868792+00:00</t>
  </si>
  <si>
    <t>fb7f9442833118be25cdcfd938fabac8</t>
  </si>
  <si>
    <t>ENCFF290VLP</t>
  </si>
  <si>
    <t>2016-10-26T11:59:20.752321+00:00</t>
  </si>
  <si>
    <t>4f445955c69a8a373cf2fe77190de6ec</t>
  </si>
  <si>
    <t>ENCFF850XFV</t>
  </si>
  <si>
    <t>2016-10-22T07:01:10.158219+00:00</t>
  </si>
  <si>
    <t>75d4505c2b71e8990677fc28f13e3884</t>
  </si>
  <si>
    <t>ENCFF051RXP</t>
  </si>
  <si>
    <t>ENCSR569NEE</t>
  </si>
  <si>
    <t>ENCBS977TKX</t>
  </si>
  <si>
    <t>2016-10-11T23:41:37.181495+00:00</t>
  </si>
  <si>
    <t>c720bacd77292e20854ba626c6b6baa3</t>
  </si>
  <si>
    <t>ENCFF892GTI</t>
  </si>
  <si>
    <t>2017-10-18T15:25:47.773049+00:00</t>
  </si>
  <si>
    <t>0e26457cdf1d538c2e4fac53aa59135d</t>
  </si>
  <si>
    <t>ENCBS188BKX</t>
  </si>
  <si>
    <t>00d2d8332671865e185a5628a954b7a6</t>
  </si>
  <si>
    <t>ENCFF500BRG</t>
  </si>
  <si>
    <t>2017-10-18T15:25:23.724846+00:00</t>
  </si>
  <si>
    <t>ef80915e11181af95db5e3b58d9de741</t>
  </si>
  <si>
    <t>ENCFF260WWT</t>
  </si>
  <si>
    <t>2016-10-26T13:47:31.267832+00:00</t>
  </si>
  <si>
    <t>45055e0429f77aea92c3c912d1ab87a6</t>
  </si>
  <si>
    <t>ENCFF279QGV</t>
  </si>
  <si>
    <t>ENCSR792FSD</t>
  </si>
  <si>
    <t>ENCBS213TZD</t>
  </si>
  <si>
    <t>2017-10-18T15:23:53.706721+00:00</t>
  </si>
  <si>
    <t>bc52badaeade19d8871dbef76177d7b5</t>
  </si>
  <si>
    <t>ENCFF834XAP</t>
  </si>
  <si>
    <t>ENCBS312IPD</t>
  </si>
  <si>
    <t>2017-10-18T15:28:13.177255+00:00</t>
  </si>
  <si>
    <t>1126d4e1872e1dbd50d0073a6ebaf06f</t>
  </si>
  <si>
    <t>ENCFF551SJA</t>
  </si>
  <si>
    <t>2017-10-18T15:28:13.878179+00:00</t>
  </si>
  <si>
    <t>1d49dffa07b2f94b5079aa145f261242</t>
  </si>
  <si>
    <t>ENCFF294NFU</t>
  </si>
  <si>
    <t>ENCSR072QNY</t>
  </si>
  <si>
    <t>ENCBS419NEE</t>
  </si>
  <si>
    <t>2017-10-18T15:25:27.185468+00:00</t>
  </si>
  <si>
    <t>3a812ea3d47a765081fbaea47cf3a171</t>
  </si>
  <si>
    <t>ENCBS611ENC</t>
  </si>
  <si>
    <t>2016-06-23T17:34:59.469028+00:00</t>
  </si>
  <si>
    <t>d8a89b671b08c5e93df77f9965f7d2a6</t>
  </si>
  <si>
    <t>ENCFF073PQA</t>
  </si>
  <si>
    <t>2017-10-18T15:26:06.713299+00:00</t>
  </si>
  <si>
    <t>f23fa6c6d6b7ee2ba08be6a83164dc1f</t>
  </si>
  <si>
    <t>ENCFF855STX</t>
  </si>
  <si>
    <t>ENCSR001BSB</t>
  </si>
  <si>
    <t>ENCBS754TWW</t>
  </si>
  <si>
    <t>2016-10-11T18:26:20.186133+00:00</t>
  </si>
  <si>
    <t>15c7f91d4aa77dc39fddd6d8dc9cdeac</t>
  </si>
  <si>
    <t>ENCFF134SPR</t>
  </si>
  <si>
    <t>2017-10-18T15:23:54.399296+00:00</t>
  </si>
  <si>
    <t>67d6d2f9d406f010cf3426d06434f3f6</t>
  </si>
  <si>
    <t>ENCFF144LGB</t>
  </si>
  <si>
    <t>ENCBS882FFC</t>
  </si>
  <si>
    <t>2016-10-20T20:14:03.683434+00:00</t>
  </si>
  <si>
    <t>fd16f85105643296e1c439d61694afc8</t>
  </si>
  <si>
    <t>ENCFF229QTT</t>
  </si>
  <si>
    <t>ENCBS771DYQ</t>
  </si>
  <si>
    <t>2017-10-18T15:25:56.286763+00:00</t>
  </si>
  <si>
    <t>b482fbcbe95ba4e6be26563b3a485899</t>
  </si>
  <si>
    <t>ENCFF388OVY</t>
  </si>
  <si>
    <t>2016-10-21T06:43:55.376024+00:00</t>
  </si>
  <si>
    <t>6dc208f6daaf676c7bc3daa5a79ad0a2</t>
  </si>
  <si>
    <t>ENCFF430QBM</t>
  </si>
  <si>
    <t>2016-10-20T23:11:01.039460+00:00</t>
  </si>
  <si>
    <t>5c8b107281d0d8b83f28d8b203f23217</t>
  </si>
  <si>
    <t>ENCFF042ZHQ</t>
  </si>
  <si>
    <t>2017-10-10T15:55:20.666615+00:00</t>
  </si>
  <si>
    <t>137b3bd0da91d69f309355e3c32e9e30</t>
  </si>
  <si>
    <t>ENCFF254RAJ</t>
  </si>
  <si>
    <t>2017-10-18T15:25:46.548657+00:00</t>
  </si>
  <si>
    <t>171c16db4969fc20704529f0e18f75f6</t>
  </si>
  <si>
    <t>ENCFF907ZAE</t>
  </si>
  <si>
    <t>2016-10-21T05:18:10.560987+00:00</t>
  </si>
  <si>
    <t>79abc575810e0448e6e7c79831c9760d</t>
  </si>
  <si>
    <t>ENCFF220ZIH</t>
  </si>
  <si>
    <t>2017-10-10T15:55:17.062667+00:00</t>
  </si>
  <si>
    <t>d57833d3b13674e8bc075fbe6361f36e</t>
  </si>
  <si>
    <t>ENCFF393SYM</t>
  </si>
  <si>
    <t>ENCSR405VDU</t>
  </si>
  <si>
    <t>ENCBS800QLP</t>
  </si>
  <si>
    <t>2017-10-18T15:26:12.646433+00:00</t>
  </si>
  <si>
    <t>4376ffc286de908e049cf658c87c8193</t>
  </si>
  <si>
    <t>ENCFF020WBJ</t>
  </si>
  <si>
    <t>2017-10-10T15:55:13.815626+00:00</t>
  </si>
  <si>
    <t>b7ceba955d4a7f5015b1dbe7a92b3550</t>
  </si>
  <si>
    <t>ENCSR000DUV</t>
  </si>
  <si>
    <t>ENCBS311AAA</t>
  </si>
  <si>
    <t>504d2cc3066df4d7f5086df169fc7f4f</t>
  </si>
  <si>
    <t>ENCFF807KSV</t>
  </si>
  <si>
    <t>ENCSR491DRJ</t>
  </si>
  <si>
    <t>2017-10-18T15:23:12.337014+00:00</t>
  </si>
  <si>
    <t>a82bdcea48bdc9ef443772381a661220</t>
  </si>
  <si>
    <t>ENCFF461XSL</t>
  </si>
  <si>
    <t>2017-10-18T15:26:11.310535+00:00</t>
  </si>
  <si>
    <t>20698ff36cddef9da41cb80a2e16cf7c</t>
  </si>
  <si>
    <t>ENCFF175GQQ</t>
  </si>
  <si>
    <t>ENCBS238NAP</t>
  </si>
  <si>
    <t>2016-10-21T04:04:33.822042+00:00</t>
  </si>
  <si>
    <t>bb274fc6f072600a315065373e1e296f</t>
  </si>
  <si>
    <t>ENCFF054LZZ</t>
  </si>
  <si>
    <t>2016-10-21T04:43:56.022934+00:00</t>
  </si>
  <si>
    <t>f8e002c161ac44453b3dc2b37885fd05</t>
  </si>
  <si>
    <t>ENCFF705DCE</t>
  </si>
  <si>
    <t>2017-10-18T15:23:08.731823+00:00</t>
  </si>
  <si>
    <t>2825991e0ae4bafc96976461295284c8</t>
  </si>
  <si>
    <t>ENCFF951BTP</t>
  </si>
  <si>
    <t>2017-10-18T15:26:22.360123+00:00</t>
  </si>
  <si>
    <t>0241ff70f897525fb72bf5b92af68ce6</t>
  </si>
  <si>
    <t>ENCFF768RZF</t>
  </si>
  <si>
    <t>2017-10-18T15:22:43.558863+00:00</t>
  </si>
  <si>
    <t>3cfe058b557c23df2c039b971259b804</t>
  </si>
  <si>
    <t>ENCFF819XIA</t>
  </si>
  <si>
    <t>2017-10-18T15:26:26.973381+00:00</t>
  </si>
  <si>
    <t>8ef841d4a2b34dde48dcc35d9305c0f0</t>
  </si>
  <si>
    <t>ENCFF632EPK</t>
  </si>
  <si>
    <t>ENCBS237REE</t>
  </si>
  <si>
    <t>2016-10-21T04:07:05.677572+00:00</t>
  </si>
  <si>
    <t>96dfe27b9daa5b3a40c676af69c74987</t>
  </si>
  <si>
    <t>ENCSR086NVH</t>
  </si>
  <si>
    <t>ENCBS972ZOZ</t>
  </si>
  <si>
    <t>2016-10-19T01:06:08.887875+00:00</t>
  </si>
  <si>
    <t>1bf854e0b6001eeab65a5e9aa80e0351</t>
  </si>
  <si>
    <t>ENCFF171LLJ</t>
  </si>
  <si>
    <t>2017-10-18T15:22:41.013509+00:00</t>
  </si>
  <si>
    <t>9d5cd9ed7ac84d6f90def3a732e999ff</t>
  </si>
  <si>
    <t>ENCSR000AMZ</t>
  </si>
  <si>
    <t>ENCBS339AAA</t>
  </si>
  <si>
    <t>19bdd993ab52ccb00f149ab8d16fd2fc</t>
  </si>
  <si>
    <t>ENCFF147BLO</t>
  </si>
  <si>
    <t>2017-10-18T15:23:58.980335+00:00</t>
  </si>
  <si>
    <t>8c7c711cf353957ad6d0412e9a4d1a74</t>
  </si>
  <si>
    <t>ENCFF000BQS</t>
  </si>
  <si>
    <t>63cd26eb084f4d35e82c3c7e828a0208</t>
  </si>
  <si>
    <t>ENCFF687JWK</t>
  </si>
  <si>
    <t>ENCSR724XIL</t>
  </si>
  <si>
    <t>2016-10-22T03:00:57.163870+00:00</t>
  </si>
  <si>
    <t>1bfe2e64a824938e74cb3c5e3816d5ca</t>
  </si>
  <si>
    <t>ENCFF180OXX, ENCFF404KPR</t>
  </si>
  <si>
    <t>361607751507c4927eb8fb66e9342eff</t>
  </si>
  <si>
    <t>ENCFF168STH</t>
  </si>
  <si>
    <t>2016-10-20T18:39:00.969580+00:00</t>
  </si>
  <si>
    <t>ca8408795e5aeffb163611121976ff88</t>
  </si>
  <si>
    <t>ENCFF606EYK</t>
  </si>
  <si>
    <t>2016-10-21T06:01:36.273872+00:00</t>
  </si>
  <si>
    <t>e4d49860c4dbecfd3673a4c7ee266aac</t>
  </si>
  <si>
    <t>ENCFF825IBW</t>
  </si>
  <si>
    <t>2016-10-20T17:35:39.509785+00:00</t>
  </si>
  <si>
    <t>ee6ec9277256093fb65b9670d7f4fab9</t>
  </si>
  <si>
    <t>ENCFF757POM</t>
  </si>
  <si>
    <t>2016-10-22T01:38:42.803469+00:00</t>
  </si>
  <si>
    <t>a605b67cce2b345e1b5d9ec1fe0bd705</t>
  </si>
  <si>
    <t>ENCFF119CRN</t>
  </si>
  <si>
    <t>ENCSR556OGN</t>
  </si>
  <si>
    <t>ENCBS678KDE</t>
  </si>
  <si>
    <t>2017-10-18T15:28:08.739346+00:00</t>
  </si>
  <si>
    <t>87cfa0fe2a3be92917f62bcecf823a13</t>
  </si>
  <si>
    <t>ENCFF423HBH</t>
  </si>
  <si>
    <t>2017-10-18T15:28:08.051134+00:00</t>
  </si>
  <si>
    <t>a88cf68314989faa1ca8cfcc717926ab</t>
  </si>
  <si>
    <t>ENCFF008NYP</t>
  </si>
  <si>
    <t>2016-10-22T00:46:57.989266+00:00</t>
  </si>
  <si>
    <t>45045f055e0c4fe0f61ce0a7d2893908</t>
  </si>
  <si>
    <t>ENCFF822TNT</t>
  </si>
  <si>
    <t>ENCSR096RYU</t>
  </si>
  <si>
    <t>ENCBS231OXL</t>
  </si>
  <si>
    <t>2016-10-21T08:13:08.073274+00:00</t>
  </si>
  <si>
    <t>9d19cd53d65fd8334fdfa5cc4778c362</t>
  </si>
  <si>
    <t>ENCFF388LOR</t>
  </si>
  <si>
    <t>2016-10-21T07:39:53.034379+00:00</t>
  </si>
  <si>
    <t>180a8259e77d0cc315558782a4e2d36b</t>
  </si>
  <si>
    <t>ENCFF359TKK</t>
  </si>
  <si>
    <t>ENCSR831HVP</t>
  </si>
  <si>
    <t>2017-10-10T15:55:03.377979+00:00</t>
  </si>
  <si>
    <t>d98caa5f81332c9ec7c601a8fe63ae69</t>
  </si>
  <si>
    <t>ENCFF971GQK</t>
  </si>
  <si>
    <t>2017-10-10T15:55:04.207462+00:00</t>
  </si>
  <si>
    <t>6f5f5d837029e6bf385d99b9dfbba296</t>
  </si>
  <si>
    <t>ENCFF856MUA</t>
  </si>
  <si>
    <t>2017-10-10T15:55:02.561661+00:00</t>
  </si>
  <si>
    <t>0e384b7d842cb803c61b50b8f4fbbb0f</t>
  </si>
  <si>
    <t>ENCFF504DLM</t>
  </si>
  <si>
    <t>2016-10-21T05:53:17.970326+00:00</t>
  </si>
  <si>
    <t>8681174b0c16418df20511a2349099ef</t>
  </si>
  <si>
    <t>ENCFF938DKT</t>
  </si>
  <si>
    <t>ENCSR895CJW</t>
  </si>
  <si>
    <t>ENCBS606XXJ</t>
  </si>
  <si>
    <t>2016-10-20T22:57:35.242567+00:00</t>
  </si>
  <si>
    <t>7da349f3ff9e7eee1103d619d19d2d71</t>
  </si>
  <si>
    <t>ENCFF641MCM</t>
  </si>
  <si>
    <t>2016-10-21T00:07:22.131223+00:00</t>
  </si>
  <si>
    <t>322c95bbeaaf6c956d489e39fcbd1f47</t>
  </si>
  <si>
    <t>ENCFF994FIB</t>
  </si>
  <si>
    <t>ENCBS979ZKW</t>
  </si>
  <si>
    <t>2016-10-12T03:24:07.301442+00:00</t>
  </si>
  <si>
    <t>f90ed903d51532e9d10dbf2989bb3255</t>
  </si>
  <si>
    <t>ENCFF719PNH</t>
  </si>
  <si>
    <t>2016-10-22T16:13:10.569895+00:00</t>
  </si>
  <si>
    <t>b6e374b73f3eba96a1805580c487f0b9</t>
  </si>
  <si>
    <t>ENCFF283HQV</t>
  </si>
  <si>
    <t>2016-10-12T03:22:03.511945+00:00</t>
  </si>
  <si>
    <t>49f1eda4b0f38ffc25c416afe139a216</t>
  </si>
  <si>
    <t>ENCFF253VBF</t>
  </si>
  <si>
    <t>2016-10-21T03:45:20.311484+00:00</t>
  </si>
  <si>
    <t>e22d7983719826bed83464f1632d1980</t>
  </si>
  <si>
    <t>ENCFF237VUT</t>
  </si>
  <si>
    <t>2016-10-21T03:57:28.909581+00:00</t>
  </si>
  <si>
    <t>24865bdb3c171707950100ca99be8f39</t>
  </si>
  <si>
    <t>ENCFF000BHE</t>
  </si>
  <si>
    <t>f72c24f7810c75ae99bde751e763a1f7</t>
  </si>
  <si>
    <t>ENCFF121JIP</t>
  </si>
  <si>
    <t>2017-10-10T15:54:50.737438+00:00</t>
  </si>
  <si>
    <t>a4b34fbd39a0bad9cd90020d0a8681e2</t>
  </si>
  <si>
    <t>ENCFF039VDX</t>
  </si>
  <si>
    <t>2016-10-20T19:50:28.095986+00:00</t>
  </si>
  <si>
    <t>fad139a84448b673db4e0ce9c6ddc7d0</t>
  </si>
  <si>
    <t>ENCFF101IHA</t>
  </si>
  <si>
    <t>2016-10-22T04:07:02.999672+00:00</t>
  </si>
  <si>
    <t>39d8edfc2d47016146939ce1cda01796</t>
  </si>
  <si>
    <t>ENCFF191LCN</t>
  </si>
  <si>
    <t>ENCBS808QXV</t>
  </si>
  <si>
    <t>2016-10-21T02:40:22.134922+00:00</t>
  </si>
  <si>
    <t>05922099cfb623a70e30c0b595480e5d</t>
  </si>
  <si>
    <t>ENCFF805ZJS</t>
  </si>
  <si>
    <t>2016-10-21T06:22:36.946623+00:00</t>
  </si>
  <si>
    <t>3f334d85b9398a7e6b43c2ad42e66579</t>
  </si>
  <si>
    <t>ENCFF676GBI</t>
  </si>
  <si>
    <t>ENCBS673INN</t>
  </si>
  <si>
    <t>2017-10-18T15:23:47.790236+00:00</t>
  </si>
  <si>
    <t>c225bc5c32776a66321512e245491d0e</t>
  </si>
  <si>
    <t>ENCFF740CFC</t>
  </si>
  <si>
    <t>2016-10-12T00:06:37.622591+00:00</t>
  </si>
  <si>
    <t>5710a0beff8aca580ba859137c15bc1b</t>
  </si>
  <si>
    <t>ENCFF918DVV</t>
  </si>
  <si>
    <t>2017-10-10T15:54:42.556616+00:00</t>
  </si>
  <si>
    <t>e5f560ac77bacd9acd179dbe13885bfb</t>
  </si>
  <si>
    <t>ENCFF590DYT</t>
  </si>
  <si>
    <t>2016-10-21T05:12:03.704647+00:00</t>
  </si>
  <si>
    <t>00affe6430f72bdf5f9ff17ecb54dd6c</t>
  </si>
  <si>
    <t>ENCFF234PPL</t>
  </si>
  <si>
    <t>2016-10-21T07:21:34.148708+00:00</t>
  </si>
  <si>
    <t>a67218f0afb30206a406300872aad2e9</t>
  </si>
  <si>
    <t>ENCFF808AHU</t>
  </si>
  <si>
    <t>2016-10-21T06:24:32.425537+00:00</t>
  </si>
  <si>
    <t>f88a7d54653fef4981fa0b3868636d41</t>
  </si>
  <si>
    <t>ENCFF504XJQ</t>
  </si>
  <si>
    <t>2016-10-21T03:18:33.378593+00:00</t>
  </si>
  <si>
    <t>6f1a38e4bb03153b9c93eae9edd5ba81</t>
  </si>
  <si>
    <t>ENCFF888IGC</t>
  </si>
  <si>
    <t>2017-10-18T15:24:00.953418+00:00</t>
  </si>
  <si>
    <t>9f45a5bed4d21e0fcf34eac60bec0f10</t>
  </si>
  <si>
    <t>ENCFF536TAF</t>
  </si>
  <si>
    <t>2016-10-25T16:48:41.350079+00:00</t>
  </si>
  <si>
    <t>ec4de8aa2506bf17f7094dba2cec9967</t>
  </si>
  <si>
    <t>ENCSR000DPQ</t>
  </si>
  <si>
    <t>ENCBS394ULN</t>
  </si>
  <si>
    <t>31b20ed6a8f5c4eec72d4389bd6bb443</t>
  </si>
  <si>
    <t>ENCFF956KYS</t>
  </si>
  <si>
    <t>2016-10-11T17:20:05.332696+00:00</t>
  </si>
  <si>
    <t>af3f943858eb54ff9fbe322abdad2502</t>
  </si>
  <si>
    <t>ENCFF887JHP</t>
  </si>
  <si>
    <t>ENCSR290OKG</t>
  </si>
  <si>
    <t>ENCBS183HTS</t>
  </si>
  <si>
    <t>2016-10-20T19:58:05.280240+00:00</t>
  </si>
  <si>
    <t>5600d7dfd9619d0606c125df19a4f9f1</t>
  </si>
  <si>
    <t>ENCFF125KUA</t>
  </si>
  <si>
    <t>2017-10-18T15:23:39.545603+00:00</t>
  </si>
  <si>
    <t>f49b70442e8cd070e111aa9b2f474b30</t>
  </si>
  <si>
    <t>ENCFF451EVL</t>
  </si>
  <si>
    <t>2017-10-10T15:54:27.562847+00:00</t>
  </si>
  <si>
    <t>462428b5715d858538a96738fc630662</t>
  </si>
  <si>
    <t>ENCFF735YED</t>
  </si>
  <si>
    <t>2016-10-21T03:45:53.777288+00:00</t>
  </si>
  <si>
    <t>ed681d0da5cebc00807784c1fa2d5071</t>
  </si>
  <si>
    <t>ENCFF883QVT</t>
  </si>
  <si>
    <t>2016-10-21T01:30:59.934891+00:00</t>
  </si>
  <si>
    <t>de5bd3577d2b22799d96be97ab7e0c59</t>
  </si>
  <si>
    <t>ENCFF109VZH</t>
  </si>
  <si>
    <t>2016-10-21T06:16:37.192276+00:00</t>
  </si>
  <si>
    <t>aaf0267460b48eef294b449154731699</t>
  </si>
  <si>
    <t>ENCFF264VTF</t>
  </si>
  <si>
    <t>2016-10-21T04:09:52.287277+00:00</t>
  </si>
  <si>
    <t>fd0e590a51915a868800371a4c6456d5</t>
  </si>
  <si>
    <t>ENCBS149EDI</t>
  </si>
  <si>
    <t>d8dfa70f50caa3c081b0103ac535be3f</t>
  </si>
  <si>
    <t>ENCFF176RJQ</t>
  </si>
  <si>
    <t>2016-10-12T07:36:27.273791+00:00</t>
  </si>
  <si>
    <t>f489eace5d69a35730a786fdbc31dbde</t>
  </si>
  <si>
    <t>ENCFF861CTR</t>
  </si>
  <si>
    <t>ENCSR650EVQ</t>
  </si>
  <si>
    <t>ENCBS552VWT</t>
  </si>
  <si>
    <t>2016-10-20T23:15:10.843603+00:00</t>
  </si>
  <si>
    <t>fe68b1f2af76064065024773520556d0</t>
  </si>
  <si>
    <t>ENCFF958RRI</t>
  </si>
  <si>
    <t>2016-10-21T00:22:53.918436+00:00</t>
  </si>
  <si>
    <t>d552633a40c488f0dea0eb14f0a7cb34</t>
  </si>
  <si>
    <t>ENCFF394YVI</t>
  </si>
  <si>
    <t>2016-10-20T19:43:41.247165+00:00</t>
  </si>
  <si>
    <t>c4206f112ec1929ac0d5285519d95b0f</t>
  </si>
  <si>
    <t>ENCFF018EDQ</t>
  </si>
  <si>
    <t>2016-10-21T00:49:10.443689+00:00</t>
  </si>
  <si>
    <t>1be2c5a9f99efb1a53e33fc380816f9f</t>
  </si>
  <si>
    <t>ENCFF680XTL</t>
  </si>
  <si>
    <t>2017-10-18T15:23:32.024990+00:00</t>
  </si>
  <si>
    <t>4caef937e170308b21fa3ba9b897f906</t>
  </si>
  <si>
    <t>ENCFF582CRV</t>
  </si>
  <si>
    <t>ENCSR603VTC</t>
  </si>
  <si>
    <t>2016-10-22T03:40:36.601620+00:00</t>
  </si>
  <si>
    <t>dd9a1f329d7d57a9a32f655deae55ecb</t>
  </si>
  <si>
    <t>ENCFF763DAQ</t>
  </si>
  <si>
    <t>2016-10-10T15:01:35.898426+00:00</t>
  </si>
  <si>
    <t>04fd8c854cddc64739d6e20ab0950bc8</t>
  </si>
  <si>
    <t>ENCSR985CHJ</t>
  </si>
  <si>
    <t>ENCBS368BPP</t>
  </si>
  <si>
    <t>2016-10-12T09:18:07.819534+00:00</t>
  </si>
  <si>
    <t>77af48f85e1ffd14d62f8b6ed77fff22</t>
  </si>
  <si>
    <t>ENCFF515OUC</t>
  </si>
  <si>
    <t>2016-10-22T01:28:10.546454+00:00</t>
  </si>
  <si>
    <t>e8d8c70eb889c8b695e52f9c592cc4b4</t>
  </si>
  <si>
    <t>ENCFF590VUK</t>
  </si>
  <si>
    <t>ENCSR842VGU</t>
  </si>
  <si>
    <t>2016-10-22T10:09:16.944878+00:00</t>
  </si>
  <si>
    <t>0bca9700bba9ea51fa0e2b44626ab2c2</t>
  </si>
  <si>
    <t>ENCFF913WQY</t>
  </si>
  <si>
    <t>2016-10-22T11:04:01.974031+00:00</t>
  </si>
  <si>
    <t>7f2a1cedcba7a8b1f1ca8b8c7f9c4e06</t>
  </si>
  <si>
    <t>ENCFF334PMW</t>
  </si>
  <si>
    <t>2017-10-18T15:24:00.290257+00:00</t>
  </si>
  <si>
    <t>59665cf744b9fd2d42115a40da8e4e43</t>
  </si>
  <si>
    <t>ENCFF867VQK</t>
  </si>
  <si>
    <t>2016-10-22T02:25:48.317672+00:00</t>
  </si>
  <si>
    <t>fa3681a166e35376af143523c4fb22da</t>
  </si>
  <si>
    <t>ENCFF802ZZZ</t>
  </si>
  <si>
    <t>ENCSR580WGM</t>
  </si>
  <si>
    <t>ENCBS463LFL</t>
  </si>
  <si>
    <t>2016-10-20T19:55:50.516112+00:00</t>
  </si>
  <si>
    <t>b61c559ec77d5045ad1dd88db313a2d9</t>
  </si>
  <si>
    <t>ENCFF054AIM</t>
  </si>
  <si>
    <t>2016-10-21T07:45:44.951402+00:00</t>
  </si>
  <si>
    <t>76557563e1a295d996fa7ee9c341fef8</t>
  </si>
  <si>
    <t>ENCFF732BVW</t>
  </si>
  <si>
    <t>2016-10-21T05:13:34.143951+00:00</t>
  </si>
  <si>
    <t>345f08b9b3a9b2542d6c00e205cc0d50</t>
  </si>
  <si>
    <t>ENCFF061KLJ</t>
  </si>
  <si>
    <t>ENCSR770OIC</t>
  </si>
  <si>
    <t>2017-10-10T15:53:56.607973+00:00</t>
  </si>
  <si>
    <t>b3514a486bd4b5fb1acd692b1bac806d</t>
  </si>
  <si>
    <t>ENCFF630LSJ</t>
  </si>
  <si>
    <t>ENCSR787EKS</t>
  </si>
  <si>
    <t>2017-10-18T15:25:10.240193+00:00</t>
  </si>
  <si>
    <t>16220b7fa2f51b34252b8bdf992c5789</t>
  </si>
  <si>
    <t>ENCFF264EGZ</t>
  </si>
  <si>
    <t>2017-10-18T15:24:59.762653+00:00</t>
  </si>
  <si>
    <t>2a039294bc3a6a85c430b9f6faacaf1f</t>
  </si>
  <si>
    <t>ENCFF479AHA</t>
  </si>
  <si>
    <t>2016-10-26T12:42:00.243982+00:00</t>
  </si>
  <si>
    <t>a553600868f3d8adc292f95b8941d835</t>
  </si>
  <si>
    <t>ENCFF532QSQ</t>
  </si>
  <si>
    <t>2017-10-18T15:25:12.874893+00:00</t>
  </si>
  <si>
    <t>d66967db2067a2abcc06c1a2ade4b317</t>
  </si>
  <si>
    <t>ENCFF131UFD</t>
  </si>
  <si>
    <t>2017-10-18T15:25:00.380685+00:00</t>
  </si>
  <si>
    <t>a6ff5d69e6ef78a6b7f1384d8b3ed23f</t>
  </si>
  <si>
    <t>ENCFF965SVG</t>
  </si>
  <si>
    <t>2016-10-20T23:42:37.162627+00:00</t>
  </si>
  <si>
    <t>fc8800d9206f2cb7618a25ce7b73476f</t>
  </si>
  <si>
    <t>ENCFF653JWL</t>
  </si>
  <si>
    <t>2017-01-24T16:05:41.624025+00:00</t>
  </si>
  <si>
    <t>fc46c0125efcf48598c9f2eaa3774f7b</t>
  </si>
  <si>
    <t>ENCFF148FBA</t>
  </si>
  <si>
    <t>2016-10-19T00:31:37.511121+00:00</t>
  </si>
  <si>
    <t>0c549bfe7fc02c23b5b0d510819ac0cb</t>
  </si>
  <si>
    <t>ENCBS704NOS</t>
  </si>
  <si>
    <t>2016-06-23T17:34:39.915885+00:00</t>
  </si>
  <si>
    <t>9bf9703b8baf9f2d9930cdbb388ad7bb</t>
  </si>
  <si>
    <t>ENCFF880KDO</t>
  </si>
  <si>
    <t>2016-10-19T02:57:37.355468+00:00</t>
  </si>
  <si>
    <t>365aed805a45908bcb89313d3aab53b1</t>
  </si>
  <si>
    <t>ENCFF808XNU</t>
  </si>
  <si>
    <t>2017-10-10T15:53:55.796162+00:00</t>
  </si>
  <si>
    <t>e90e4a580a784ce35631d8f1e7711fff</t>
  </si>
  <si>
    <t>ENCFF579LXQ</t>
  </si>
  <si>
    <t>2017-10-10T15:53:55.010099+00:00</t>
  </si>
  <si>
    <t>35fb6537b4b028ca75e18cf91650023e</t>
  </si>
  <si>
    <t>ENCFF425MWD</t>
  </si>
  <si>
    <t>2016-10-20T18:35:22.402109+00:00</t>
  </si>
  <si>
    <t>108d233f0710c34d0b43dc32a157c5c0</t>
  </si>
  <si>
    <t>ENCFF659UFR</t>
  </si>
  <si>
    <t>2016-10-10T15:03:36.475179+00:00</t>
  </si>
  <si>
    <t>d51da9dc92751cdc69a7c9ab98c3b95b</t>
  </si>
  <si>
    <t>ENCFF272HWA</t>
  </si>
  <si>
    <t>2016-10-12T03:55:10.222686+00:00</t>
  </si>
  <si>
    <t>be48ca4fa3d7d729b97a26ee3a95afd8</t>
  </si>
  <si>
    <t>ENCFF700UWP</t>
  </si>
  <si>
    <t>2016-10-21T03:00:54.234954+00:00</t>
  </si>
  <si>
    <t>7a36b2af530a04b404e76ac89845dce6</t>
  </si>
  <si>
    <t>ENCFF588ZXC</t>
  </si>
  <si>
    <t>2016-10-20T22:27:13.840322+00:00</t>
  </si>
  <si>
    <t>a8b061f51d2fcf4245f2760f591ac930</t>
  </si>
  <si>
    <t>ENCFF911DBY</t>
  </si>
  <si>
    <t>2016-10-21T00:38:01.874720+00:00</t>
  </si>
  <si>
    <t>fef2bf323967e6245ed6f85984c05d1e</t>
  </si>
  <si>
    <t>ENCFF077PWW</t>
  </si>
  <si>
    <t>2016-10-25T20:44:02.353485+00:00</t>
  </si>
  <si>
    <t>ac23f022f4da66741dc3bac8f2e1f0af</t>
  </si>
  <si>
    <t>ENCFF369RYY</t>
  </si>
  <si>
    <t>2017-01-24T16:04:56.593683+00:00</t>
  </si>
  <si>
    <t>0d339a6ed61ed28bfb34232be9f030bc</t>
  </si>
  <si>
    <t>ENCFF628NJR</t>
  </si>
  <si>
    <t>2016-11-17T03:32:58.415773+00:00</t>
  </si>
  <si>
    <t>a7d88d64b20eeb64a0ec74d6cb3bb4ff</t>
  </si>
  <si>
    <t>ENCFF392NMZ</t>
  </si>
  <si>
    <t>ENCSR562HZE</t>
  </si>
  <si>
    <t>2017-10-10T15:53:49.430108+00:00</t>
  </si>
  <si>
    <t>c7a41056ae3badf4d3c8c4d1c31a8963</t>
  </si>
  <si>
    <t>ENCFF162VCK</t>
  </si>
  <si>
    <t>2017-10-10T15:53:48.590974+00:00</t>
  </si>
  <si>
    <t>da0669d1caa2ca9758426890ce07c8b0</t>
  </si>
  <si>
    <t>ENCFF866OVM</t>
  </si>
  <si>
    <t>2017-10-10T15:53:47.797737+00:00</t>
  </si>
  <si>
    <t>b7f624bd385e7d25d765a7a2141fd706</t>
  </si>
  <si>
    <t>ENCFF608CWZ</t>
  </si>
  <si>
    <t>2017-01-24T16:03:37.724622+00:00</t>
  </si>
  <si>
    <t>6a790ed3d53ddc526797082c7685548d</t>
  </si>
  <si>
    <t>ENCFF994OXJ</t>
  </si>
  <si>
    <t>ENCSR247NUF</t>
  </si>
  <si>
    <t>2017-10-18T15:24:09.471151+00:00</t>
  </si>
  <si>
    <t>1f15c926879b2cae9201a1860255b027</t>
  </si>
  <si>
    <t>ENCFF131YWN</t>
  </si>
  <si>
    <t>2017-10-18T15:24:43.160047+00:00</t>
  </si>
  <si>
    <t>ffd030c866ef65970dc27a195459acb9</t>
  </si>
  <si>
    <t>ENCFF284FRV</t>
  </si>
  <si>
    <t>2017-10-18T15:24:39.953434+00:00</t>
  </si>
  <si>
    <t>a3d2eccb519298af73f1f34845302744</t>
  </si>
  <si>
    <t>ENCFF489KLF</t>
  </si>
  <si>
    <t>2017-10-18T15:24:24.586769+00:00</t>
  </si>
  <si>
    <t>6077419a25d16aad195a451cf84d767c</t>
  </si>
  <si>
    <t>ENCFF435NXM</t>
  </si>
  <si>
    <t>2017-10-10T15:53:46.999986+00:00</t>
  </si>
  <si>
    <t>756afdf0c122ec6586658b22c3f5a955</t>
  </si>
  <si>
    <t>ENCFF282OBH</t>
  </si>
  <si>
    <t>2017-10-10T15:53:45.439633+00:00</t>
  </si>
  <si>
    <t>6af888479887ad498f51698dc63cbae7</t>
  </si>
  <si>
    <t>ENCFF657UJU</t>
  </si>
  <si>
    <t>2017-10-10T15:53:46.209469+00:00</t>
  </si>
  <si>
    <t>5d01b464eabe5308982fef003c1a9996</t>
  </si>
  <si>
    <t>ENCFF667YUP</t>
  </si>
  <si>
    <t>ENCSR193TCX</t>
  </si>
  <si>
    <t>2017-10-10T15:53:44.698674+00:00</t>
  </si>
  <si>
    <t>d5a082c77f6c178fd3e576bc42c2a7ae</t>
  </si>
  <si>
    <t>ENCFF881CNC</t>
  </si>
  <si>
    <t>2017-01-24T16:04:27.079152+00:00</t>
  </si>
  <si>
    <t>4b37adc67962c033edc59cb80c2a6a71</t>
  </si>
  <si>
    <t>ENCFF109ANP</t>
  </si>
  <si>
    <t>2017-10-10T15:53:43.031156+00:00</t>
  </si>
  <si>
    <t>955299a567228b82dd42d17425ac67f9</t>
  </si>
  <si>
    <t>ENCFF545BZX</t>
  </si>
  <si>
    <t>2017-10-10T15:53:43.911970+00:00</t>
  </si>
  <si>
    <t>964a9944ba8b7e4506bcab758ad8fb1d</t>
  </si>
  <si>
    <t>ENCFF152UJF</t>
  </si>
  <si>
    <t>2017-01-24T15:59:28.718980+00:00</t>
  </si>
  <si>
    <t>69026a9b539464894f712a0e5ca1caba</t>
  </si>
  <si>
    <t>ENCFF702WJD</t>
  </si>
  <si>
    <t>2017-01-24T15:58:59.751328+00:00</t>
  </si>
  <si>
    <t>14d0d465d1853410e59fbb3ac4a66305</t>
  </si>
  <si>
    <t>ENCFF173CNB</t>
  </si>
  <si>
    <t>2016-10-25T20:45:24.565650+00:00</t>
  </si>
  <si>
    <t>0c1a9d311b60ccb79d978b5612cb1f4f</t>
  </si>
  <si>
    <t>ENCFF170NLP</t>
  </si>
  <si>
    <t>ENCSR241FEX</t>
  </si>
  <si>
    <t>2016-10-20T00:44:32.002431+00:00</t>
  </si>
  <si>
    <t>d42b2e5b5a13ab8c9cac4e7365ded13d</t>
  </si>
  <si>
    <t>ENCFF688QCH</t>
  </si>
  <si>
    <t>2016-10-20T06:41:26.628410+00:00</t>
  </si>
  <si>
    <t>72f2ebff17cce854b1467854931e6a08</t>
  </si>
  <si>
    <t>ENCFF834XAC</t>
  </si>
  <si>
    <t>2016-10-20T09:31:36.359715+00:00</t>
  </si>
  <si>
    <t>9d867cee0f9fcf2930a7f11a967a4edc</t>
  </si>
  <si>
    <t>ENCFF252BMX</t>
  </si>
  <si>
    <t>2016-10-20T10:54:27.668962+00:00</t>
  </si>
  <si>
    <t>9e8132bddcd7ed49267a5092500e49dc</t>
  </si>
  <si>
    <t>ENCFF851CEK</t>
  </si>
  <si>
    <t>2016-10-20T20:21:18.989732+00:00</t>
  </si>
  <si>
    <t>9e6eee0727bdd95962867aebc76c3ffb</t>
  </si>
  <si>
    <t>ENCFF342ZXR</t>
  </si>
  <si>
    <t>2016-10-21T03:03:51.428239+00:00</t>
  </si>
  <si>
    <t>1472e11982d78169d7e3e9d233f9e2fa</t>
  </si>
  <si>
    <t>ENCFF618IFR</t>
  </si>
  <si>
    <t>2016-10-26T07:15:30.138834+00:00</t>
  </si>
  <si>
    <t>eaed6cf764ce9e9498c067d9a64af9f5</t>
  </si>
  <si>
    <t>ENCBS301UOD</t>
  </si>
  <si>
    <t>ab11299041919a02c25f570637760812</t>
  </si>
  <si>
    <t>ENCFF935ETD</t>
  </si>
  <si>
    <t>2016-04-11T19:22:03.375723+00:00</t>
  </si>
  <si>
    <t>c27947a43940313fe15ce5e41f722a3b</t>
  </si>
  <si>
    <t>xiang-dong-fu</t>
  </si>
  <si>
    <t>ENCSR867VPL</t>
  </si>
  <si>
    <t>ENCBS869WAH</t>
  </si>
  <si>
    <t>2016-03-21T13:25:48.406117+00:00</t>
  </si>
  <si>
    <t>ad563dd7135854896cfb796264c607cd</t>
  </si>
  <si>
    <t>ENCBS437FDB</t>
  </si>
  <si>
    <t>2016-03-21T13:32:07.781991+00:00</t>
  </si>
  <si>
    <t>60ed9b0652aa1cd45bf805b4dbfbdbc0</t>
  </si>
  <si>
    <t>ENCSR464FDA</t>
  </si>
  <si>
    <t>ENCBS401NIV</t>
  </si>
  <si>
    <t>2016-02-11T19:20:55.218908+00:00</t>
  </si>
  <si>
    <t>d6631123f02d64ae3bcd882d1ad5ba8e</t>
  </si>
  <si>
    <t>ENCBS441EZC</t>
  </si>
  <si>
    <t>2016-02-11T19:04:47.605705+00:00</t>
  </si>
  <si>
    <t>5ab7725480d03807311ab5f31f88e67e</t>
  </si>
  <si>
    <t>ENCSR084AIG</t>
  </si>
  <si>
    <t>ENCBS990OSB</t>
  </si>
  <si>
    <t>2016-02-11T19:15:11.204554+00:00</t>
  </si>
  <si>
    <t>8a1be52f6f90a8adcc84ac23d863c9bd</t>
  </si>
  <si>
    <t>ENCSR748EXO</t>
  </si>
  <si>
    <t>ENCBS374CKM</t>
  </si>
  <si>
    <t>2015-03-11T23:33:21.807469+00:00</t>
  </si>
  <si>
    <t>f45c44d369a5e16d9fe36db463c39945</t>
  </si>
  <si>
    <t>ENCSR397ZZR</t>
  </si>
  <si>
    <t>ENCBS007KQB</t>
  </si>
  <si>
    <t>2016-02-11T19:17:15.326668+00:00</t>
  </si>
  <si>
    <t>f6da2a799ef26bace236921a1ba72918</t>
  </si>
  <si>
    <t>ENCFF000VKM</t>
  </si>
  <si>
    <t>ENCSR000EXS</t>
  </si>
  <si>
    <t>ENCBS343AAA</t>
  </si>
  <si>
    <t>ee2f2a766989d6d814ffdbcae78fc2f3</t>
  </si>
  <si>
    <t>ENCBS168OEK</t>
  </si>
  <si>
    <t>2016-02-11T18:48:07.613796+00:00</t>
  </si>
  <si>
    <t>4eaa1913f6b8abc8ee9433ffd9ddb88a</t>
  </si>
  <si>
    <t>ENCSR079WWH</t>
  </si>
  <si>
    <t>ENCBS751KWS</t>
  </si>
  <si>
    <t>2015-03-11T23:45:03.027161+00:00</t>
  </si>
  <si>
    <t>50a95250870ff3325d6d6d7e04dd0208</t>
  </si>
  <si>
    <t>ENCSR792MRQ</t>
  </si>
  <si>
    <t>ENCBS576NFP</t>
  </si>
  <si>
    <t>2015-03-11T22:28:34.399004+00:00</t>
  </si>
  <si>
    <t>3332831966ded3b87e1f5c069d2f28af</t>
  </si>
  <si>
    <t>ENCBS040QBA</t>
  </si>
  <si>
    <t>2015-03-11T22:30:31.764371+00:00</t>
  </si>
  <si>
    <t>cbf4b2e7157129d6325013d970c43665</t>
  </si>
  <si>
    <t>ENCBS277GLZ</t>
  </si>
  <si>
    <t>2016-02-11T19:01:30.125653+00:00</t>
  </si>
  <si>
    <t>5549e5db59ee3c9a9ccddc01e2d5bb14</t>
  </si>
  <si>
    <t>ENCSR254UDV</t>
  </si>
  <si>
    <t>ENCBS732PJR</t>
  </si>
  <si>
    <t>2015-03-11T23:26:51.707176+00:00</t>
  </si>
  <si>
    <t>e4d1c4070b8857f64f2542d7fd4097e6</t>
  </si>
  <si>
    <t>ENCSR141EZP</t>
  </si>
  <si>
    <t>ENCBS845QPP</t>
  </si>
  <si>
    <t>2015-03-11T23:16:03.796827+00:00</t>
  </si>
  <si>
    <t>fe811c17829850bc52ef9e3aead25f72</t>
  </si>
  <si>
    <t>ENCBS704YEM</t>
  </si>
  <si>
    <t>2015-03-11T22:35:18.502153+00:00</t>
  </si>
  <si>
    <t>0efc7efd74f2020f06d75781571a0392</t>
  </si>
  <si>
    <t>ENCSR814UCX</t>
  </si>
  <si>
    <t>ENCBS488ZQI</t>
  </si>
  <si>
    <t>2016-02-11T18:41:16.616336+00:00</t>
  </si>
  <si>
    <t>2edb7ca73268cf1ff603f9052c5b19d3</t>
  </si>
  <si>
    <t>ENCSR483GYO</t>
  </si>
  <si>
    <t>ENCBS145BAM</t>
  </si>
  <si>
    <t>2016-02-11T19:11:41.570253+00:00</t>
  </si>
  <si>
    <t>75d6db839f6adb861edb835f2d079663</t>
  </si>
  <si>
    <t>ENCSR487JIM</t>
  </si>
  <si>
    <t>ENCBS272IWF</t>
  </si>
  <si>
    <t>2015-03-11T23:22:39.335755+00:00</t>
  </si>
  <si>
    <t>8e48ce8a7279a1f42c2b5d14cc37a30c</t>
  </si>
  <si>
    <t>ENCSR436OZQ</t>
  </si>
  <si>
    <t>ENCBS354IWX</t>
  </si>
  <si>
    <t>2017-01-12T20:20:05.146222+00:00</t>
  </si>
  <si>
    <t>6d714dad747f92c28e018999c61bc927</t>
  </si>
  <si>
    <t>ENCBS821ETN</t>
  </si>
  <si>
    <t>2015-03-11T23:30:54.664113+00:00</t>
  </si>
  <si>
    <t>529a3fc8b7300d7aac47bc629c93df9a</t>
  </si>
  <si>
    <t>ENCSR440JAU</t>
  </si>
  <si>
    <t>ENCBS504MPM</t>
  </si>
  <si>
    <t>2016-02-11T19:09:48.533104+00:00</t>
  </si>
  <si>
    <t>b05c9d170d9eb006788e5efd3704e2f4</t>
  </si>
  <si>
    <t>ENCBS662URL</t>
  </si>
  <si>
    <t>2016-02-11T18:42:59.625052+00:00</t>
  </si>
  <si>
    <t>622d07d079ae1995f41aa4de036c78aa</t>
  </si>
  <si>
    <t>ENCSR932KYH</t>
  </si>
  <si>
    <t>ENCBS094YFT</t>
  </si>
  <si>
    <t>2017-01-12T20:21:42.807604+00:00</t>
  </si>
  <si>
    <t>b1cffb61caf54ab6eebd7b8ffb691f00</t>
  </si>
  <si>
    <t>ENCBS856PWK</t>
  </si>
  <si>
    <t>2015-03-11T23:28:53.971756+00:00</t>
  </si>
  <si>
    <t>02980412c0fd9cf8ad537e6002775a70</t>
  </si>
  <si>
    <t>ENCSR032EZQ</t>
  </si>
  <si>
    <t>ENCBS423ZZH</t>
  </si>
  <si>
    <t>2016-03-21T13:35:28.665817+00:00</t>
  </si>
  <si>
    <t>69e37cb2fdc43be87004ab05484a57a5</t>
  </si>
  <si>
    <t>ENCSR545RWZ</t>
  </si>
  <si>
    <t>ENCBS141IFN</t>
  </si>
  <si>
    <t>2017-01-12T20:12:38.773770+00:00</t>
  </si>
  <si>
    <t>adb29794fd88159795aedafdf4f47f3c</t>
  </si>
  <si>
    <t>ENCSR331OJY</t>
  </si>
  <si>
    <t>ENCBS097LJT</t>
  </si>
  <si>
    <t>2016-02-11T19:23:34.909866+00:00</t>
  </si>
  <si>
    <t>54f22c63a4800b15ae14461ada772898</t>
  </si>
  <si>
    <t>ENCSR775ETD</t>
  </si>
  <si>
    <t>ENCBS872AMP</t>
  </si>
  <si>
    <t>2015-03-11T23:19:29.326662+00:00</t>
  </si>
  <si>
    <t>82df9332b79959d63d4e538ba8107dda</t>
  </si>
  <si>
    <t>ENCBS317FST</t>
  </si>
  <si>
    <t>2016-02-11T18:44:43.081963+00:00</t>
  </si>
  <si>
    <t>e30994cce5fcb06d12d730b5f781451a</t>
  </si>
  <si>
    <t>ENCBS612SGW</t>
  </si>
  <si>
    <t>2017-01-12T20:18:24.711184+00:00</t>
  </si>
  <si>
    <t>6be322e6d36799ddf3d2635265e2d2bc</t>
  </si>
  <si>
    <t>ENCBS029KIU</t>
  </si>
  <si>
    <t>2016-02-11T19:08:08.821600+00:00</t>
  </si>
  <si>
    <t>650dc7fdd7112b61c8810c4b58905371</t>
  </si>
  <si>
    <t>ENCBS838SRU</t>
  </si>
  <si>
    <t>2015-03-11T23:24:31.524141+00:00</t>
  </si>
  <si>
    <t>00f8319a60dcb02491120876151f4bc8</t>
  </si>
  <si>
    <t>ENCSR975KJI</t>
  </si>
  <si>
    <t>ENCBS623YQT</t>
  </si>
  <si>
    <t>2015-03-11T23:13:53.845031+00:00</t>
  </si>
  <si>
    <t>fd09abb5df8cb94a2114c6ef252619fa</t>
  </si>
  <si>
    <t>ENCSR550ZLZ</t>
  </si>
  <si>
    <t>ENCBS889CYZ</t>
  </si>
  <si>
    <t>2015-03-11T22:33:43.195974+00:00</t>
  </si>
  <si>
    <t>bfa03db7ff2a16f21afdbd9a1b4326a3</t>
  </si>
  <si>
    <t>ENCSR352VNP</t>
  </si>
  <si>
    <t>ENCBS158MMF</t>
  </si>
  <si>
    <t>2017-01-12T20:10:53.552251+00:00</t>
  </si>
  <si>
    <t>359e1db9bc1baa10482917b372450785</t>
  </si>
  <si>
    <t>ENCBS367TIL</t>
  </si>
  <si>
    <t>2017-01-12T20:14:07.601627+00:00</t>
  </si>
  <si>
    <t>d5109b34f46dcd8af22fad0a0b78f688</t>
  </si>
  <si>
    <t>ENCBS091JMF</t>
  </si>
  <si>
    <t>2015-03-11T22:32:06.324368+00:00</t>
  </si>
  <si>
    <t>2246750eb0bd7358008b69e75006b6db</t>
  </si>
  <si>
    <t>ENCSR735QJO</t>
  </si>
  <si>
    <t>ENCBS122WEH</t>
  </si>
  <si>
    <t>2017-01-12T20:16:49.161278+00:00</t>
  </si>
  <si>
    <t>b8e460d129457dfe9e429f902f6b5985</t>
  </si>
  <si>
    <t>ENCSR457PLC</t>
  </si>
  <si>
    <t>ENCBS449AEF</t>
  </si>
  <si>
    <t>2016-02-11T18:46:13.980246+00:00</t>
  </si>
  <si>
    <t>f1c992dde14112a6d4b629fae52f6510</t>
  </si>
  <si>
    <t>ENCBS733PPV</t>
  </si>
  <si>
    <t>2016-02-11T19:13:11.924115+00:00</t>
  </si>
  <si>
    <t>326d06fd086ca724c4c59d7bf97ba966</t>
  </si>
  <si>
    <t>ENCBS158SWP</t>
  </si>
  <si>
    <t>2017-01-12T20:23:05.236166+00:00</t>
  </si>
  <si>
    <t>39f4c7a2f2f3231358d42766a523785f</t>
  </si>
  <si>
    <t>ENCBS749JUQ</t>
  </si>
  <si>
    <t>2017-01-12T20:09:30.448178+00:00</t>
  </si>
  <si>
    <t>8a40640cae3104c125e1755a039635e4</t>
  </si>
  <si>
    <t>ENCSR561BTA</t>
  </si>
  <si>
    <t>ENCBS444MVG</t>
  </si>
  <si>
    <t>2015-03-11T23:09:22.964053+00:00</t>
  </si>
  <si>
    <t>671f44a92ece78d3d516bfcd2473e2e1</t>
  </si>
  <si>
    <t>ENCFF000VKN</t>
  </si>
  <si>
    <t>f088f4faccc4e2ecfe8a0ad640245524</t>
  </si>
  <si>
    <t>ENCBS273MKT</t>
  </si>
  <si>
    <t>2017-01-12T20:15:25.845628+00:00</t>
  </si>
  <si>
    <t>3f886921e2bda83d35fe9dfed914c1cd</t>
  </si>
  <si>
    <t>ENCBS463HNE</t>
  </si>
  <si>
    <t>2015-03-11T23:17:46.536677+00:00</t>
  </si>
  <si>
    <t>a7ffccccb5e0b0a6b6381f956239cd4e</t>
  </si>
  <si>
    <t>ENCBS604BAZ</t>
  </si>
  <si>
    <t>2016-03-21T13:27:56.114173+00:00</t>
  </si>
  <si>
    <t>c8dc9fd3dce9ce42bf7576b2d06ff377</t>
  </si>
  <si>
    <t>ENCBS313IHS</t>
  </si>
  <si>
    <t>2015-03-11T23:10:53.704167+00:00</t>
  </si>
  <si>
    <t>585c85b874440fba95a0f9a51f71879d</t>
  </si>
  <si>
    <t>ENCSR966DOU</t>
  </si>
  <si>
    <t>ENCBS918UWM</t>
  </si>
  <si>
    <t>2017-01-12T20:24:17.413671+00:00</t>
  </si>
  <si>
    <t>58c463717d6419a4717ca82f74bd3349</t>
  </si>
  <si>
    <t>ENCBS540MOP</t>
  </si>
  <si>
    <t>2015-03-11T23:12:13.097211+00:00</t>
  </si>
  <si>
    <t>658257351c0aa71f99f8b376c575f514</t>
  </si>
  <si>
    <t>ENCBS426CWP</t>
  </si>
  <si>
    <t>2017-01-12T20:25:28.262887+00:00</t>
  </si>
  <si>
    <t>a472cb5410d23ca4a1a3b4c319104e7e</t>
  </si>
  <si>
    <t>ENCBS038OUO</t>
  </si>
  <si>
    <t>2015-03-11T23:20:47.546948+00:00</t>
  </si>
  <si>
    <t>93c8f403fc70e195a78ff82b247003ef</t>
  </si>
  <si>
    <t>ENCBS819AUE</t>
  </si>
  <si>
    <t>2016-02-11T19:06:33.974342+00:00</t>
  </si>
  <si>
    <t>67dc05229287ff22ff503451b075b1d7</t>
  </si>
  <si>
    <t>ENCFF787QMX, ENCFF903IYS</t>
  </si>
  <si>
    <t>ENCSR854GEV</t>
  </si>
  <si>
    <t>2016-10-22T19:46:26.710059+00:00</t>
  </si>
  <si>
    <t>c4b86e34c446e60333d8cb47461eb8ae</t>
  </si>
  <si>
    <t>ENCSR745QMZ</t>
  </si>
  <si>
    <t>ENCBS091XYE</t>
  </si>
  <si>
    <t>2016-03-14T14:36:24.026291+00:00</t>
  </si>
  <si>
    <t>15479d03b5dc99a9c56fad4b6c9a44f4</t>
  </si>
  <si>
    <t>ENCSR000FCA</t>
  </si>
  <si>
    <t>ENCBS602AAA</t>
  </si>
  <si>
    <t>2013-11-01T00:00:00.000000+00:00</t>
  </si>
  <si>
    <t>375b8b8df6bbc351cba1d8220c24e123</t>
  </si>
  <si>
    <t>ENCSR511PAE</t>
  </si>
  <si>
    <t>ENCBS530DHL</t>
  </si>
  <si>
    <t>2014-12-18T00:17:18.049750+00:00</t>
  </si>
  <si>
    <t>1cc31c50e9888a0f3694b219b6c7b6ec</t>
  </si>
  <si>
    <t>ENCSR824WND</t>
  </si>
  <si>
    <t>ENCBS601AAA</t>
  </si>
  <si>
    <t>d180655c73506b1864adaab53d9cf3fe</t>
  </si>
  <si>
    <t>ENCFF381LXJ</t>
  </si>
  <si>
    <t>ENCSR610GTD</t>
  </si>
  <si>
    <t>ENCBS143XXF</t>
  </si>
  <si>
    <t>2014-12-18T00:01:42.191411+00:00</t>
  </si>
  <si>
    <t>600627dfeb41675414adc933541decaf</t>
  </si>
  <si>
    <t>ENCFF332HES</t>
  </si>
  <si>
    <t>2015-12-17T06:17:43.650441+00:00</t>
  </si>
  <si>
    <t>c20acfd051f932fa6fcacdadc5f3a1d1</t>
  </si>
  <si>
    <t>ENCSR962APM</t>
  </si>
  <si>
    <t>ENCBS316CKF</t>
  </si>
  <si>
    <t>2014-12-18T00:33:58.176058+00:00</t>
  </si>
  <si>
    <t>184b107658d37d27c556adf0f95863ba</t>
  </si>
  <si>
    <t>ENCSR896JFO</t>
  </si>
  <si>
    <t>ENCBS600AAA</t>
  </si>
  <si>
    <t>d9dca34c9f58d84cb51b001e93d05df2</t>
  </si>
  <si>
    <t>ENCFF582UFD</t>
  </si>
  <si>
    <t>ENCSR780UWK</t>
  </si>
  <si>
    <t>2016-10-21T05:20:37.820990+00:00</t>
  </si>
  <si>
    <t>c4d1b4fefef5106ae89fe6bd1d5a1861</t>
  </si>
  <si>
    <t>ENCSR571CEX</t>
  </si>
  <si>
    <t>ENCBS149SJX</t>
  </si>
  <si>
    <t>2014-12-18T01:01:21.010693+00:00</t>
  </si>
  <si>
    <t>39e65f2121dc8a0d2df4ab42b17135d7</t>
  </si>
  <si>
    <t>ENCFF381XXA</t>
  </si>
  <si>
    <t>ENCSR890ZMI</t>
  </si>
  <si>
    <t>ENCBS083XJQ</t>
  </si>
  <si>
    <t>2014-12-18T00:45:29.634460+00:00</t>
  </si>
  <si>
    <t>b1621ba9937e0f4b7c02ee742b8e44d8</t>
  </si>
  <si>
    <t>ENCFF180PND</t>
  </si>
  <si>
    <t>2015-12-17T04:47:09.479040+00:00</t>
  </si>
  <si>
    <t>946c7636dd82599ea0198510276fda8d</t>
  </si>
  <si>
    <t>ENCSR700IEB</t>
  </si>
  <si>
    <t>ENCBS577JGM</t>
  </si>
  <si>
    <t>2014-12-17T23:10:53.425233+00:00</t>
  </si>
  <si>
    <t>629530a2780e206d350574846ab8b1d0</t>
  </si>
  <si>
    <t>ENCSR945JOR</t>
  </si>
  <si>
    <t>ENCBS775NGD</t>
  </si>
  <si>
    <t>2015-04-06T20:52:29.178784+00:00</t>
  </si>
  <si>
    <t>f83aa21668bd919a834c3f90f5664c42</t>
  </si>
  <si>
    <t>ENCSR716SYG</t>
  </si>
  <si>
    <t>ENCBS250DDC</t>
  </si>
  <si>
    <t>2014-12-17T23:37:26.344258+00:00</t>
  </si>
  <si>
    <t>daeed5b29b158835ac855d9ea6aa790c</t>
  </si>
  <si>
    <t>ENCSR769JUI</t>
  </si>
  <si>
    <t>2016-01-13T21:26:08.042773+00:00</t>
  </si>
  <si>
    <t>d738f495498dceba3546de9156859e53</t>
  </si>
  <si>
    <t>ENCSR136WQZ</t>
  </si>
  <si>
    <t>ENCBS057BBL</t>
  </si>
  <si>
    <t>2014-12-18T00:54:03.956427+00:00</t>
  </si>
  <si>
    <t>6a86d2bbe52bf83efffa2bd781a2042f</t>
  </si>
  <si>
    <t>ENCSR911VTL</t>
  </si>
  <si>
    <t>ENCBS204XMM</t>
  </si>
  <si>
    <t>2016-03-14T14:58:17.924413+00:00</t>
  </si>
  <si>
    <t>50c267fd4225af4c0c8db730bec8db46</t>
  </si>
  <si>
    <t>ENCSR830KKO</t>
  </si>
  <si>
    <t>21eca7cec0c0e8d4045bd2871913866b</t>
  </si>
  <si>
    <t>ENCSR000BVX</t>
  </si>
  <si>
    <t>ENCBS440ENC</t>
  </si>
  <si>
    <t>eb0ad829db24bb5ea302c17046469495</t>
  </si>
  <si>
    <t>ENCSR599SPN</t>
  </si>
  <si>
    <t>2014-04-04T00:00:00.000000+00:00</t>
  </si>
  <si>
    <t>e3b6bc6f0ffbaf94af6f3c7746f93867</t>
  </si>
  <si>
    <t>ENCSR759EUL</t>
  </si>
  <si>
    <t>ENCBS496HCC</t>
  </si>
  <si>
    <t>2015-04-06T21:09:16.142307+00:00</t>
  </si>
  <si>
    <t>116eae1df728123bd752ea0428a4e874</t>
  </si>
  <si>
    <t>ENCSR577BCL</t>
  </si>
  <si>
    <t>2016-10-22T11:56:37.798885+00:00</t>
  </si>
  <si>
    <t>cdefed9104eca58f87cc7f7f986f77e5</t>
  </si>
  <si>
    <t>ENCFF806WWU, ENCFF971YNR</t>
  </si>
  <si>
    <t>ENCSR059QYS</t>
  </si>
  <si>
    <t>2016-10-21T04:55:38.992709+00:00</t>
  </si>
  <si>
    <t>e75b1fcd188f4739597dcaa2f615b16c</t>
  </si>
  <si>
    <t>ENCSR443AIH</t>
  </si>
  <si>
    <t>2016-01-13T20:53:55.963691+00:00</t>
  </si>
  <si>
    <t>59a8d3e55e3d7a86582f321b37a93aa8</t>
  </si>
  <si>
    <t>ENCSR628ONI</t>
  </si>
  <si>
    <t>2016-01-13T21:31:35.272136+00:00</t>
  </si>
  <si>
    <t>1ed138c9c62993153697b5a2ccf92f15</t>
  </si>
  <si>
    <t>ENCSR476TKW</t>
  </si>
  <si>
    <t>ENCBS614CMA</t>
  </si>
  <si>
    <t>2014-12-18T00:27:24.569427+00:00</t>
  </si>
  <si>
    <t>23ef48345ad6d67156cb428a4db0644a</t>
  </si>
  <si>
    <t>6d656bf00f27e4a0f7221bd4d297cffc</t>
  </si>
  <si>
    <t>ENCSR064SPB</t>
  </si>
  <si>
    <t>ENCBS289YMC</t>
  </si>
  <si>
    <t>2016-10-22T07:38:08.047426+00:00</t>
  </si>
  <si>
    <t>a297c6d9b870acb94e2a33581e42d6c3</t>
  </si>
  <si>
    <t>ENCSR360XQV</t>
  </si>
  <si>
    <t>489d601f4d7a36404928c4f4d3e60d0c</t>
  </si>
  <si>
    <t>ENCFF446PVB</t>
  </si>
  <si>
    <t>ENCSR039ZBB</t>
  </si>
  <si>
    <t>ENCBS392SQX</t>
  </si>
  <si>
    <t>2016-03-26T02:39:26.059473+00:00</t>
  </si>
  <si>
    <t>1ce25be06b93a033ae9c9db2480be724</t>
  </si>
  <si>
    <t>ENCSR139WMA</t>
  </si>
  <si>
    <t>2016-10-22T03:17:35.619247+00:00</t>
  </si>
  <si>
    <t>bae3cd4a22edfd384937e8518e11bcd2</t>
  </si>
  <si>
    <t>ENCFF588EWX, ENCFF194WGW</t>
  </si>
  <si>
    <t>ENCSR996HUG</t>
  </si>
  <si>
    <t>2014-04-05T00:00:00.000000+00:00</t>
  </si>
  <si>
    <t>f2e3e2ab1506a9b95addf14b2dfa6f3c</t>
  </si>
  <si>
    <t>ENCSR711HPO</t>
  </si>
  <si>
    <t>ENCBS399FDJ</t>
  </si>
  <si>
    <t>783be970937807eea0cc41f4d14209a9</t>
  </si>
  <si>
    <t>ENCSR399MAN</t>
  </si>
  <si>
    <t>ENCBS485OKN</t>
  </si>
  <si>
    <t>2014-12-18T01:09:51.990102+00:00</t>
  </si>
  <si>
    <t>0e13e9ba67a844c7b57aaf673415621e</t>
  </si>
  <si>
    <t>ENCSR237LVA</t>
  </si>
  <si>
    <t>ENCBS515IJA</t>
  </si>
  <si>
    <t>2016-03-31T22:21:35.366028+00:00</t>
  </si>
  <si>
    <t>07eecd7b51d4222dd6d9692720070dc4</t>
  </si>
  <si>
    <t>ENCSR019XRC</t>
  </si>
  <si>
    <t>2016-01-13T20:50:04.574091+00:00</t>
  </si>
  <si>
    <t>f93d8dc23e9967045b56d7f2c5db1b28</t>
  </si>
  <si>
    <t>ENCSR907JTZ</t>
  </si>
  <si>
    <t>ENCBS071FIF</t>
  </si>
  <si>
    <t>2016-03-14T13:55:54.367185+00:00</t>
  </si>
  <si>
    <t>3ea9a128dc9c187933dfc5f7c6d03743</t>
  </si>
  <si>
    <t>ENCSR000BVS</t>
  </si>
  <si>
    <t>ENCBS624ENC</t>
  </si>
  <si>
    <t>ef5ee73cba09353ba5ce45016041ff25</t>
  </si>
  <si>
    <t>ENCSR649FPL</t>
  </si>
  <si>
    <t>3ebb58d539f99d65f3c0d360dce98a0d</t>
  </si>
  <si>
    <t>ENCSR264VDP</t>
  </si>
  <si>
    <t>2014-12-17T23:29:22.241985+00:00</t>
  </si>
  <si>
    <t>0c2b6bf77e3ab428830fbfaff4cd2734</t>
  </si>
  <si>
    <t>ENCFF781GHE</t>
  </si>
  <si>
    <t>2016-10-22T05:03:56.920999+00:00</t>
  </si>
  <si>
    <t>39d3c856a362f1e3f8f56789c989b8f4</t>
  </si>
  <si>
    <t>ENCSR904IXG</t>
  </si>
  <si>
    <t>2016-01-13T20:58:41.190148+00:00</t>
  </si>
  <si>
    <t>0a6144a2a41cf03fe1635511f2e1ea57</t>
  </si>
  <si>
    <t>ENCSR596QDC</t>
  </si>
  <si>
    <t>ENCBS460NBS</t>
  </si>
  <si>
    <t>af1ee7aa677f9f59f59ffbe4d5c51aea</t>
  </si>
  <si>
    <t>ENCFF348XCG</t>
  </si>
  <si>
    <t>ENCSR825KUF</t>
  </si>
  <si>
    <t>ENCBS008URG</t>
  </si>
  <si>
    <t>2016-03-26T02:33:22.707408+00:00</t>
  </si>
  <si>
    <t>d354ded1bfb3167f4078f6e571ce1d90</t>
  </si>
  <si>
    <t>ENCSR713ONE</t>
  </si>
  <si>
    <t>ENCBS845TXY</t>
  </si>
  <si>
    <t>2014-12-18T01:15:12.648410+00:00</t>
  </si>
  <si>
    <t>42bad3b29a675d76670241da120217d4</t>
  </si>
  <si>
    <t>ENCFF406IWG</t>
  </si>
  <si>
    <t>ENCSR849DZW</t>
  </si>
  <si>
    <t>ENCBS539IPB</t>
  </si>
  <si>
    <t>2016-03-26T02:30:55.592086+00:00</t>
  </si>
  <si>
    <t>dc98c91b03b5166edf4f692c33886210</t>
  </si>
  <si>
    <t>ENCSR849OTN</t>
  </si>
  <si>
    <t>2016-01-13T20:44:40.746620+00:00</t>
  </si>
  <si>
    <t>59907225008306ed9c40227100ed2055</t>
  </si>
  <si>
    <t>caaf89c0bbec00e8c60db05db5cdb895</t>
  </si>
  <si>
    <t>ENCSR621CSR</t>
  </si>
  <si>
    <t>2016-01-13T21:05:49.280768+00:00</t>
  </si>
  <si>
    <t>6f00586a57f796397cef4dfcc469059a</t>
  </si>
  <si>
    <t>ENCFF043RFW</t>
  </si>
  <si>
    <t>2016-10-19T01:38:36.495996+00:00</t>
  </si>
  <si>
    <t>5314f018c8f93580913df7f498ee9f8f</t>
  </si>
  <si>
    <t>ENCFF240RBR</t>
  </si>
  <si>
    <t>ENCFF670KMY, ENCFF496UNC</t>
  </si>
  <si>
    <t>2016-10-20T01:42:29.054075+00:00</t>
  </si>
  <si>
    <t>4a16dbf1cd6c0da4da6dd240d7c91ad8</t>
  </si>
  <si>
    <t>08745a2c50fb397f25bb3038f7ab8636</t>
  </si>
  <si>
    <t>ENCSR420JAH</t>
  </si>
  <si>
    <t>ENCBS458HHF</t>
  </si>
  <si>
    <t>2016-04-04T16:49:12.744554+00:00</t>
  </si>
  <si>
    <t>c4062f7eab622800858c5101f49e6302</t>
  </si>
  <si>
    <t>ENCSR290UXF</t>
  </si>
  <si>
    <t>ENCBS980ARE</t>
  </si>
  <si>
    <t>2016-08-03T18:49:40.623356+00:00</t>
  </si>
  <si>
    <t>3bc7a077105ee4e676967e9c55a4687c</t>
  </si>
  <si>
    <t>ENCSR150XYW</t>
  </si>
  <si>
    <t>ENCBS309IBB</t>
  </si>
  <si>
    <t>2016-03-14T14:47:32.127633+00:00</t>
  </si>
  <si>
    <t>12e63038e5442406ad8f6e74e4ee00f3</t>
  </si>
  <si>
    <t>ENCFF444LSU</t>
  </si>
  <si>
    <t>ENCSR158PLQ</t>
  </si>
  <si>
    <t>ENCBS370XRA</t>
  </si>
  <si>
    <t>2016-03-15T15:37:15.345380+00:00</t>
  </si>
  <si>
    <t>10227c1ab6295ccf4bfd06b97e214e91</t>
  </si>
  <si>
    <t>ENCSR414HEF</t>
  </si>
  <si>
    <t>ENCBS285PHZ</t>
  </si>
  <si>
    <t>2016-03-14T14:55:05.023102+00:00</t>
  </si>
  <si>
    <t>8da8a890aca2f2c720743deb3912f79b</t>
  </si>
  <si>
    <t>ENCSR000BVT</t>
  </si>
  <si>
    <t>6516621c003180c72ab0f31c70aa3349</t>
  </si>
  <si>
    <t>ENCSR384OZQ</t>
  </si>
  <si>
    <t>ENCBS531RMF</t>
  </si>
  <si>
    <t>2016-04-27T21:39:03.247638+00:00</t>
  </si>
  <si>
    <t>61d6b979f5b077c9b963a57622d6d9ef</t>
  </si>
  <si>
    <t>ENCFF414HWA</t>
  </si>
  <si>
    <t>ENCSR556FBD</t>
  </si>
  <si>
    <t>ENCBS670LTO</t>
  </si>
  <si>
    <t>2016-03-26T02:08:00.059718+00:00</t>
  </si>
  <si>
    <t>73fa32c87188f9f5ad9d6012651cd0d2</t>
  </si>
  <si>
    <t>ENCSR524VNV</t>
  </si>
  <si>
    <t>ENCBS684ULB</t>
  </si>
  <si>
    <t>2015-04-06T20:59:26.441900+00:00</t>
  </si>
  <si>
    <t>ae13e5a09c424d50fcc8776f2e789ffc</t>
  </si>
  <si>
    <t>ENCSR931XLP</t>
  </si>
  <si>
    <t>2016-01-13T21:03:02.313902+00:00</t>
  </si>
  <si>
    <t>3f5fd554a09afa58560acfbfe9868b3e</t>
  </si>
  <si>
    <t>ENCFF322SHV</t>
  </si>
  <si>
    <t>ENCSR311ULL</t>
  </si>
  <si>
    <t>ENCBS164UBJ</t>
  </si>
  <si>
    <t>2016-03-26T02:47:10.578132+00:00</t>
  </si>
  <si>
    <t>f555d7e4b78859bc02e5bb6fc45560de</t>
  </si>
  <si>
    <t>ENCSR129NAJ</t>
  </si>
  <si>
    <t>2015-03-31T19:54:59.286440+00:00</t>
  </si>
  <si>
    <t>01d8fda4257403fd23cccef6a3882840</t>
  </si>
  <si>
    <t>429e73f6d46a3534eb744726c00cd2a9</t>
  </si>
  <si>
    <t>06c5c7645efc918f9551cd82e1895567</t>
  </si>
  <si>
    <t>ENCSR000AHE</t>
  </si>
  <si>
    <t>ENCBS000AAA</t>
  </si>
  <si>
    <t>d0586afc34a3a74d9df678006ece2783</t>
  </si>
  <si>
    <t>ENCSR000BVW</t>
  </si>
  <si>
    <t>0e28bb5377075c431c0bf54d69a42863</t>
  </si>
  <si>
    <t>ENCFF437ZGA</t>
  </si>
  <si>
    <t>2016-03-14T14:42:25.828437+00:00</t>
  </si>
  <si>
    <t>c362e705ab0de9516132a331c3d9badb</t>
  </si>
  <si>
    <t>ENCSR436QMA</t>
  </si>
  <si>
    <t>2015-04-06T20:46:17.994928+00:00</t>
  </si>
  <si>
    <t>070d9891ff4d3f7cd68e8e78b45a139f</t>
  </si>
  <si>
    <t>ENCFF679OFG</t>
  </si>
  <si>
    <t>ENCSR822DUK</t>
  </si>
  <si>
    <t>ENCBS523ORN</t>
  </si>
  <si>
    <t>2016-03-26T02:36:01.465343+00:00</t>
  </si>
  <si>
    <t>674d9ed55dee6c9bed8d78b3c2d24a49</t>
  </si>
  <si>
    <t>ENCSR975PED</t>
  </si>
  <si>
    <t>2016-10-22T10:25:26.898512+00:00</t>
  </si>
  <si>
    <t>4b08faba7e6b5b9936001bda8f47950c</t>
  </si>
  <si>
    <t>ENCSR838ZOW</t>
  </si>
  <si>
    <t>ENCBS546VBU</t>
  </si>
  <si>
    <t>2015-12-17T17:43:57.079311+00:00</t>
  </si>
  <si>
    <t>3423ad3cd937e83e6d03748a60af9017</t>
  </si>
  <si>
    <t>ENCBS056AAA</t>
  </si>
  <si>
    <t>512efc76ee5a96a6e3e07cdccdc3258d</t>
  </si>
  <si>
    <t>ENCSR447FVP</t>
  </si>
  <si>
    <t>ENCBS368AAA</t>
  </si>
  <si>
    <t>2015-12-17T17:32:00.923147+00:00</t>
  </si>
  <si>
    <t>27f3fbcfa778dc76a0094101adcf8b85</t>
  </si>
  <si>
    <t>ENCSR204BLL</t>
  </si>
  <si>
    <t>ENCBS974BZV</t>
  </si>
  <si>
    <t>2016-04-27T21:47:05.747009+00:00</t>
  </si>
  <si>
    <t>e6593c54328173c30d08c495b2614164</t>
  </si>
  <si>
    <t>7aefe7cbcc3591895fae217ce281c958</t>
  </si>
  <si>
    <t>ENCFF011LJK</t>
  </si>
  <si>
    <t>ENCSR969FPP</t>
  </si>
  <si>
    <t>ENCBS706JJD</t>
  </si>
  <si>
    <t>2016-03-22T20:09:02.339280+00:00</t>
  </si>
  <si>
    <t>d8bdd8fe0dae9a8d4331de62ad507e63</t>
  </si>
  <si>
    <t>ENCBS001AAA</t>
  </si>
  <si>
    <t>24047fc41f31076710983722a204f6fb</t>
  </si>
  <si>
    <t>ENCFF165PUN</t>
  </si>
  <si>
    <t>ENCSR845MXF</t>
  </si>
  <si>
    <t>ENCBS559UBQ</t>
  </si>
  <si>
    <t>2016-03-22T20:07:05.450912+00:00</t>
  </si>
  <si>
    <t>ac8400c1b46bde5180c31cab28090316</t>
  </si>
  <si>
    <t>508aeb5d9ec97006eaa8b26b3ab1b710</t>
  </si>
  <si>
    <t>ENCSR381PHD</t>
  </si>
  <si>
    <t>2015-12-17T17:21:35.884652+00:00</t>
  </si>
  <si>
    <t>22609a6d52a6d24f97330960f001641a</t>
  </si>
  <si>
    <t>ENCSR240FKS</t>
  </si>
  <si>
    <t>2014-12-17T23:52:14.439975+00:00</t>
  </si>
  <si>
    <t>26607e330324dbcd17c863e976aef95e</t>
  </si>
  <si>
    <t>ENCFF459OWK</t>
  </si>
  <si>
    <t>ENCSR017CYU</t>
  </si>
  <si>
    <t>ENCBS923ZGZ</t>
  </si>
  <si>
    <t>2016-03-22T20:10:49.187810+00:00</t>
  </si>
  <si>
    <t>c59d5cdfb2f5d9627322cafa5aa6edec</t>
  </si>
  <si>
    <t>38981ec5dace249051aba2a4c1ad5776</t>
  </si>
  <si>
    <t>cf5ca18c943aeb8b8b3764d6f756fd4e</t>
  </si>
  <si>
    <t>ENCSR924PBF</t>
  </si>
  <si>
    <t>2016-04-27T21:49:34.347919+00:00</t>
  </si>
  <si>
    <t>0f91ea36c31ab61644e8fd2fb7cef890</t>
  </si>
  <si>
    <t>ENCSR404JRP</t>
  </si>
  <si>
    <t>2015-03-31T19:49:01.278336+00:00</t>
  </si>
  <si>
    <t>a51dfbd4d3ffe46e83004086f5b1889b</t>
  </si>
  <si>
    <t>ENCSR563OLJ</t>
  </si>
  <si>
    <t>2016-10-22T15:52:15.060625+00:00</t>
  </si>
  <si>
    <t>0e6841ce88008299494225eeb8688919</t>
  </si>
  <si>
    <t>ENCSR856HWY</t>
  </si>
  <si>
    <t>ENCBS743RUU</t>
  </si>
  <si>
    <t>2016-04-27T21:36:46.054731+00:00</t>
  </si>
  <si>
    <t>be72475a5af0651dbbdec1615f86ad65</t>
  </si>
  <si>
    <t>d8f705736d0b4e8df8cfd52a3b263316</t>
  </si>
  <si>
    <t>ENCSR000BVU</t>
  </si>
  <si>
    <t>ENCBS070ENC</t>
  </si>
  <si>
    <t>cf6c7e2dd2780f5c6e22df37c7d69173</t>
  </si>
  <si>
    <t>ENCSR655HDE</t>
  </si>
  <si>
    <t>2015-12-17T17:35:01.737000+00:00</t>
  </si>
  <si>
    <t>1c497c4ba4646fd98f7100f80e9d6a3a</t>
  </si>
  <si>
    <t>a4c1e7b7ee48fee87ec998d27e07a685</t>
  </si>
  <si>
    <t>6836098a835b20d31687416c7d65e92f</t>
  </si>
  <si>
    <t>ENCFF053XWI</t>
  </si>
  <si>
    <t>ENCSR713NUS</t>
  </si>
  <si>
    <t>ENCBS660MSK</t>
  </si>
  <si>
    <t>2016-03-26T02:45:00.428972+00:00</t>
  </si>
  <si>
    <t>72bcb2a98d92acebeff25d6e82ffdbbf</t>
  </si>
  <si>
    <t>ENCBS697QYY</t>
  </si>
  <si>
    <t>e625da2f5473290674459c818c555777</t>
  </si>
  <si>
    <t>ENCFF144MPP</t>
  </si>
  <si>
    <t>ENCSR814CUB</t>
  </si>
  <si>
    <t>ENCBS075MLD</t>
  </si>
  <si>
    <t>2016-03-26T02:51:55.178414+00:00</t>
  </si>
  <si>
    <t>651959ea59b0d8c1feed9d0e267cbab7</t>
  </si>
  <si>
    <t>ENCSR226ULX</t>
  </si>
  <si>
    <t>ENCBS811PND</t>
  </si>
  <si>
    <t>2016-04-27T21:32:34.795299+00:00</t>
  </si>
  <si>
    <t>a81a5b275455be7fa5ba0502a5d6fe8c</t>
  </si>
  <si>
    <t>ENCSR313ISY</t>
  </si>
  <si>
    <t>2016-04-27T21:43:04.700819+00:00</t>
  </si>
  <si>
    <t>4f16d17df117bf6921cab7cf8009f058</t>
  </si>
  <si>
    <t>ENCFF530PGY</t>
  </si>
  <si>
    <t>ENCSR018OYI</t>
  </si>
  <si>
    <t>ENCBS913AGK</t>
  </si>
  <si>
    <t>2016-03-14T14:45:27.964018+00:00</t>
  </si>
  <si>
    <t>3016d27c7057d9e5e389a2d721b8f5d7</t>
  </si>
  <si>
    <t>ENCSR633UAP</t>
  </si>
  <si>
    <t>2016-04-27T21:41:13.383920+00:00</t>
  </si>
  <si>
    <t>bb2981c69bc6251f46c12bc58fdf965c</t>
  </si>
  <si>
    <t>ENCSR855LCA</t>
  </si>
  <si>
    <t>501b7debd6ba8980b45d7474b61ac06d</t>
  </si>
  <si>
    <t>ENCFF673IEY</t>
  </si>
  <si>
    <t>2016-03-15T17:10:26.705656+00:00</t>
  </si>
  <si>
    <t>29b70b64d4bde27c52dee235caffa4c0</t>
  </si>
  <si>
    <t>ENCSR785WMC</t>
  </si>
  <si>
    <t>ENCBS232JAP</t>
  </si>
  <si>
    <t>2015-12-17T17:26:50.626528+00:00</t>
  </si>
  <si>
    <t>512f399dc74ff9e9df87f0d16e79a815</t>
  </si>
  <si>
    <t>ENCSR346XJA</t>
  </si>
  <si>
    <t>ENCBS882YXM</t>
  </si>
  <si>
    <t>2015-12-17T17:29:20.549917+00:00</t>
  </si>
  <si>
    <t>aae20b149484d09c493483dcfd83ba46</t>
  </si>
  <si>
    <t>ENCSR170WVI</t>
  </si>
  <si>
    <t>ENCBS369AAA</t>
  </si>
  <si>
    <t>2016-08-03T18:46:22.713698+00:00</t>
  </si>
  <si>
    <t>cc7692a71bcf4fd63506d6c27055973c</t>
  </si>
  <si>
    <t>ENCSR138PGW</t>
  </si>
  <si>
    <t>2016-09-09T15:19:05.896338+00:00</t>
  </si>
  <si>
    <t>66f1e1da2e89959964b0c278d4f19dc5</t>
  </si>
  <si>
    <t>ENCSR861LKS</t>
  </si>
  <si>
    <t>ENCBS848PQJ</t>
  </si>
  <si>
    <t>2016-03-14T14:06:39.501836+00:00</t>
  </si>
  <si>
    <t>9b540c34c8692812cabd565aa5cf4e0a</t>
  </si>
  <si>
    <t>ENCSR345EZN</t>
  </si>
  <si>
    <t>ENCBS727VRH</t>
  </si>
  <si>
    <t>2016-04-27T21:45:18.393218+00:00</t>
  </si>
  <si>
    <t>5da9eb7c0395eeb89c64f5f3eac219be</t>
  </si>
  <si>
    <t>ENCSR606XES</t>
  </si>
  <si>
    <t>ENCBS609DLP</t>
  </si>
  <si>
    <t>2016-03-14T14:24:16.952315+00:00</t>
  </si>
  <si>
    <t>a96f532650bdddaa3624e8a34a798a6d</t>
  </si>
  <si>
    <t>ENCSR510ZTI</t>
  </si>
  <si>
    <t>2015-04-06T21:04:21.625278+00:00</t>
  </si>
  <si>
    <t>b6def00628355a4c83cc50ef0a4bcfd1</t>
  </si>
  <si>
    <t>ENCSR965XFJ</t>
  </si>
  <si>
    <t>ENCBS467NVT</t>
  </si>
  <si>
    <t>2016-03-14T14:18:28.357623+00:00</t>
  </si>
  <si>
    <t>a8019ff71578f3096e1d77c070664320</t>
  </si>
  <si>
    <t>ENCFF959MSU</t>
  </si>
  <si>
    <t>ENCSR529YPZ</t>
  </si>
  <si>
    <t>ENCBS431ZXQ</t>
  </si>
  <si>
    <t>2016-03-26T02:48:41.496824+00:00</t>
  </si>
  <si>
    <t>5e9bf44ab1876af3083579bcd115392b</t>
  </si>
  <si>
    <t>ENCSR672RME</t>
  </si>
  <si>
    <t>ENCBS241XDL</t>
  </si>
  <si>
    <t>2016-03-14T14:22:47.221162+00:00</t>
  </si>
  <si>
    <t>3bc3f7c2e807ec388ca44e253d078377</t>
  </si>
  <si>
    <t>ENCFF647SGY</t>
  </si>
  <si>
    <t>ENCSR829NNQ</t>
  </si>
  <si>
    <t>ENCBS570ZDR</t>
  </si>
  <si>
    <t>2016-03-14T14:49:04.732689+00:00</t>
  </si>
  <si>
    <t>d4c6cfacd58874f8fbfdaa791f996a76</t>
  </si>
  <si>
    <t>ENCSR814KDE</t>
  </si>
  <si>
    <t>ENCBS274OZJ</t>
  </si>
  <si>
    <t>2016-03-14T14:39:01.829413+00:00</t>
  </si>
  <si>
    <t>3fa4e9f8b1161ebedcec8f4717f0c384</t>
  </si>
  <si>
    <t>ENCSR882VRP</t>
  </si>
  <si>
    <t>ENCBS051IBT</t>
  </si>
  <si>
    <t>2016-04-27T21:34:44.742854+00:00</t>
  </si>
  <si>
    <t>b88dec6098f88909a894d7f82254c244</t>
  </si>
  <si>
    <t>ENCSR646YPU</t>
  </si>
  <si>
    <t>ENCBS812LYE</t>
  </si>
  <si>
    <t>2016-03-14T14:40:23.478953+00:00</t>
  </si>
  <si>
    <t>1b86f6857296572811974ed49e5c0b96</t>
  </si>
  <si>
    <t>ENCSR257TKE</t>
  </si>
  <si>
    <t>ENCBS846OZP</t>
  </si>
  <si>
    <t>2016-03-17T19:42:11.326238+00:00</t>
  </si>
  <si>
    <t>e9f7b4b6c59cd53bcb13b73ea89fe104</t>
  </si>
  <si>
    <t>ENCSR021JFW</t>
  </si>
  <si>
    <t>ENCBS231GMV</t>
  </si>
  <si>
    <t>2016-03-14T14:21:14.402886+00:00</t>
  </si>
  <si>
    <t>c6b5097c9730fa6c3bf96898629c32f2</t>
  </si>
  <si>
    <t>ENCSR237VSG</t>
  </si>
  <si>
    <t>2016-09-27T00:05:42.455797+00:00</t>
  </si>
  <si>
    <t>26012afc070bd4b389ae4ec17751ca1d</t>
  </si>
  <si>
    <t>ENCSR931XKA</t>
  </si>
  <si>
    <t>ENCBS183KOB</t>
  </si>
  <si>
    <t>2016-03-14T14:19:47.916024+00:00</t>
  </si>
  <si>
    <t>54c03101dd57f488f54058cbdec9e6ad</t>
  </si>
  <si>
    <t>ENCFF268CSZ</t>
  </si>
  <si>
    <t>ENCSR362FFL</t>
  </si>
  <si>
    <t>ENCBS889YTW</t>
  </si>
  <si>
    <t>2016-03-14T14:43:43.793941+00:00</t>
  </si>
  <si>
    <t>37b87a36f3a9822b6653c67444cb5a3a</t>
  </si>
  <si>
    <t>ENCFF649MVC</t>
  </si>
  <si>
    <t>2016-03-14T14:02:23.375292+00:00</t>
  </si>
  <si>
    <t>441679c17ed2207910a5bef76933176b</t>
  </si>
  <si>
    <t>ENCFF563LBV</t>
  </si>
  <si>
    <t>2016-03-14T14:28:47.688576+00:00</t>
  </si>
  <si>
    <t>55e4e5ac74e5f4ec5dc230ca7342b811</t>
  </si>
  <si>
    <t>ENCFF679NOJ</t>
  </si>
  <si>
    <t>ENCSR744FDJ</t>
  </si>
  <si>
    <t>ENCBS004ION</t>
  </si>
  <si>
    <t>2016-03-15T17:13:34.280143+00:00</t>
  </si>
  <si>
    <t>376def05f95506a4de9d624da3f49749</t>
  </si>
  <si>
    <t>ENCFF996NMH</t>
  </si>
  <si>
    <t>2016-03-14T14:32:18.755343+00:00</t>
  </si>
  <si>
    <t>44e5a60e76a0e5130f278611c76b666c</t>
  </si>
  <si>
    <t>9d4413a690271505b624d31951ede818</t>
  </si>
  <si>
    <t>ENCFF299IIG</t>
  </si>
  <si>
    <t>2016-03-14T14:51:13.517044+00:00</t>
  </si>
  <si>
    <t>29cb1f443eedb0ab7311c464c9021eb7</t>
  </si>
  <si>
    <t>ENCSR652ZLE</t>
  </si>
  <si>
    <t>2016-10-19T00:37:23.641930+00:00</t>
  </si>
  <si>
    <t>0c6810089802fc29ef10eb71f1e282e4</t>
  </si>
  <si>
    <t>ENCFF067NSO</t>
  </si>
  <si>
    <t>2016-03-14T15:01:02.217458+00:00</t>
  </si>
  <si>
    <t>8ccf687d5e4b8e0997a51153e43c1ae1</t>
  </si>
  <si>
    <t>ENCFF617CIJ</t>
  </si>
  <si>
    <t>2016-03-14T14:31:00.780023+00:00</t>
  </si>
  <si>
    <t>021b1bb81409b1f8556edfa956029c70</t>
  </si>
  <si>
    <t>ENCFF406VEB</t>
  </si>
  <si>
    <t>ENCSR167UME</t>
  </si>
  <si>
    <t>ENCBS033ECJ</t>
  </si>
  <si>
    <t>2016-03-14T14:59:43.254823+00:00</t>
  </si>
  <si>
    <t>67377591f12be5b37950d2580041e0b2</t>
  </si>
  <si>
    <t>ENCFF080EHD</t>
  </si>
  <si>
    <t>2016-03-14T14:00:57.912333+00:00</t>
  </si>
  <si>
    <t>56e721d402cc11542bf0655100d49a7f</t>
  </si>
  <si>
    <t>ENCFF043SJU</t>
  </si>
  <si>
    <t>2016-03-15T17:08:08.467715+00:00</t>
  </si>
  <si>
    <t>dcdd90bad90b1f04a11297df17cd0bd8</t>
  </si>
  <si>
    <t>ENCFF860ICW</t>
  </si>
  <si>
    <t>2016-03-15T17:11:42.606020+00:00</t>
  </si>
  <si>
    <t>2542cc3d04b235bda28b7a9556429c3b</t>
  </si>
  <si>
    <t>ENCFF564OXD</t>
  </si>
  <si>
    <t>ENCSR675JUK</t>
  </si>
  <si>
    <t>ENCBS556OQY</t>
  </si>
  <si>
    <t>2016-03-22T20:12:23.064287+00:00</t>
  </si>
  <si>
    <t>87d47131775938fc9154de10a133b532</t>
  </si>
  <si>
    <t>ENCFF485ZYJ</t>
  </si>
  <si>
    <t>2016-03-14T14:17:02.704961+00:00</t>
  </si>
  <si>
    <t>0536f2cbc2c31e94591ce2881d1f31b3</t>
  </si>
  <si>
    <t>ENCFF387LKO</t>
  </si>
  <si>
    <t>ENCSR121MVZ</t>
  </si>
  <si>
    <t>ENCBS851CNL</t>
  </si>
  <si>
    <t>2016-03-26T02:49:53.509475+00:00</t>
  </si>
  <si>
    <t>d94c9b13bb39304dc97f652718da0919</t>
  </si>
  <si>
    <t>ENCSR943AOR</t>
  </si>
  <si>
    <t>ENCBS889FGM</t>
  </si>
  <si>
    <t>2016-04-04T16:47:05.160600+00:00</t>
  </si>
  <si>
    <t>a9df9f18b57c1253364e2956f5eafc6b</t>
  </si>
  <si>
    <t>ENCFF726JBF</t>
  </si>
  <si>
    <t>2016-03-14T14:15:29.942339+00:00</t>
  </si>
  <si>
    <t>133f27e39bd1e95a1a69122897205eae</t>
  </si>
  <si>
    <t>ENCFF390HYY</t>
  </si>
  <si>
    <t>ENCSR281WXF</t>
  </si>
  <si>
    <t>ENCBS458HON</t>
  </si>
  <si>
    <t>2016-03-14T14:26:55.218596+00:00</t>
  </si>
  <si>
    <t>4d16e1977135095a8657c28c2b0e7a20</t>
  </si>
  <si>
    <t>ENCFF182AZA</t>
  </si>
  <si>
    <t>ENCSR418YQO</t>
  </si>
  <si>
    <t>ENCBS107UAM</t>
  </si>
  <si>
    <t>2016-03-22T20:05:16.780490+00:00</t>
  </si>
  <si>
    <t>a6b0b0c0c3a2775923c040b75d1962c5</t>
  </si>
  <si>
    <t>ENCFF552UHO</t>
  </si>
  <si>
    <t>2016-03-17T20:15:07.244451+00:00</t>
  </si>
  <si>
    <t>317fd7aa11df5212bed76cace7e4b137</t>
  </si>
  <si>
    <t>ENCFF861SAD</t>
  </si>
  <si>
    <t>ENCSR212RMP</t>
  </si>
  <si>
    <t>ENCBS027DJL</t>
  </si>
  <si>
    <t>2016-03-26T02:41:06.890118+00:00</t>
  </si>
  <si>
    <t>281d8330dfb57f6f5bacc2bd0c4c5881</t>
  </si>
  <si>
    <t>ENCFF754LQQ</t>
  </si>
  <si>
    <t>2016-03-26T02:42:12.550102+00:00</t>
  </si>
  <si>
    <t>c2d70a36c0becc282fc4e1e03f82d9b0</t>
  </si>
  <si>
    <t>ENCFF500SYJ</t>
  </si>
  <si>
    <t>2016-03-14T14:03:32.084898+00:00</t>
  </si>
  <si>
    <t>8bdcaf3e3c2dddc3c583fd7259420421</t>
  </si>
  <si>
    <t>ENCFF184BAC</t>
  </si>
  <si>
    <t>2016-03-14T14:37:43.679711+00:00</t>
  </si>
  <si>
    <t>ab664a17411f618ab90cc8314bbb3fef</t>
  </si>
  <si>
    <t>ENCFF212LBE</t>
  </si>
  <si>
    <t>2016-03-14T14:25:30.423187+00:00</t>
  </si>
  <si>
    <t>5ddd1c5bc5a80ecc1b19254afe075eda</t>
  </si>
  <si>
    <t>ENCFF894RGF</t>
  </si>
  <si>
    <t>2016-03-14T14:05:13.486792+00:00</t>
  </si>
  <si>
    <t>3a93fa3e6e1148bf71d86335ee4c5809</t>
  </si>
  <si>
    <t>ENCFF877XOV</t>
  </si>
  <si>
    <t>ENCSR625UIZ</t>
  </si>
  <si>
    <t>ENCBS343LRB</t>
  </si>
  <si>
    <t>2016-03-26T02:43:13.987322+00:00</t>
  </si>
  <si>
    <t>3d3e797998b3a6b865733857aac173c6</t>
  </si>
  <si>
    <t>ENCSR765SXU</t>
  </si>
  <si>
    <t>ENCBS507YTF</t>
  </si>
  <si>
    <t>2016-04-01T15:26:04.453861+00:00</t>
  </si>
  <si>
    <t>8a1d17e516bf4cc11fd855ca2972158f</t>
  </si>
  <si>
    <t>ENCFF563LVJ</t>
  </si>
  <si>
    <t>2016-03-14T14:27:37.369694+00:00</t>
  </si>
  <si>
    <t>bed5327a5a7d1340eba57ea72e780969</t>
  </si>
  <si>
    <t>ENCFF422MHT</t>
  </si>
  <si>
    <t>2016-03-14T14:04:16.421412+00:00</t>
  </si>
  <si>
    <t>73068f7c68ce75a4a8d28ceb22cbf049</t>
  </si>
  <si>
    <t>ENCFF623AGS</t>
  </si>
  <si>
    <t>2016-03-14T13:59:48.432866+00:00</t>
  </si>
  <si>
    <t>931646e70d11c6380cc89ffdbb3470a7</t>
  </si>
  <si>
    <t>ENCFF864QSY</t>
  </si>
  <si>
    <t>2016-03-22T20:32:34.495261+00:00</t>
  </si>
  <si>
    <t>2b468937cfddadcfbf8aab597a823eba</t>
  </si>
  <si>
    <t>ENCFF851OXO</t>
  </si>
  <si>
    <t>2016-10-20T02:36:52.428326+00:00</t>
  </si>
  <si>
    <t>e9ea34b7253ee89edd092cd559e2575a</t>
  </si>
  <si>
    <t>ENCFF455LJL</t>
  </si>
  <si>
    <t>2016-03-14T14:21:34.138054+00:00</t>
  </si>
  <si>
    <t>513f9c7d696eca98b02567ed6ed60b10</t>
  </si>
  <si>
    <t>ENCSR000DLC</t>
  </si>
  <si>
    <t>ENCBS221AAA</t>
  </si>
  <si>
    <t>a4583503f0153241cd91412921e25681</t>
  </si>
  <si>
    <t>ENCSR000DLH</t>
  </si>
  <si>
    <t>ENCBS223AAA</t>
  </si>
  <si>
    <t>e1fe7e384279493e5b3387d20da7c4ca</t>
  </si>
  <si>
    <t>ENCSR000DNJ</t>
  </si>
  <si>
    <t>d8dc9458e16a1ace359c21fba6e63f31</t>
  </si>
  <si>
    <t>ENCSR000DNE</t>
  </si>
  <si>
    <t>60338db24c818b8a01a5d096150d2649</t>
  </si>
  <si>
    <t>ENCSR000DMD</t>
  </si>
  <si>
    <t>c4386b4fd0d5e8c97a1adb4f3a791c6e</t>
  </si>
  <si>
    <t>ENCSR000DMX</t>
  </si>
  <si>
    <t>ENCBS253AAA</t>
  </si>
  <si>
    <t>e02fb1268f699cbdabeb0a2156c0112f</t>
  </si>
  <si>
    <t>ENCSR000DMG</t>
  </si>
  <si>
    <t>ENCBS386ENC</t>
  </si>
  <si>
    <t>56b7cea16528ced8bc079b4f380ed99c</t>
  </si>
  <si>
    <t>ENCSR000DKS</t>
  </si>
  <si>
    <t>ENCBS184AAA</t>
  </si>
  <si>
    <t>4f932096f99cc18ee15da45425e03ed9</t>
  </si>
  <si>
    <t>ENCBS574ILP</t>
  </si>
  <si>
    <t>7d68adc1e8ac33c68b3dabb06b6a3456</t>
  </si>
  <si>
    <t>ENCSR000DMI</t>
  </si>
  <si>
    <t>96389a564e29509fc2faa65e717d4db8</t>
  </si>
  <si>
    <t>ENCSR639BMP</t>
  </si>
  <si>
    <t>ENCBS309DZE</t>
  </si>
  <si>
    <t>2016-10-11T21:31:50.689183+00:00</t>
  </si>
  <si>
    <t>6cf64f2521708ca4a0960dca115e358f</t>
  </si>
  <si>
    <t>ENCFF953EVD, ENCFF852TVX, ENCFF231IAK</t>
  </si>
  <si>
    <t>ENCSR000AKJ</t>
  </si>
  <si>
    <t>ENCBS830CIQ</t>
  </si>
  <si>
    <t>c2b1d57d1098e17090b87c8256f3fe6c</t>
  </si>
  <si>
    <t>ENCFF858ORL, ENCFF611CHF, ENCFF303HPA</t>
  </si>
  <si>
    <t>fa502fe5b31dd84d607e04411bab8f75</t>
  </si>
  <si>
    <t>ENCSR000DKQ</t>
  </si>
  <si>
    <t>ENCBS183AAA</t>
  </si>
  <si>
    <t>9598a3d4b33281779ad560259fd1682a</t>
  </si>
  <si>
    <t>ENCSR000DLA</t>
  </si>
  <si>
    <t>ENCBS220AAA</t>
  </si>
  <si>
    <t>9915892b10701880d6f0defdac47e17d</t>
  </si>
  <si>
    <t>ENCFF610XLV</t>
  </si>
  <si>
    <t>joseph-costello</t>
  </si>
  <si>
    <t>ENCSR543PVV</t>
  </si>
  <si>
    <t>ENCBS484NGW</t>
  </si>
  <si>
    <t>2017-11-28T03:28:37.919614+00:00</t>
  </si>
  <si>
    <t>09df1e8d61e145819678b4e7d2cf2fee</t>
  </si>
  <si>
    <t>ENCFF029HVF</t>
  </si>
  <si>
    <t>ENCSR281NDN</t>
  </si>
  <si>
    <t>ENCBS415GVR</t>
  </si>
  <si>
    <t>2017-10-18T15:19:44.494623+00:00</t>
  </si>
  <si>
    <t>f53c974282d1aff91799ba568ae4542b</t>
  </si>
  <si>
    <t>ENCFF296NKV</t>
  </si>
  <si>
    <t>2017-10-18T15:19:45.207617+00:00</t>
  </si>
  <si>
    <t>7e697284448fa432c40360fceb9b12e7</t>
  </si>
  <si>
    <t>ENCFF566VUE</t>
  </si>
  <si>
    <t>ENCSR897RRA</t>
  </si>
  <si>
    <t>2016-03-22T01:47:06.956987+00:00</t>
  </si>
  <si>
    <t>79143523a456ed258907d6b93a24785f</t>
  </si>
  <si>
    <t>ENCFF005NPA</t>
  </si>
  <si>
    <t>ENCSR603KDJ</t>
  </si>
  <si>
    <t>2017-11-08T17:03:03.411473+00:00</t>
  </si>
  <si>
    <t>aebbe4724f60c332a118dd3ea99d464e</t>
  </si>
  <si>
    <t>ENCSR363KHN</t>
  </si>
  <si>
    <t>2017-11-08T17:03:22.450988+00:00</t>
  </si>
  <si>
    <t>f4ab778686445a6cd95c1fd6eaea3098</t>
  </si>
  <si>
    <t>ENCFF831BMR</t>
  </si>
  <si>
    <t>2017-11-08T17:03:02.812077+00:00</t>
  </si>
  <si>
    <t>08143086214fb9ecc30c5feb1f071b61</t>
  </si>
  <si>
    <t>ENCSR625BDY</t>
  </si>
  <si>
    <t>ENCBS287UWO</t>
  </si>
  <si>
    <t>2017-11-08T17:02:08.617263+00:00</t>
  </si>
  <si>
    <t>78a5d6ee44c1381ae13bab0ae67eb42d</t>
  </si>
  <si>
    <t>ENCSR630WLQ</t>
  </si>
  <si>
    <t>2017-11-08T17:02:37.029966+00:00</t>
  </si>
  <si>
    <t>88f91f1018269a174c46e2dd05059ab3</t>
  </si>
  <si>
    <t>ENCFF850AMQ</t>
  </si>
  <si>
    <t>ENCSR749PIF</t>
  </si>
  <si>
    <t>2017-11-08T17:03:18.352062+00:00</t>
  </si>
  <si>
    <t>165ff99a916b67cc4cd7b9b8ef8c055a</t>
  </si>
  <si>
    <t>ENCFF951ZQP</t>
  </si>
  <si>
    <t>ENCSR128HTH</t>
  </si>
  <si>
    <t>2017-11-08T17:01:30.179831+00:00</t>
  </si>
  <si>
    <t>e6ea1c884c6bb7fa9a0591c83a87df74</t>
  </si>
  <si>
    <t>ENCFF988WWE</t>
  </si>
  <si>
    <t>ENCSR837RXS</t>
  </si>
  <si>
    <t>2017-11-08T17:02:29.950029+00:00</t>
  </si>
  <si>
    <t>95e55621bb7436787eae2ae0e6e5bf27</t>
  </si>
  <si>
    <t>ENCFF428ZLL</t>
  </si>
  <si>
    <t>ENCSR704JMY</t>
  </si>
  <si>
    <t>2017-11-08T17:02:21.509457+00:00</t>
  </si>
  <si>
    <t>95766b4ff3e05763564db30a5e624f41</t>
  </si>
  <si>
    <t>ENCSR461UOU</t>
  </si>
  <si>
    <t>2017-11-08T17:03:33.050379+00:00</t>
  </si>
  <si>
    <t>586bc3a86d72ba4396b64082827d6625</t>
  </si>
  <si>
    <t>ENCFF038DUA</t>
  </si>
  <si>
    <t>2017-11-08T17:03:17.767175+00:00</t>
  </si>
  <si>
    <t>685843acd30b58f69665b732186d2bb5</t>
  </si>
  <si>
    <t>ENCFF060HIR</t>
  </si>
  <si>
    <t>ENCSR659WYW</t>
  </si>
  <si>
    <t>ENCBS712EMA</t>
  </si>
  <si>
    <t>2017-11-08T17:01:39.512248+00:00</t>
  </si>
  <si>
    <t>72a1a71099c186a61b68069188281240</t>
  </si>
  <si>
    <t>ENCSR586IQI</t>
  </si>
  <si>
    <t>2017-11-08T17:02:40.618372+00:00</t>
  </si>
  <si>
    <t>9fc36bb1eca85e9ca428ddc157279776</t>
  </si>
  <si>
    <t>ENCFF771FGQ</t>
  </si>
  <si>
    <t>2017-11-08T17:02:22.154774+00:00</t>
  </si>
  <si>
    <t>6fd61f3a715e6bf4694b1f9b67ac0a0f</t>
  </si>
  <si>
    <t>ENCSR459LGY</t>
  </si>
  <si>
    <t>2017-11-08T17:04:09.259155+00:00</t>
  </si>
  <si>
    <t>c202e331f325fd73ad14268a8ab5c612</t>
  </si>
  <si>
    <t>ENCSR479BTD</t>
  </si>
  <si>
    <t>2017-11-08T17:03:24.869401+00:00</t>
  </si>
  <si>
    <t>bf028d231720037cd21a23eb6fe3204e</t>
  </si>
  <si>
    <t>ENCFF842LNS</t>
  </si>
  <si>
    <t>2017-11-08T17:02:30.580419+00:00</t>
  </si>
  <si>
    <t>21fa20ffd58d6c045525312ebf0c6c14</t>
  </si>
  <si>
    <t>ENCSR055YMD</t>
  </si>
  <si>
    <t>2017-11-08T17:03:07.474924+00:00</t>
  </si>
  <si>
    <t>f6b49a474bc548fae2d5f64050dee4b2</t>
  </si>
  <si>
    <t>ENCFF724AOD</t>
  </si>
  <si>
    <t>2017-11-08T17:01:30.779439+00:00</t>
  </si>
  <si>
    <t>e2042100130f7a05b55749dfba9b1453</t>
  </si>
  <si>
    <t>ENCSR813QNE</t>
  </si>
  <si>
    <t>ENCBS645VVO</t>
  </si>
  <si>
    <t>2017-11-08T17:01:43.147034+00:00</t>
  </si>
  <si>
    <t>00e80ddd34457de8526efd882d61f5e1</t>
  </si>
  <si>
    <t>ENCSR232ABT</t>
  </si>
  <si>
    <t>2017-11-08T17:02:35.858456+00:00</t>
  </si>
  <si>
    <t>608171478750140738bd7fbbaa5a98fc</t>
  </si>
  <si>
    <t>ENCSR585UEE</t>
  </si>
  <si>
    <t>ENCBS558KIK</t>
  </si>
  <si>
    <t>2017-11-08T17:02:04.253169+00:00</t>
  </si>
  <si>
    <t>90aae4bc98779b032b4bfa6c44a12862</t>
  </si>
  <si>
    <t>ENCSR879FMB</t>
  </si>
  <si>
    <t>ENCBS627BFF</t>
  </si>
  <si>
    <t>2017-11-08T17:01:55.334875+00:00</t>
  </si>
  <si>
    <t>6ba2ae5d7e8389144dc12795e9af8fa4</t>
  </si>
  <si>
    <t>ENCSR247EGR</t>
  </si>
  <si>
    <t>ENCBS014NFD</t>
  </si>
  <si>
    <t>2017-11-08T17:01:51.818241+00:00</t>
  </si>
  <si>
    <t>2c31dead611422a0854cae47e1e70f72</t>
  </si>
  <si>
    <t>ENCFF489RYI</t>
  </si>
  <si>
    <t>2017-11-08T17:01:40.117969+00:00</t>
  </si>
  <si>
    <t>3eaafe60865eabd32cfb26b85994e1b9</t>
  </si>
  <si>
    <t>ENCSR850JSG</t>
  </si>
  <si>
    <t>2017-11-08T17:03:54.711299+00:00</t>
  </si>
  <si>
    <t>e39ac2e2ee9f57b2c0cdeb8f177a7b17</t>
  </si>
  <si>
    <t>ENCSR913DKN</t>
  </si>
  <si>
    <t>ENCBS770TLM</t>
  </si>
  <si>
    <t>2017-11-08T17:03:29.127474+00:00</t>
  </si>
  <si>
    <t>d8c79854f47d398f9557d1c8c6d57cae</t>
  </si>
  <si>
    <t>ENCFF422GYG</t>
  </si>
  <si>
    <t>ENCBS244HDB</t>
  </si>
  <si>
    <t>2017-11-29T18:44:51.687730+00:00</t>
  </si>
  <si>
    <t>7ba1618e25e8ea8e94df8ff01dd17f12</t>
  </si>
  <si>
    <t>ENCSR563EFJ</t>
  </si>
  <si>
    <t>ENCBS542RJS</t>
  </si>
  <si>
    <t>2017-11-08T17:02:12.420313+00:00</t>
  </si>
  <si>
    <t>6c0e661b73e4da7f112641ee9c1af543</t>
  </si>
  <si>
    <t>ENCFF900ABM</t>
  </si>
  <si>
    <t>ENCSR517EEQ</t>
  </si>
  <si>
    <t>2017-11-08T17:01:18.088996+00:00</t>
  </si>
  <si>
    <t>8caf82dc520174893dcfbdd591e763e9</t>
  </si>
  <si>
    <t>ENCSR239QGH</t>
  </si>
  <si>
    <t>ENCBS076HTW</t>
  </si>
  <si>
    <t>2016-08-03T18:53:14.143812+00:00</t>
  </si>
  <si>
    <t>f93fd2339d1cbb7e6a494fc8967f2dcb</t>
  </si>
  <si>
    <t>ENCSR509RYG</t>
  </si>
  <si>
    <t>2017-01-31T22:56:13.668271+00:00</t>
  </si>
  <si>
    <t>dafcc9ebbc4a65afd79121fdee053be5</t>
  </si>
  <si>
    <t>2017-01-31T22:34:36.640832+00:00</t>
  </si>
  <si>
    <t>27310501cae21e8b988ea8ef6d3ed15e</t>
  </si>
  <si>
    <t>ENCSR393DQE</t>
  </si>
  <si>
    <t>2017-01-31T22:01:42.023952+00:00</t>
  </si>
  <si>
    <t>bbbe261113068d776af97ce222419fb9</t>
  </si>
  <si>
    <t>2017-01-31T21:40:02.610208+00:00</t>
  </si>
  <si>
    <t>0b3f1393effd01293ea20520438eedb4</t>
  </si>
  <si>
    <t>ENCSR883DDV</t>
  </si>
  <si>
    <t>2017-01-31T23:44:21.311107+00:00</t>
  </si>
  <si>
    <t>43b439492c91572c9fb922b0c5a09746</t>
  </si>
  <si>
    <t>2017-02-01T00:00:46.154327+00:00</t>
  </si>
  <si>
    <t>4ad086caa631a90d1c2ac646b490ff87</t>
  </si>
  <si>
    <t>ENCSR905UJI</t>
  </si>
  <si>
    <t>2016-10-31T22:14:21.108819+00:00</t>
  </si>
  <si>
    <t>432d74727d4a2eff7fa82adffb4de875</t>
  </si>
  <si>
    <t>2016-10-31T22:24:39.180195+00:00</t>
  </si>
  <si>
    <t>7723d52e0060bce9fd163383ff852dc4</t>
  </si>
  <si>
    <t>ENCSR011LTA</t>
  </si>
  <si>
    <t>2017-01-31T19:07:33.482485+00:00</t>
  </si>
  <si>
    <t>1b3955f417f3c2104389b848d5ec47a2</t>
  </si>
  <si>
    <t>2017-01-31T18:56:46.262885+00:00</t>
  </si>
  <si>
    <t>f070e39ab063c9e87c68692499d156ee</t>
  </si>
  <si>
    <t>ENCSR373YFT</t>
  </si>
  <si>
    <t>2017-01-31T19:26:11.679377+00:00</t>
  </si>
  <si>
    <t>80fa1bfb094e75e10d3bdc7cf168d8d7</t>
  </si>
  <si>
    <t>2017-01-31T19:17:14.776070+00:00</t>
  </si>
  <si>
    <t>7c39347b749977be4bee8ff7c5879bc1</t>
  </si>
  <si>
    <t>ENCSR637MGJ</t>
  </si>
  <si>
    <t>2016-10-31T23:04:46.783649+00:00</t>
  </si>
  <si>
    <t>c254e09b193400011d513e9152aa6ec7</t>
  </si>
  <si>
    <t>2016-10-31T22:55:53.288660+00:00</t>
  </si>
  <si>
    <t>18c55c8e0d236461574b85f552a27b21</t>
  </si>
  <si>
    <t>ENCSR703OGS</t>
  </si>
  <si>
    <t>2017-01-31T22:13:52.083671+00:00</t>
  </si>
  <si>
    <t>9200d991db9dfa95548294d04c1bccc6</t>
  </si>
  <si>
    <t>2017-01-31T22:00:42.842978+00:00</t>
  </si>
  <si>
    <t>586f1e4fd06748b17b5da5041f8ae3e2</t>
  </si>
  <si>
    <t>ENCSR106JXD</t>
  </si>
  <si>
    <t>2017-01-31T18:03:01.429647+00:00</t>
  </si>
  <si>
    <t>89d43a6475b5a4664e85b13ab2a4ed3f</t>
  </si>
  <si>
    <t>2017-01-31T18:10:22.855746+00:00</t>
  </si>
  <si>
    <t>1c9ef84462000334cb31d37f7b68754f</t>
  </si>
  <si>
    <t>ENCSR190PGI</t>
  </si>
  <si>
    <t>2017-01-31T23:22:33.120599+00:00</t>
  </si>
  <si>
    <t>dae77d182ff658dfd91d89e683a59f93</t>
  </si>
  <si>
    <t>2017-01-31T23:32:08.507009+00:00</t>
  </si>
  <si>
    <t>16c3243e4ddbc69a3f6a82752ac8cf77</t>
  </si>
  <si>
    <t>ENCSR213GWR</t>
  </si>
  <si>
    <t>2017-01-31T18:48:34.460866+00:00</t>
  </si>
  <si>
    <t>89d6b4e6109b5476010b62bb1bd9c43d</t>
  </si>
  <si>
    <t>2017-01-31T18:42:07.992280+00:00</t>
  </si>
  <si>
    <t>ddd5083dd709b08c5ef58ad3c6d8feb3</t>
  </si>
  <si>
    <t>ENCSR000EUR</t>
  </si>
  <si>
    <t>a8c87d8beda11b74845c48f042514176</t>
  </si>
  <si>
    <t>ENCSR032SLG</t>
  </si>
  <si>
    <t>2017-01-31T23:58:22.215935+00:00</t>
  </si>
  <si>
    <t>1c6c16711adceb7859913f53e6bf47d7</t>
  </si>
  <si>
    <t>2017-02-01T00:07:09.044563+00:00</t>
  </si>
  <si>
    <t>91a78ab47c2acdad7a9c7a1af9ff2cf2</t>
  </si>
  <si>
    <t>ENCSR249UPE</t>
  </si>
  <si>
    <t>2017-01-31T19:41:30.971760+00:00</t>
  </si>
  <si>
    <t>a8cba8b0bb15f9a8993cccb3a993b015</t>
  </si>
  <si>
    <t>2017-01-31T19:34:41.908244+00:00</t>
  </si>
  <si>
    <t>3ef9e3fe69e2f217471353e765cea64e</t>
  </si>
  <si>
    <t>ENCSR594DIR</t>
  </si>
  <si>
    <t>2017-01-31T23:28:42.507992+00:00</t>
  </si>
  <si>
    <t>c891f38919ecc08304119a80d3c3b4ea</t>
  </si>
  <si>
    <t>2017-01-31T23:37:23.733850+00:00</t>
  </si>
  <si>
    <t>6aa1a963e22dea43265bd8d259f36dd9</t>
  </si>
  <si>
    <t>ENCSR214UPJ</t>
  </si>
  <si>
    <t>ENCBS955MUX</t>
  </si>
  <si>
    <t>2017-11-08T17:04:03.163483+00:00</t>
  </si>
  <si>
    <t>004d4d8554e1c53a9c4f18bf58f7ffca</t>
  </si>
  <si>
    <t>ENCSR281NCY</t>
  </si>
  <si>
    <t>2016-10-31T21:30:07.955032+00:00</t>
  </si>
  <si>
    <t>3e1cbad0861aa7f11f7de7d96aa20785</t>
  </si>
  <si>
    <t>2016-10-31T21:38:30.988939+00:00</t>
  </si>
  <si>
    <t>357b89f41079df71d52fbbfd644ffe34</t>
  </si>
  <si>
    <t>ENCSR512MNA</t>
  </si>
  <si>
    <t>2017-01-31T21:21:36.001733+00:00</t>
  </si>
  <si>
    <t>ce369d07255213383043575c05f6ca0f</t>
  </si>
  <si>
    <t>2017-01-31T21:12:26.854256+00:00</t>
  </si>
  <si>
    <t>6063ee6c4b7e4947e0916c47f39ecba3</t>
  </si>
  <si>
    <t>ENCSR240SYZ</t>
  </si>
  <si>
    <t>2017-01-31T18:29:49.121166+00:00</t>
  </si>
  <si>
    <t>7b200b45a269e9f6b0f67abfc1ff9de4</t>
  </si>
  <si>
    <t>2017-01-31T18:35:39.608003+00:00</t>
  </si>
  <si>
    <t>243dea5d90f68e6a88f88171dcd7356b</t>
  </si>
  <si>
    <t>ENCSR590YGY</t>
  </si>
  <si>
    <t>ENCBS612XXS</t>
  </si>
  <si>
    <t>2017-11-08T17:02:49.842752+00:00</t>
  </si>
  <si>
    <t>f6ab03a7290c4a9f808148a10028d6cf</t>
  </si>
  <si>
    <t>ENCFF956QDK</t>
  </si>
  <si>
    <t>ENCBS827JIC</t>
  </si>
  <si>
    <t>2016-10-11T04:28:53.991473+00:00</t>
  </si>
  <si>
    <t>b06376edf56a5976509558465d706798</t>
  </si>
  <si>
    <t>ENCSR464KBY</t>
  </si>
  <si>
    <t>ENCBS922OHA</t>
  </si>
  <si>
    <t>2017-11-08T17:01:50.658423+00:00</t>
  </si>
  <si>
    <t>3f2c9b19c42166242ce228e26eac3e8c</t>
  </si>
  <si>
    <t>ENCSR773IYZ</t>
  </si>
  <si>
    <t>2015-12-23T13:53:09.113676+00:00</t>
  </si>
  <si>
    <t>183227b0ea6f86e3441f32af869a751b</t>
  </si>
  <si>
    <t>ENCFF809HFR, ENCFF788NYF</t>
  </si>
  <si>
    <t>2015-12-23T13:47:21.320991+00:00</t>
  </si>
  <si>
    <t>9cc6cf50e4628c354e4ba38064bd2b6c</t>
  </si>
  <si>
    <t>ENCFF205YRD</t>
  </si>
  <si>
    <t>2016-10-11T04:47:54.699106+00:00</t>
  </si>
  <si>
    <t>587ad7f610a566896d957c2bea69f1a6</t>
  </si>
  <si>
    <t>ENCSR622ZDY</t>
  </si>
  <si>
    <t>2016-10-31T21:14:50.341379+00:00</t>
  </si>
  <si>
    <t>bfd428e668201419676d4225e9ed8c3e</t>
  </si>
  <si>
    <t>2016-10-31T21:21:49.435806+00:00</t>
  </si>
  <si>
    <t>22a4be5b3ac5a3db24157dca843fc008</t>
  </si>
  <si>
    <t>ENCSR869JUM</t>
  </si>
  <si>
    <t>2017-01-31T21:30:57.513636+00:00</t>
  </si>
  <si>
    <t>b313656ae181dfae6dafeb0c0be7f5f6</t>
  </si>
  <si>
    <t>2017-01-31T21:40:06.374781+00:00</t>
  </si>
  <si>
    <t>57810fac94c6d79727906d671c9f97f3</t>
  </si>
  <si>
    <t>ENCSR888RBQ</t>
  </si>
  <si>
    <t>2016-03-18T15:46:28.524466+00:00</t>
  </si>
  <si>
    <t>56e09ef87335948c242c1f5a06abb30e</t>
  </si>
  <si>
    <t>ENCSR846VRM</t>
  </si>
  <si>
    <t>2017-01-31T22:45:53.463292+00:00</t>
  </si>
  <si>
    <t>944459ff4fbc49bbc67fffc19fca139f</t>
  </si>
  <si>
    <t>2017-01-31T22:54:03.899567+00:00</t>
  </si>
  <si>
    <t>b7f15866fed46fe1cb3359eb9ae840ad</t>
  </si>
  <si>
    <t>ENCSR828HXJ</t>
  </si>
  <si>
    <t>2016-03-22T02:10:10.702799+00:00</t>
  </si>
  <si>
    <t>b783172ca2bf1273835478a47dfa7a3a</t>
  </si>
  <si>
    <t>ENCSR009SHE</t>
  </si>
  <si>
    <t>2016-10-31T22:32:07.415828+00:00</t>
  </si>
  <si>
    <t>4f5d566f757ef959a7e2ec4fc464d90b</t>
  </si>
  <si>
    <t>2016-10-31T22:37:02.796284+00:00</t>
  </si>
  <si>
    <t>de77016a3931d9b131598f3f6c3cc3a3</t>
  </si>
  <si>
    <t>ENCSR233DXC</t>
  </si>
  <si>
    <t>ENCBS368XNQ</t>
  </si>
  <si>
    <t>2017-11-08T17:01:51.238311+00:00</t>
  </si>
  <si>
    <t>7d603d8b438cac8aee84f9cf3e2e36ad</t>
  </si>
  <si>
    <t>ENCSR255HLM</t>
  </si>
  <si>
    <t>2017-01-31T23:45:41.546561+00:00</t>
  </si>
  <si>
    <t>73972836c473c7d51a53c5eacb073970</t>
  </si>
  <si>
    <t>2017-01-31T23:53:16.951000+00:00</t>
  </si>
  <si>
    <t>433eb2bd08bafe1cfa569198671cacba</t>
  </si>
  <si>
    <t>ENCSR226SNN</t>
  </si>
  <si>
    <t>2017-01-31T21:50:15.724314+00:00</t>
  </si>
  <si>
    <t>2e08a031d8ce290ae4b7f3fedb686972</t>
  </si>
  <si>
    <t>2017-01-31T21:59:49.411858+00:00</t>
  </si>
  <si>
    <t>52945b90b51cf02a082620f2276b2960</t>
  </si>
  <si>
    <t>ENCSR225UUX</t>
  </si>
  <si>
    <t>2017-01-31T20:23:38.232928+00:00</t>
  </si>
  <si>
    <t>1f0943c6920f38254cea149e9aa9ddd7</t>
  </si>
  <si>
    <t>2017-01-31T20:18:00.771451+00:00</t>
  </si>
  <si>
    <t>7a5692cab39e3432ada549bdfa3a567f</t>
  </si>
  <si>
    <t>ENCFF470CVX</t>
  </si>
  <si>
    <t>ENCSR001KCX</t>
  </si>
  <si>
    <t>2016-10-12T00:12:11.852839+00:00</t>
  </si>
  <si>
    <t>ff93663fbb2cff9339fd20ff639bf605</t>
  </si>
  <si>
    <t>ENCFF641CIT</t>
  </si>
  <si>
    <t>2016-10-11T23:49:42.117095+00:00</t>
  </si>
  <si>
    <t>d3ba2841fb80732cf7f3a98ea5e81b05</t>
  </si>
  <si>
    <t>ENCSR621IYT</t>
  </si>
  <si>
    <t>2017-01-31T22:09:58.058037+00:00</t>
  </si>
  <si>
    <t>580338c3ad7b966ec3b012d41d7459e6</t>
  </si>
  <si>
    <t>2017-01-31T22:18:37.289417+00:00</t>
  </si>
  <si>
    <t>7619b767fe955f063934991e358741aa</t>
  </si>
  <si>
    <t>ENCSR237CQV</t>
  </si>
  <si>
    <t>2017-01-31T22:43:48.262286+00:00</t>
  </si>
  <si>
    <t>b00ca776547d40e468dc125fca50e137</t>
  </si>
  <si>
    <t>2017-01-31T22:36:06.916620+00:00</t>
  </si>
  <si>
    <t>ee196e664f939891ba8f84813076ade1</t>
  </si>
  <si>
    <t>ENCFF116RUN</t>
  </si>
  <si>
    <t>2016-10-11T23:08:38.605040+00:00</t>
  </si>
  <si>
    <t>6d0afdbae602080200ba51977ce732ae</t>
  </si>
  <si>
    <t>ENCFF546EIX</t>
  </si>
  <si>
    <t>2016-10-11T23:28:00.209515+00:00</t>
  </si>
  <si>
    <t>1a8b50abb0c68e415f4427d93b5be779</t>
  </si>
  <si>
    <t>ENCSR014XSP</t>
  </si>
  <si>
    <t>2017-01-31T18:23:40.451005+00:00</t>
  </si>
  <si>
    <t>063188a66d9955d31ba07951f8720037</t>
  </si>
  <si>
    <t>2017-01-31T18:17:54.098471+00:00</t>
  </si>
  <si>
    <t>9c0525a6bfa4c14a0ff290aabd1102a6</t>
  </si>
  <si>
    <t>ENCFF595BTS</t>
  </si>
  <si>
    <t>ENCBS967MVZ</t>
  </si>
  <si>
    <t>2016-10-08T09:15:05.954488+00:00</t>
  </si>
  <si>
    <t>f440700761badd4d78955c7eaabc0041</t>
  </si>
  <si>
    <t>ENCSR864PNP</t>
  </si>
  <si>
    <t>2016-10-31T21:55:32.318008+00:00</t>
  </si>
  <si>
    <t>1e2558d11942b1b0b55a7aede66b0a6e</t>
  </si>
  <si>
    <t>2016-10-31T22:00:22.581294+00:00</t>
  </si>
  <si>
    <t>b2290cc45013b8abc4105e0c49371b07</t>
  </si>
  <si>
    <t>ENCSR890ONE</t>
  </si>
  <si>
    <t>2016-10-31T21:44:44.330679+00:00</t>
  </si>
  <si>
    <t>36c487ff4b7cd2aaf8cf51c975bb8682</t>
  </si>
  <si>
    <t>2016-10-31T21:50:24.442637+00:00</t>
  </si>
  <si>
    <t>e0ff92cd42174f844838395fe6bd4c92</t>
  </si>
  <si>
    <t>ENCSR170BPY</t>
  </si>
  <si>
    <t>2016-10-31T20:11:50.606027+00:00</t>
  </si>
  <si>
    <t>f4c5f4b851f7aa6d99ba258b505c3cf8</t>
  </si>
  <si>
    <t>2016-10-31T20:17:42.564043+00:00</t>
  </si>
  <si>
    <t>22e0af43dc7128b2ca51d46cdd7f982c</t>
  </si>
  <si>
    <t>ENCFF222VRH</t>
  </si>
  <si>
    <t>2016-10-08T09:31:52.306157+00:00</t>
  </si>
  <si>
    <t>94809aaf96391954051bee3cfcc36ebd</t>
  </si>
  <si>
    <t>ENCSR951JUP</t>
  </si>
  <si>
    <t>2017-01-31T23:04:37.657585+00:00</t>
  </si>
  <si>
    <t>578a43511590e922a93480a0cf5b19f6</t>
  </si>
  <si>
    <t>2017-01-31T23:12:20.020375+00:00</t>
  </si>
  <si>
    <t>8c51ddb441a26e12027b2e25a2ab7045</t>
  </si>
  <si>
    <t>ENCSR602GPF</t>
  </si>
  <si>
    <t>2016-10-31T20:23:36.473301+00:00</t>
  </si>
  <si>
    <t>3f3374ad18f874576db40f203392255b</t>
  </si>
  <si>
    <t>2016-10-31T20:29:21.059930+00:00</t>
  </si>
  <si>
    <t>38c1e33d8704e39bb11505616056bf91</t>
  </si>
  <si>
    <t>ENCSR662VAE</t>
  </si>
  <si>
    <t>2017-01-31T19:56:44.019237+00:00</t>
  </si>
  <si>
    <t>f7a9eccbba3ffddec44959327908265d</t>
  </si>
  <si>
    <t>2017-01-31T20:02:31.082649+00:00</t>
  </si>
  <si>
    <t>679704535ffe84d423eff49d635771ff</t>
  </si>
  <si>
    <t>ENCSR293DLP</t>
  </si>
  <si>
    <t>2016-10-31T19:14:24.039662+00:00</t>
  </si>
  <si>
    <t>d9311263b396a06c4eb97060d72b1799</t>
  </si>
  <si>
    <t>2016-10-31T19:38:15.136456+00:00</t>
  </si>
  <si>
    <t>8f83a7bbd52baf44d35842cdbbe83ac0</t>
  </si>
  <si>
    <t>ENCSR666SXC</t>
  </si>
  <si>
    <t>2017-01-31T23:13:46.932805+00:00</t>
  </si>
  <si>
    <t>c0f5d5929ccc273ccb53a6e26398620f</t>
  </si>
  <si>
    <t>2017-01-31T23:20:44.309562+00:00</t>
  </si>
  <si>
    <t>73894ddeeeaa3a8df176b1eb3b06a188</t>
  </si>
  <si>
    <t>ENCSR088FBX</t>
  </si>
  <si>
    <t>2016-10-31T20:58:26.198900+00:00</t>
  </si>
  <si>
    <t>43d4fb9a2e547568a72d460ddb84b2f5</t>
  </si>
  <si>
    <t>2016-10-31T20:52:05.035773+00:00</t>
  </si>
  <si>
    <t>a88eee850c0b697089631aab05a1cfc1</t>
  </si>
  <si>
    <t>ENCSR475NOQ</t>
  </si>
  <si>
    <t>2016-04-29T00:44:17.710765+00:00</t>
  </si>
  <si>
    <t>1e0e70eda427b30d1fede4a0e22a9c61</t>
  </si>
  <si>
    <t>ENCSR728WVG</t>
  </si>
  <si>
    <t>2017-01-31T22:51:26.969341+00:00</t>
  </si>
  <si>
    <t>03986cf2a7f90524319d0432e963d65e</t>
  </si>
  <si>
    <t>2017-01-31T22:57:19.316304+00:00</t>
  </si>
  <si>
    <t>552774a4bdc978afb2cd0eda43c12e52</t>
  </si>
  <si>
    <t>2016-03-21T21:34:58.268382+00:00</t>
  </si>
  <si>
    <t>629a029882fa449224209e2fdfbfc38b</t>
  </si>
  <si>
    <t>ENCSR717TBA</t>
  </si>
  <si>
    <t>2016-10-31T20:41:33.708705+00:00</t>
  </si>
  <si>
    <t>4b7973bde85c9ba884d465fdce30f811</t>
  </si>
  <si>
    <t>2016-10-31T20:35:07.013329+00:00</t>
  </si>
  <si>
    <t>faf06a7a795bb768d4f988508b5d1127</t>
  </si>
  <si>
    <t>ENCSR689LFI</t>
  </si>
  <si>
    <t>2017-01-31T23:19:21.082044+00:00</t>
  </si>
  <si>
    <t>275dd923f02316f14aaa821897cc4198</t>
  </si>
  <si>
    <t>2017-01-31T23:25:19.349654+00:00</t>
  </si>
  <si>
    <t>a7533d93f292b90fd6cfd513a2898b33</t>
  </si>
  <si>
    <t>ENCSR377VHO</t>
  </si>
  <si>
    <t>2016-10-31T21:03:58.594681+00:00</t>
  </si>
  <si>
    <t>2ffdaee7f30c061f31aa01e363740011</t>
  </si>
  <si>
    <t>2016-10-31T21:08:12.682188+00:00</t>
  </si>
  <si>
    <t>36953b460329c4ee341b14985c7ebf72</t>
  </si>
  <si>
    <t>ENCSR875UDE</t>
  </si>
  <si>
    <t>2016-10-31T19:58:15.291954+00:00</t>
  </si>
  <si>
    <t>ab32b5cedb32dc349b6d600e29f4fe39</t>
  </si>
  <si>
    <t>2016-10-31T19:52:10.789005+00:00</t>
  </si>
  <si>
    <t>a23171729699c90702a2354e8be3ce20</t>
  </si>
  <si>
    <t>ENCSR089MPD</t>
  </si>
  <si>
    <t>2017-01-31T20:12:40.931082+00:00</t>
  </si>
  <si>
    <t>e785cc5acbabb619d53cecc6cd120836</t>
  </si>
  <si>
    <t>2017-01-31T20:07:52.438986+00:00</t>
  </si>
  <si>
    <t>172cc2ac55dce9c9bfab0fa3d293b137</t>
  </si>
  <si>
    <t>ENCSR538IHE</t>
  </si>
  <si>
    <t>2017-01-31T23:50:24.533715+00:00</t>
  </si>
  <si>
    <t>8054034e8544a6049ee529317b4ac2da</t>
  </si>
  <si>
    <t>2017-01-31T23:43:30.553454+00:00</t>
  </si>
  <si>
    <t>6ad9d1e70bb10717337d84f12911610e</t>
  </si>
  <si>
    <t>ENCFF280YFB</t>
  </si>
  <si>
    <t>ENCSR107PGG</t>
  </si>
  <si>
    <t>ENCBS077RUJ</t>
  </si>
  <si>
    <t>2016-04-12T04:58:45.845901+00:00</t>
  </si>
  <si>
    <t>d67e37b8d39c16ff672fc9d6317464b2</t>
  </si>
  <si>
    <t>ENCSR804FRO</t>
  </si>
  <si>
    <t>2016-10-31T22:42:39.197338+00:00</t>
  </si>
  <si>
    <t>43fe8445e90baa32fa9c90b27d9bbfd4</t>
  </si>
  <si>
    <t>2016-10-31T22:48:24.187611+00:00</t>
  </si>
  <si>
    <t>e2d3977e44006500cb4475d8ef0e86d8</t>
  </si>
  <si>
    <t>ENCFF656VEQ</t>
  </si>
  <si>
    <t>ENCSR729MRJ</t>
  </si>
  <si>
    <t>ENCBS899TTJ</t>
  </si>
  <si>
    <t>2016-04-11T19:18:58.450432+00:00</t>
  </si>
  <si>
    <t>b56fe69e6d61d71e577865495e920c25</t>
  </si>
  <si>
    <t>ENCSR956TLA</t>
  </si>
  <si>
    <t>2016-10-31T23:22:49.689550+00:00</t>
  </si>
  <si>
    <t>f8f5b4ec8bd324f8f78cdbc3abd780fe</t>
  </si>
  <si>
    <t>2016-10-31T23:19:00.993356+00:00</t>
  </si>
  <si>
    <t>cc28b8c15fd2fc5c158019feb2c617f1</t>
  </si>
  <si>
    <t>ENCFF253BJA</t>
  </si>
  <si>
    <t>ENCBS520VFV</t>
  </si>
  <si>
    <t>2016-04-12T05:58:49.035900+00:00</t>
  </si>
  <si>
    <t>465620e809228ef803c5a17ef6815603</t>
  </si>
  <si>
    <t>ENCFF980IWS</t>
  </si>
  <si>
    <t>ENCSR526EXI</t>
  </si>
  <si>
    <t>2016-10-20T23:21:51.527475+00:00</t>
  </si>
  <si>
    <t>630ce87e158f3ec529d32f29773506e5</t>
  </si>
  <si>
    <t>ENCFF600AGN</t>
  </si>
  <si>
    <t>2016-04-29T01:13:39.344766+00:00</t>
  </si>
  <si>
    <t>523cfa7cbb98bbb0f147d7fae27dbcb1</t>
  </si>
  <si>
    <t>ENCSR023BPG</t>
  </si>
  <si>
    <t>2017-01-31T20:55:04.872232+00:00</t>
  </si>
  <si>
    <t>947a47a1c057df4a1a8f0f264ab092c9</t>
  </si>
  <si>
    <t>2017-01-31T20:49:18.985679+00:00</t>
  </si>
  <si>
    <t>8db4c0ee8d0c565886e6ddca6226f915</t>
  </si>
  <si>
    <t>ENCFF993UPA</t>
  </si>
  <si>
    <t>2016-10-20T23:40:22.345937+00:00</t>
  </si>
  <si>
    <t>8a5e2e8de0a6ad6c87c2ebc8c7e67e24</t>
  </si>
  <si>
    <t>ENCSR889VXP</t>
  </si>
  <si>
    <t>2017-01-31T23:01:33.781941+00:00</t>
  </si>
  <si>
    <t>57cd2388f5df1e6b88f5c4768073048a</t>
  </si>
  <si>
    <t>2017-01-31T23:07:40.441353+00:00</t>
  </si>
  <si>
    <t>97bab8bb19b195832c9ee064979c5954</t>
  </si>
  <si>
    <t>ENCFF343EVP</t>
  </si>
  <si>
    <t>ENCSR787VQB</t>
  </si>
  <si>
    <t>ENCBS117POP</t>
  </si>
  <si>
    <t>2016-03-03T12:31:42.370848+00:00</t>
  </si>
  <si>
    <t>0f7ff97dec2ab06200c707e9777f8b7d</t>
  </si>
  <si>
    <t>ENCFF569WIS</t>
  </si>
  <si>
    <t>ENCFF315MHP, ENCFF981QXW</t>
  </si>
  <si>
    <t>ENCSR922FLS</t>
  </si>
  <si>
    <t>ENCBS367AAA</t>
  </si>
  <si>
    <t>2016-04-14T13:30:06.668103+00:00</t>
  </si>
  <si>
    <t>5d082b6c493e9bdb8f68d75aee250ffa</t>
  </si>
  <si>
    <t>ENCFF286QYQ</t>
  </si>
  <si>
    <t>2016-10-12T01:15:13.604178+00:00</t>
  </si>
  <si>
    <t>f1246b5878a362ac998dd67e2db81ddb</t>
  </si>
  <si>
    <t>ENCFF472ADY</t>
  </si>
  <si>
    <t>2016-10-12T01:29:47.720550+00:00</t>
  </si>
  <si>
    <t>0fc2f6159a946b77f84f53ecadd3a998</t>
  </si>
  <si>
    <t>ENCFF876LYB</t>
  </si>
  <si>
    <t>ENCBS769EPD</t>
  </si>
  <si>
    <t>2015-12-18T17:52:35.872967+00:00</t>
  </si>
  <si>
    <t>19d92f402fcd2bf52242a59b5c292bbe</t>
  </si>
  <si>
    <t>ENCSR452KMJ</t>
  </si>
  <si>
    <t>2017-01-31T19:47:16.353340+00:00</t>
  </si>
  <si>
    <t>2e54521969af51e542c48723ce08017a</t>
  </si>
  <si>
    <t>2017-01-31T19:51:31.209120+00:00</t>
  </si>
  <si>
    <t>b7034683190c8c1cf18a89e2802bc6fe</t>
  </si>
  <si>
    <t>ENCFF739ENQ</t>
  </si>
  <si>
    <t>ENCSR596DLY</t>
  </si>
  <si>
    <t>ENCBS090LBL</t>
  </si>
  <si>
    <t>2017-11-08T17:03:36.815832+00:00</t>
  </si>
  <si>
    <t>d7b8766ce1cf499cc0e7d020f122e017</t>
  </si>
  <si>
    <t>ENCSR493PYN</t>
  </si>
  <si>
    <t>2016-10-31T23:11:34.852727+00:00</t>
  </si>
  <si>
    <t>7601d95a03fb8ef339e5217c00b92d18</t>
  </si>
  <si>
    <t>2016-10-31T23:15:33.675707+00:00</t>
  </si>
  <si>
    <t>addb5edb7ca4b532db2f9c6dcb9ee2ee</t>
  </si>
  <si>
    <t>ENCSR475KZM</t>
  </si>
  <si>
    <t>2017-01-31T23:37:21.804467+00:00</t>
  </si>
  <si>
    <t>f78ac6256659c6d05cce7e22d055e036</t>
  </si>
  <si>
    <t>2017-01-31T23:31:37.227877+00:00</t>
  </si>
  <si>
    <t>0a0d210fddd81bbc5aed8ef106f499ea</t>
  </si>
  <si>
    <t>ENCSR483JPG</t>
  </si>
  <si>
    <t>2016-10-31T20:07:03.361220+00:00</t>
  </si>
  <si>
    <t>cc03771935f7de27858b6324465c0777</t>
  </si>
  <si>
    <t>2016-10-31T20:03:09.183547+00:00</t>
  </si>
  <si>
    <t>60a8bbbeaa9b03d59fc60191eea7df93</t>
  </si>
  <si>
    <t>ENCSR007GGB</t>
  </si>
  <si>
    <t>2017-01-31T22:29:37.702389+00:00</t>
  </si>
  <si>
    <t>d9d75c24cd575caebcf989606fdc999e</t>
  </si>
  <si>
    <t>2017-01-31T22:24:14.082247+00:00</t>
  </si>
  <si>
    <t>3ed55eb222e33eb76ab2c13bcf838978</t>
  </si>
  <si>
    <t>ENCFF337HED</t>
  </si>
  <si>
    <t>ENCFF343JMR, ENCFF879GES</t>
  </si>
  <si>
    <t>ENCSR720GSE</t>
  </si>
  <si>
    <t>ENCBS682HMC</t>
  </si>
  <si>
    <t>2015-05-23T21:14:38.477286+00:00</t>
  </si>
  <si>
    <t>736bc4455e6fa785d103b0febe63921e</t>
  </si>
  <si>
    <t>ENCSR467CRM</t>
  </si>
  <si>
    <t>2017-01-31T20:32:39.483169+00:00</t>
  </si>
  <si>
    <t>2bee3824d56b174c0ea798cea5b4e82a</t>
  </si>
  <si>
    <t>2017-01-31T20:28:44.899012+00:00</t>
  </si>
  <si>
    <t>87c2168f4b28b907ccbf7da1a1fdf04a</t>
  </si>
  <si>
    <t>ENCBS293IRA</t>
  </si>
  <si>
    <t>2017-11-08T17:03:55.926967+00:00</t>
  </si>
  <si>
    <t>9f16cf2bb1a1e09ed34d7768d1187c49</t>
  </si>
  <si>
    <t>ENCSR777VQP</t>
  </si>
  <si>
    <t>2016-03-22T02:03:52.291422+00:00</t>
  </si>
  <si>
    <t>a4a9e4a2ed0875ea8d49e4b76e299275</t>
  </si>
  <si>
    <t>ENCSR138QGB</t>
  </si>
  <si>
    <t>2016-10-31T19:45:25.269164+00:00</t>
  </si>
  <si>
    <t>bd37857fe828d7d6c019c743deea527c</t>
  </si>
  <si>
    <t>2016-10-31T19:25:17.439391+00:00</t>
  </si>
  <si>
    <t>645d6e7b8e7871f247a64fed8320f376</t>
  </si>
  <si>
    <t>ENCSR384HXX</t>
  </si>
  <si>
    <t>2017-01-31T20:51:03.803751+00:00</t>
  </si>
  <si>
    <t>5d891ce7d45e7cc41aed2acaba615d25</t>
  </si>
  <si>
    <t>2017-01-31T20:56:25.244030+00:00</t>
  </si>
  <si>
    <t>ddac711e346e78d5ef6d5b824271c0e8</t>
  </si>
  <si>
    <t>ENCSR972HZL</t>
  </si>
  <si>
    <t>2017-01-31T20:43:36.317677+00:00</t>
  </si>
  <si>
    <t>740ae04c5e002c16de0094cd15139dfe</t>
  </si>
  <si>
    <t>2017-01-31T20:47:23.621079+00:00</t>
  </si>
  <si>
    <t>65b2315fcdbc449285b58624dfc05129</t>
  </si>
  <si>
    <t>ENCSR466CAA</t>
  </si>
  <si>
    <t>2017-01-31T22:39:44.591055+00:00</t>
  </si>
  <si>
    <t>2c49485329fc3d6991cff3c33b0cd963</t>
  </si>
  <si>
    <t>2017-01-31T22:34:37.178593+00:00</t>
  </si>
  <si>
    <t>64e4af2f101099e697db5e6f80c28569</t>
  </si>
  <si>
    <t>ENCSR754WVA</t>
  </si>
  <si>
    <t>2016-03-22T02:29:03.273113+00:00</t>
  </si>
  <si>
    <t>5fad396b006e34810826dd9475afda3b</t>
  </si>
  <si>
    <t>ENCFF269SMY</t>
  </si>
  <si>
    <t>ENCSR185OHN</t>
  </si>
  <si>
    <t>ENCBS018DDZ</t>
  </si>
  <si>
    <t>2016-10-06T14:26:23.257032+00:00</t>
  </si>
  <si>
    <t>8dc01c7c27a06ba87c8ea34a935ddcc6</t>
  </si>
  <si>
    <t>ENCFF878ZLP</t>
  </si>
  <si>
    <t>ENCFF841ELU, ENCFF076JCA</t>
  </si>
  <si>
    <t>2016-10-06T14:13:56.067254+00:00</t>
  </si>
  <si>
    <t>2a0f795fc392c035f95673f74f436b2a</t>
  </si>
  <si>
    <t>ENCFF591CAT</t>
  </si>
  <si>
    <t>2016-10-06T14:50:48.556400+00:00</t>
  </si>
  <si>
    <t>4b20f56e788e04e8559a20de3ceb4016</t>
  </si>
  <si>
    <t>ENCFF625FBR</t>
  </si>
  <si>
    <t>2016-10-06T14:38:56.969557+00:00</t>
  </si>
  <si>
    <t>3d3e645ac04c382335bc904e9fb8658b</t>
  </si>
  <si>
    <t>ENCSR810YKX</t>
  </si>
  <si>
    <t>2017-01-31T21:02:05.804445+00:00</t>
  </si>
  <si>
    <t>0b904b6e5c0672fc1c7181d0297e7ab3</t>
  </si>
  <si>
    <t>2017-01-31T21:07:50.017781+00:00</t>
  </si>
  <si>
    <t>25248af57415f83306e8084d60c5584c</t>
  </si>
  <si>
    <t>ENCBS780PCJ</t>
  </si>
  <si>
    <t>2016-04-12T01:03:39.024195+00:00</t>
  </si>
  <si>
    <t>df1b6ef61bcbaee4f414eef7b356f7fd</t>
  </si>
  <si>
    <t>ENCSR516EKI</t>
  </si>
  <si>
    <t>2016-10-31T22:04:53.095675+00:00</t>
  </si>
  <si>
    <t>269466e3da7ae27cd2b206acce111e42</t>
  </si>
  <si>
    <t>2016-10-31T22:07:54.977562+00:00</t>
  </si>
  <si>
    <t>acbce877a58bbe6bcc17b31529c4d1b4</t>
  </si>
  <si>
    <t>ENCFF158HCZ</t>
  </si>
  <si>
    <t>ENCSR603SVD</t>
  </si>
  <si>
    <t>ENCBS044KWE</t>
  </si>
  <si>
    <t>2016-04-12T06:12:26.513999+00:00</t>
  </si>
  <si>
    <t>737edcb717d8f30d8da93f2b07d8eb04</t>
  </si>
  <si>
    <t>ENCSR467YGK</t>
  </si>
  <si>
    <t>2017-02-01T00:18:17.174919+00:00</t>
  </si>
  <si>
    <t>a7aab7606f23d557b87fd784e36b6f83</t>
  </si>
  <si>
    <t>2017-02-01T00:14:03.147119+00:00</t>
  </si>
  <si>
    <t>b367aa74e27501aff37f44ce03b945aa</t>
  </si>
  <si>
    <t>ENCSR185GDB</t>
  </si>
  <si>
    <t>2017-01-31T21:19:00.503332+00:00</t>
  </si>
  <si>
    <t>1504304af6b17ce2f37c18aa8862265c</t>
  </si>
  <si>
    <t>2017-01-31T21:13:25.169118+00:00</t>
  </si>
  <si>
    <t>f3bb2dc12ee34a8dee640bad860f2b94</t>
  </si>
  <si>
    <t>ENCSR664JMX</t>
  </si>
  <si>
    <t>ENCBS399YGJ</t>
  </si>
  <si>
    <t>2017-11-08T17:04:28.202884+00:00</t>
  </si>
  <si>
    <t>1e80ff46c1978dc7d728b4edf86953d8</t>
  </si>
  <si>
    <t>ENCFF169IFR</t>
  </si>
  <si>
    <t>ENCSR266XMB</t>
  </si>
  <si>
    <t>2016-03-22T00:06:18.336351+00:00</t>
  </si>
  <si>
    <t>03baae885bc65ae70fce81ed2429f491</t>
  </si>
  <si>
    <t>ENCSR774ONS</t>
  </si>
  <si>
    <t>2017-01-31T22:25:13.797267+00:00</t>
  </si>
  <si>
    <t>4f147a0f5d359eaaf39f55cba07445de</t>
  </si>
  <si>
    <t>2017-01-31T22:30:25.525223+00:00</t>
  </si>
  <si>
    <t>fc549f232f26f0cfdefa908924e46394</t>
  </si>
  <si>
    <t>ENCFF214KMN</t>
  </si>
  <si>
    <t>2016-03-03T06:32:51.264262+00:00</t>
  </si>
  <si>
    <t>e915f38a9042c082b4593d25ea621a9b</t>
  </si>
  <si>
    <t>ENCFF198OWI</t>
  </si>
  <si>
    <t>ENCSR099LGH</t>
  </si>
  <si>
    <t>2016-03-18T15:42:09.839200+00:00</t>
  </si>
  <si>
    <t>dd5c49d8ad3eb2d54a61e787fbfb9e82</t>
  </si>
  <si>
    <t>ENCFF808PAO</t>
  </si>
  <si>
    <t>ENCSR409FGC</t>
  </si>
  <si>
    <t>ENCBS571AQH</t>
  </si>
  <si>
    <t>2015-12-22T23:24:31.000303+00:00</t>
  </si>
  <si>
    <t>b1cee0638c0d4ce3c16e23b7e84271fb</t>
  </si>
  <si>
    <t>ENCFF765UYP</t>
  </si>
  <si>
    <t>ENCFF190IKF, ENCFF057NZJ</t>
  </si>
  <si>
    <t>2015-12-22T23:23:19.840556+00:00</t>
  </si>
  <si>
    <t>3ea70fdaccc4451879f9f97fed3bc8b0</t>
  </si>
  <si>
    <t>ENCSR164POT</t>
  </si>
  <si>
    <t>2016-03-22T02:15:30.952921+00:00</t>
  </si>
  <si>
    <t>ca0e2f10e27427db038cda98cb3941e2</t>
  </si>
  <si>
    <t>ENCSR976KYQ</t>
  </si>
  <si>
    <t>2017-01-31T20:56:45.083289+00:00</t>
  </si>
  <si>
    <t>ab70aa348420fc2928abe5dd2238e063</t>
  </si>
  <si>
    <t>2017-01-31T20:52:02.968091+00:00</t>
  </si>
  <si>
    <t>f05cf8bd69dc31c7900daf6d686e9401</t>
  </si>
  <si>
    <t>ENCSR576THU</t>
  </si>
  <si>
    <t>2017-01-31T23:15:52.111698+00:00</t>
  </si>
  <si>
    <t>9904a7390515c2b8fff647f30d87c42f</t>
  </si>
  <si>
    <t>2017-01-31T23:11:24.911459+00:00</t>
  </si>
  <si>
    <t>ab678c82cc0da65ff74b5626daa80ea3</t>
  </si>
  <si>
    <t>ENCFF483YDA</t>
  </si>
  <si>
    <t>ENCSR158PLZ</t>
  </si>
  <si>
    <t>2016-03-22T00:48:59.221184+00:00</t>
  </si>
  <si>
    <t>9901fcbbe319cf6e95f5fd2a67611100</t>
  </si>
  <si>
    <t>ENCSR425NYG</t>
  </si>
  <si>
    <t>ENCBS041UOV</t>
  </si>
  <si>
    <t>2017-11-08T17:08:11.449686+00:00</t>
  </si>
  <si>
    <t>3e2eb3e6d50f4a1b2af156308eab4508</t>
  </si>
  <si>
    <t>2017-11-08T17:04:54.850573+00:00</t>
  </si>
  <si>
    <t>d5c45bf85f820616ad40591e09d0a8f0</t>
  </si>
  <si>
    <t>ENCSR915TAF</t>
  </si>
  <si>
    <t>2017-01-31T20:40:07.545673+00:00</t>
  </si>
  <si>
    <t>a3323607c9503104db1f058b4c221ea2</t>
  </si>
  <si>
    <t>2017-01-31T20:36:34.599847+00:00</t>
  </si>
  <si>
    <t>1216176f15ef1f38aa4848c14f9f313d</t>
  </si>
  <si>
    <t>ENCBS615MBV</t>
  </si>
  <si>
    <t>2015-12-11T17:22:50.585109+00:00</t>
  </si>
  <si>
    <t>756c659d1983ce652a2e31a34a6cbb94</t>
  </si>
  <si>
    <t>ENCFF835QIF</t>
  </si>
  <si>
    <t>ENCBS018TPT</t>
  </si>
  <si>
    <t>2016-10-19T14:44:50.406224+00:00</t>
  </si>
  <si>
    <t>fb1963237789707ba82f1cf049c41421</t>
  </si>
  <si>
    <t>ENCFF068XZV</t>
  </si>
  <si>
    <t>ENCSR513BYX</t>
  </si>
  <si>
    <t>ENCBS342EKB</t>
  </si>
  <si>
    <t>2017-11-08T17:03:40.262799+00:00</t>
  </si>
  <si>
    <t>04be3a89a750df93be5dab3fe08e2594</t>
  </si>
  <si>
    <t>ENCSR684ZLL</t>
  </si>
  <si>
    <t>ENCBS916SKO</t>
  </si>
  <si>
    <t>2017-11-08T17:02:53.483238+00:00</t>
  </si>
  <si>
    <t>52628a04a614b4383187f6489876fb14</t>
  </si>
  <si>
    <t>ENCSR336ZYT</t>
  </si>
  <si>
    <t>2017-01-31T21:00:14.993630+00:00</t>
  </si>
  <si>
    <t>b68115626ddd9c71c53e3744eb3fbbe9</t>
  </si>
  <si>
    <t>2017-01-31T21:05:02.464920+00:00</t>
  </si>
  <si>
    <t>434993f2753d8a0fe3573d900e546dec</t>
  </si>
  <si>
    <t>ENCFF206YPV</t>
  </si>
  <si>
    <t>2016-10-19T15:12:19.726832+00:00</t>
  </si>
  <si>
    <t>a39c8ff1f7d8350570f846890c3d7ff4</t>
  </si>
  <si>
    <t>ENCFF912VFJ</t>
  </si>
  <si>
    <t>ENCSR979XBX</t>
  </si>
  <si>
    <t>2017-07-28T10:12:13.864246+00:00</t>
  </si>
  <si>
    <t>10ea8c72107a369cd7d4263e21229863</t>
  </si>
  <si>
    <t>ENCSR100FGR</t>
  </si>
  <si>
    <t>2017-01-31T21:29:00.906962+00:00</t>
  </si>
  <si>
    <t>ca09cf8df80e398d208688a7c7b3517e</t>
  </si>
  <si>
    <t>2017-01-31T21:24:07.242681+00:00</t>
  </si>
  <si>
    <t>db88c243a495a934c28b36b3efa13fda</t>
  </si>
  <si>
    <t>ENCFF723PEI</t>
  </si>
  <si>
    <t>2017-07-28T10:16:36.775161+00:00</t>
  </si>
  <si>
    <t>673ff0e088657130b293c7378ead6fa4</t>
  </si>
  <si>
    <t>ENCSR142REC</t>
  </si>
  <si>
    <t>ENCBS330WEW</t>
  </si>
  <si>
    <t>2016-04-28T01:43:35.278452+00:00</t>
  </si>
  <si>
    <t>dc1148dde83c9f228d00a8da81f83a75</t>
  </si>
  <si>
    <t>ENCSR481ZPB</t>
  </si>
  <si>
    <t>2017-01-31T22:22:42.285193+00:00</t>
  </si>
  <si>
    <t>ab2c1882170bca4a873b2979880e66a2</t>
  </si>
  <si>
    <t>2017-01-31T22:17:14.764359+00:00</t>
  </si>
  <si>
    <t>fd6cfc916215f838000a3862cd52dcfc</t>
  </si>
  <si>
    <t>ENCFF643EHE</t>
  </si>
  <si>
    <t>ENCBS830FPU</t>
  </si>
  <si>
    <t>2016-04-28T01:32:08.197121+00:00</t>
  </si>
  <si>
    <t>b0271418c624988fffc5d2275b1da2d9</t>
  </si>
  <si>
    <t>ENCSR837ART</t>
  </si>
  <si>
    <t>ENCBS206BHY</t>
  </si>
  <si>
    <t>2017-11-08T17:04:21.409328+00:00</t>
  </si>
  <si>
    <t>805d770dc1cca63a31bf15998f6ccb64</t>
  </si>
  <si>
    <t>ENCSR173FCJ</t>
  </si>
  <si>
    <t>ENCBS792MMK</t>
  </si>
  <si>
    <t>2017-11-08T17:03:51.791610+00:00</t>
  </si>
  <si>
    <t>d7c4073c46eab2e899d55805b43801c9</t>
  </si>
  <si>
    <t>ENCFF355WSL</t>
  </si>
  <si>
    <t>ENCSR651ISB</t>
  </si>
  <si>
    <t>2017-07-28T12:50:49.578691+00:00</t>
  </si>
  <si>
    <t>9cc49ca9ece8d8087f0b8f64d4046da1</t>
  </si>
  <si>
    <t>ENCFF921OII</t>
  </si>
  <si>
    <t>2017-11-08T17:04:29.452404+00:00</t>
  </si>
  <si>
    <t>7c6abc1db8d1ef32108ddeb35739a34e</t>
  </si>
  <si>
    <t>ENCFF116APJ</t>
  </si>
  <si>
    <t>2017-07-28T12:40:17.770440+00:00</t>
  </si>
  <si>
    <t>f0b810959f0df709c3f9aa5a88e6cf73</t>
  </si>
  <si>
    <t>ENCFF476AQS</t>
  </si>
  <si>
    <t>ENCSR154SJE</t>
  </si>
  <si>
    <t>2017-01-24T06:34:24.752483+00:00</t>
  </si>
  <si>
    <t>6b74c8a264e39c35396bbe8735979fe0</t>
  </si>
  <si>
    <t>ENCSR003IGU</t>
  </si>
  <si>
    <t>2017-11-08T17:01:22.368615+00:00</t>
  </si>
  <si>
    <t>6ffebeb61b542a91adb9bcc8f892b1bd</t>
  </si>
  <si>
    <t>ENCSR508MUL</t>
  </si>
  <si>
    <t>2017-01-31T21:34:05.840925+00:00</t>
  </si>
  <si>
    <t>b8d8ce7abd184a22dcd048728b00d045</t>
  </si>
  <si>
    <t>2017-01-31T21:38:24.724630+00:00</t>
  </si>
  <si>
    <t>a503002067563450255edda73602857c</t>
  </si>
  <si>
    <t>ENCFF461CWB</t>
  </si>
  <si>
    <t>ENCSR122GIL</t>
  </si>
  <si>
    <t>2016-10-20T08:07:51.905558+00:00</t>
  </si>
  <si>
    <t>d451b8cab9976cd5d287fc87bf7e99b2</t>
  </si>
  <si>
    <t>ENCSR398EZJ</t>
  </si>
  <si>
    <t>2017-01-31T21:21:24.719407+00:00</t>
  </si>
  <si>
    <t>e1e5364035759d21aadee24a6de08e7d</t>
  </si>
  <si>
    <t>2017-01-31T21:17:46.805240+00:00</t>
  </si>
  <si>
    <t>62bb7a9d7a38b2245044e5c095bb9926</t>
  </si>
  <si>
    <t>ENCFF451IDT</t>
  </si>
  <si>
    <t>2016-04-28T00:56:21.584722+00:00</t>
  </si>
  <si>
    <t>963fea92ea6f8218194a193288e5d4ef</t>
  </si>
  <si>
    <t>ENCFF544FLC</t>
  </si>
  <si>
    <t>ENCSR124GAS</t>
  </si>
  <si>
    <t>2016-10-21T01:41:04.856383+00:00</t>
  </si>
  <si>
    <t>e71e830e15da608899a2d189534b0628</t>
  </si>
  <si>
    <t>ENCSR895KPB</t>
  </si>
  <si>
    <t>ENCBS239GCA</t>
  </si>
  <si>
    <t>2017-11-08T17:08:20.529082+00:00</t>
  </si>
  <si>
    <t>1a5de20a9eb34dc2f615b37577ef1818</t>
  </si>
  <si>
    <t>2017-11-08T17:05:03.740904+00:00</t>
  </si>
  <si>
    <t>8adb4ca383b1b624679d509b98c35b5a</t>
  </si>
  <si>
    <t>ENCFF352JIF</t>
  </si>
  <si>
    <t>2017-01-24T06:36:53.175370+00:00</t>
  </si>
  <si>
    <t>4e21a17ed40dd2832e1bf5c9614a1b5f</t>
  </si>
  <si>
    <t>ENCSR577ACO</t>
  </si>
  <si>
    <t>ENCBS126IHB</t>
  </si>
  <si>
    <t>2017-11-08T17:04:20.199606+00:00</t>
  </si>
  <si>
    <t>22ea2f64ac74cb4afbae8eaf5dd7ae91</t>
  </si>
  <si>
    <t>ENCFF975AVB</t>
  </si>
  <si>
    <t>ENCSR919MGB</t>
  </si>
  <si>
    <t>ENCBS496NAL</t>
  </si>
  <si>
    <t>2017-11-08T17:04:18.992749+00:00</t>
  </si>
  <si>
    <t>1f02c1e54034da9eccd55c5d2572f57c</t>
  </si>
  <si>
    <t>ENCFF267NAE</t>
  </si>
  <si>
    <t>2017-11-08T17:04:15.299993+00:00</t>
  </si>
  <si>
    <t>175c9724cd1cd6841476c7c1be38dc28</t>
  </si>
  <si>
    <t>ENCSR762NXP</t>
  </si>
  <si>
    <t>2017-01-31T21:25:40.966992+00:00</t>
  </si>
  <si>
    <t>cf2f6829d545507d8e7274e8edd3425f</t>
  </si>
  <si>
    <t>2017-01-31T21:29:44.457400+00:00</t>
  </si>
  <si>
    <t>edafe5ea18b81ac624fae5a3e1fc6e3a</t>
  </si>
  <si>
    <t>ENCFF986FNA</t>
  </si>
  <si>
    <t>2016-10-20T08:19:44.097526+00:00</t>
  </si>
  <si>
    <t>dca496446a1d2db2e294ff64eace6e7c</t>
  </si>
  <si>
    <t>ENCFF183TQF</t>
  </si>
  <si>
    <t>2016-10-21T01:50:47.514209+00:00</t>
  </si>
  <si>
    <t>8d8500505e8ef85b3ba98c9841b4adf8</t>
  </si>
  <si>
    <t>ENCSR051VGO</t>
  </si>
  <si>
    <t>2017-01-31T21:13:20.399221+00:00</t>
  </si>
  <si>
    <t>acc2d91daafca187c81f2fb023f59973</t>
  </si>
  <si>
    <t>2017-01-31T21:09:06.398594+00:00</t>
  </si>
  <si>
    <t>332bcf2b3a922055eb1d8d1354a451ed</t>
  </si>
  <si>
    <t>ENCSR484VGD</t>
  </si>
  <si>
    <t>ENCBS273NAA</t>
  </si>
  <si>
    <t>2017-11-08T17:04:26.977493+00:00</t>
  </si>
  <si>
    <t>51298f55b8d94aaa11a8df26c700cde3</t>
  </si>
  <si>
    <t>ENCSR155GOF</t>
  </si>
  <si>
    <t>ENCBS810OKS</t>
  </si>
  <si>
    <t>2017-11-08T17:04:50.680517+00:00</t>
  </si>
  <si>
    <t>f0dc3c04326615446b24deede924cc50</t>
  </si>
  <si>
    <t>2017-11-08T17:08:07.118570+00:00</t>
  </si>
  <si>
    <t>62e7720d390ede2bc20d0a576a9f5202</t>
  </si>
  <si>
    <t>ENCFF127IDN</t>
  </si>
  <si>
    <t>ENCSR479HSY</t>
  </si>
  <si>
    <t>2017-07-28T12:16:14.030153+00:00</t>
  </si>
  <si>
    <t>a5ec8d9d68167bf9e40e4ddc455eee76</t>
  </si>
  <si>
    <t>ENCFF355APW</t>
  </si>
  <si>
    <t>ENCSR509SEX</t>
  </si>
  <si>
    <t>2016-10-22T17:43:01.753327+00:00</t>
  </si>
  <si>
    <t>5392d5fefea14693d58af1d2a53f2db9</t>
  </si>
  <si>
    <t>ENCFF574KWA</t>
  </si>
  <si>
    <t>ENCSR950CDM</t>
  </si>
  <si>
    <t>2016-10-20T01:32:05.868788+00:00</t>
  </si>
  <si>
    <t>fcace6be3a3ff97ffc806052d6beca8f</t>
  </si>
  <si>
    <t>ENCSR936XMR</t>
  </si>
  <si>
    <t>2017-01-31T21:06:21.227271+00:00</t>
  </si>
  <si>
    <t>9752c3c1526ff95c8a47cb04f2606e27</t>
  </si>
  <si>
    <t>2017-01-31T21:01:36.677691+00:00</t>
  </si>
  <si>
    <t>ba07b2013a9a0c23071c7578f1e740e7</t>
  </si>
  <si>
    <t>ENCFF387OBH</t>
  </si>
  <si>
    <t>2017-07-28T12:03:17.657308+00:00</t>
  </si>
  <si>
    <t>5f9c0308c71f17bb49523c0beb920658</t>
  </si>
  <si>
    <t>ENCFF093XYO</t>
  </si>
  <si>
    <t>2016-10-22T17:52:45.289512+00:00</t>
  </si>
  <si>
    <t>672e1a150c8e444a3b1df34399cb8d45</t>
  </si>
  <si>
    <t>ENCFF364BTA</t>
  </si>
  <si>
    <t>2016-10-12T04:08:52.252542+00:00</t>
  </si>
  <si>
    <t>9571beddf0604076f2d8b31ee709bfde</t>
  </si>
  <si>
    <t>ENCFF910RDH</t>
  </si>
  <si>
    <t>2016-10-20T01:42:39.578351+00:00</t>
  </si>
  <si>
    <t>b71427e19d813b541360b69c3ca603d5</t>
  </si>
  <si>
    <t>ENCFF351AFB</t>
  </si>
  <si>
    <t>2016-03-22T01:42:39.807502+00:00</t>
  </si>
  <si>
    <t>a7db3706b0b2c1e5db80210d6497c4ec</t>
  </si>
  <si>
    <t>ENCFF054IRC</t>
  </si>
  <si>
    <t>2016-10-12T04:18:03.486007+00:00</t>
  </si>
  <si>
    <t>f4e4982e0de1d3cd6df6948ef7d915ab</t>
  </si>
  <si>
    <t>ENCFF116ZVM</t>
  </si>
  <si>
    <t>ENCSR347VUG</t>
  </si>
  <si>
    <t>2017-07-28T15:30:08.341025+00:00</t>
  </si>
  <si>
    <t>fdede4636e061611fb1fb5dff16d544f</t>
  </si>
  <si>
    <t>ENCSR420XKX</t>
  </si>
  <si>
    <t>ENCBS425NOG</t>
  </si>
  <si>
    <t>2017-11-08T17:02:46.369869+00:00</t>
  </si>
  <si>
    <t>8891f49dcab1828862686fcd8fd4b7bd</t>
  </si>
  <si>
    <t>ENCFF512OCG</t>
  </si>
  <si>
    <t>2016-10-19T23:51:07.933790+00:00</t>
  </si>
  <si>
    <t>e12862be87c216c315bd0e1236b05b0c</t>
  </si>
  <si>
    <t>ENCFF519MHN</t>
  </si>
  <si>
    <t>2017-07-28T15:44:46.835340+00:00</t>
  </si>
  <si>
    <t>0dba39cfca126e8373d2933d56ab2ad9</t>
  </si>
  <si>
    <t>ENCFF842VLR</t>
  </si>
  <si>
    <t>2016-10-20T00:03:04.446742+00:00</t>
  </si>
  <si>
    <t>c4fc1ef9b3ca3a2453aacca2ec69757e</t>
  </si>
  <si>
    <t>ENCBS373AAA</t>
  </si>
  <si>
    <t>2016-01-20T16:08:51.315120+00:00</t>
  </si>
  <si>
    <t>1fdacfcb31f4b3a90b1e1bf611232bc4</t>
  </si>
  <si>
    <t>ENCFF449PDH, ENCFF592YCC</t>
  </si>
  <si>
    <t>2015-12-10T18:44:06.255059+00:00</t>
  </si>
  <si>
    <t>37912780732d23963f36d7a1edb5a784</t>
  </si>
  <si>
    <t>ENCFF698BKU</t>
  </si>
  <si>
    <t>2016-10-06T21:53:06.944141+00:00</t>
  </si>
  <si>
    <t>86e7c1aa77cf1d22f7b151c42bd5e3b7</t>
  </si>
  <si>
    <t>ENCFF557IJC</t>
  </si>
  <si>
    <t>2016-10-06T21:44:10.578582+00:00</t>
  </si>
  <si>
    <t>962822a56084bf6b2f91c472c8da980f</t>
  </si>
  <si>
    <t>ENCFF923WIL</t>
  </si>
  <si>
    <t>ENCSR844YME</t>
  </si>
  <si>
    <t>2016-10-20T07:42:05.224775+00:00</t>
  </si>
  <si>
    <t>60cdcd29f9d4a3c171f24f7d5acc8749</t>
  </si>
  <si>
    <t>ENCFF651VMP</t>
  </si>
  <si>
    <t>2016-10-08T10:22:13.525869+00:00</t>
  </si>
  <si>
    <t>cee16c17ef8c4699839f8c9363435aeb</t>
  </si>
  <si>
    <t>ENCFF904JEL</t>
  </si>
  <si>
    <t>2016-10-20T07:32:05.289248+00:00</t>
  </si>
  <si>
    <t>4e156c2dbd8664fe8d08657a65a75042</t>
  </si>
  <si>
    <t>ENCSR038JBA</t>
  </si>
  <si>
    <t>ENCBS496TQG</t>
  </si>
  <si>
    <t>2017-11-08T17:08:24.938539+00:00</t>
  </si>
  <si>
    <t>011923f63cf0479a5095b7a046932a33</t>
  </si>
  <si>
    <t>ENCFF555AAQ, ENCFF615QQX</t>
  </si>
  <si>
    <t>2017-11-08T17:05:07.886823+00:00</t>
  </si>
  <si>
    <t>4e9289a9e3f00e2a60c644db290a19e1</t>
  </si>
  <si>
    <t>ENCFF758JBV</t>
  </si>
  <si>
    <t>2016-10-06T22:11:12.234385+00:00</t>
  </si>
  <si>
    <t>98e2bd993b77937b68407ed1e958fd70</t>
  </si>
  <si>
    <t>ENCFF356KJM</t>
  </si>
  <si>
    <t>2016-10-06T22:02:22.312481+00:00</t>
  </si>
  <si>
    <t>cd44e98d971ca15c6b8210019b661d0a</t>
  </si>
  <si>
    <t>ENCFF244WIG</t>
  </si>
  <si>
    <t>2016-10-08T10:29:58.407575+00:00</t>
  </si>
  <si>
    <t>25d7ed29e464a749d0e9e4d3141ec309</t>
  </si>
  <si>
    <t>ENCFF318KEV</t>
  </si>
  <si>
    <t>ENCSR215WNN</t>
  </si>
  <si>
    <t>2017-07-28T11:24:04.662009+00:00</t>
  </si>
  <si>
    <t>06a9f0d493ab06efdb89e9adb0c8b47f</t>
  </si>
  <si>
    <t>ENCSR147NJH</t>
  </si>
  <si>
    <t>2016-10-31T20:45:45.780475+00:00</t>
  </si>
  <si>
    <t>025811871bc86d8ab54ebf41c402a527</t>
  </si>
  <si>
    <t>2016-10-31T20:48:18.794524+00:00</t>
  </si>
  <si>
    <t>4c6b315a6e76ac5c64ff66a4f69064f4</t>
  </si>
  <si>
    <t>ENCFF306TBR</t>
  </si>
  <si>
    <t>ENCSR833HBT</t>
  </si>
  <si>
    <t>2016-10-20T13:30:54.747748+00:00</t>
  </si>
  <si>
    <t>e25a271bcbc7a57804c2409f0f931806</t>
  </si>
  <si>
    <t>ENCFF582UYY</t>
  </si>
  <si>
    <t>2017-07-28T11:28:41.787412+00:00</t>
  </si>
  <si>
    <t>52e22213a4895a778359c2dd469355db</t>
  </si>
  <si>
    <t>ENCFF056UQL</t>
  </si>
  <si>
    <t>2016-10-20T13:40:18.180758+00:00</t>
  </si>
  <si>
    <t>67d516c671980a1f5d13a7a2d3db8d69</t>
  </si>
  <si>
    <t>ENCFF411REJ</t>
  </si>
  <si>
    <t>ENCFF683MQK, ENCFF615KTD</t>
  </si>
  <si>
    <t>ENCBS987CHP</t>
  </si>
  <si>
    <t>2015-12-18T18:01:37.715513+00:00</t>
  </si>
  <si>
    <t>a9bf19f7383bc30363221404080c1c8f</t>
  </si>
  <si>
    <t>ENCFF342XML</t>
  </si>
  <si>
    <t>ENCSR867SJE</t>
  </si>
  <si>
    <t>ENCBS806KLM</t>
  </si>
  <si>
    <t>2016-10-19T02:13:58.511061+00:00</t>
  </si>
  <si>
    <t>6d9fea5f207b77ff0bba53e8c83d618a</t>
  </si>
  <si>
    <t>ENCBS998UBJ</t>
  </si>
  <si>
    <t>2016-03-03T12:24:14.309223+00:00</t>
  </si>
  <si>
    <t>69b27f7408b86cc9a207c5b2b44f3190</t>
  </si>
  <si>
    <t>ENCFF115PHM</t>
  </si>
  <si>
    <t>2016-10-19T02:25:05.145740+00:00</t>
  </si>
  <si>
    <t>c077350126b43eb2849ca1cee97de490</t>
  </si>
  <si>
    <t>ENCFF823DXS</t>
  </si>
  <si>
    <t>2016-10-20T14:30:13.440288+00:00</t>
  </si>
  <si>
    <t>2b3cef8c2e2ce3522afe53810ddc884f</t>
  </si>
  <si>
    <t>ENCFF131OEZ</t>
  </si>
  <si>
    <t>ENCSR189UPU</t>
  </si>
  <si>
    <t>2016-10-20T17:13:29.131410+00:00</t>
  </si>
  <si>
    <t>85c3ea1e1520df620796bc69ead6cabe</t>
  </si>
  <si>
    <t>ENCFF536ZKX</t>
  </si>
  <si>
    <t>2016-10-05T21:13:25.695070+00:00</t>
  </si>
  <si>
    <t>8bec0fa4019579c3ad93d3d47c43d44d</t>
  </si>
  <si>
    <t>ENCFF396DKW</t>
  </si>
  <si>
    <t>2016-10-20T14:21:32.783760+00:00</t>
  </si>
  <si>
    <t>a4d16665db9158620e339b6524e4a6bd</t>
  </si>
  <si>
    <t>ENCFF935YMD</t>
  </si>
  <si>
    <t>2016-10-20T17:21:20.612087+00:00</t>
  </si>
  <si>
    <t>a8a265cab3637be6366966c9a554e760</t>
  </si>
  <si>
    <t>ENCSR949XFR</t>
  </si>
  <si>
    <t>2017-01-31T21:43:01.550973+00:00</t>
  </si>
  <si>
    <t>ca70392a45071e2afe9f84f62a6e51b7</t>
  </si>
  <si>
    <t>2017-01-31T21:47:12.158680+00:00</t>
  </si>
  <si>
    <t>a17d025d07d2aab685d74e26a80e1b82</t>
  </si>
  <si>
    <t>ENCFF788ZCC</t>
  </si>
  <si>
    <t>2016-10-05T21:23:29.563730+00:00</t>
  </si>
  <si>
    <t>0aa0762176be8105239103e358ff2866</t>
  </si>
  <si>
    <t>ENCFF265JXW</t>
  </si>
  <si>
    <t>ENCSR775IMI</t>
  </si>
  <si>
    <t>2017-01-24T07:30:29.263376+00:00</t>
  </si>
  <si>
    <t>085a1b199be1a70e897e14b2effc4ead</t>
  </si>
  <si>
    <t>ENCFF328QHK</t>
  </si>
  <si>
    <t>ENCSR422TGJ</t>
  </si>
  <si>
    <t>2016-10-20T00:37:37.535702+00:00</t>
  </si>
  <si>
    <t>17cc5ee030285e4db0bcb78ebb63777a</t>
  </si>
  <si>
    <t>ENCFF297UFN</t>
  </si>
  <si>
    <t>2017-01-24T07:29:21.232636+00:00</t>
  </si>
  <si>
    <t>8196f4f5502b52fe7c979c3a831b12a7</t>
  </si>
  <si>
    <t>ENCFF429SOB</t>
  </si>
  <si>
    <t>2016-10-20T00:46:28.454807+00:00</t>
  </si>
  <si>
    <t>f86e37ef52ea35022d3a3741a41adcb6</t>
  </si>
  <si>
    <t>ENCFF048ZOQ</t>
  </si>
  <si>
    <t>ENCBS847SOB</t>
  </si>
  <si>
    <t>2015-12-18T19:28:25.999219+00:00</t>
  </si>
  <si>
    <t>20427a1562a5c26f9320bb15419efa6e</t>
  </si>
  <si>
    <t>ENCSR674ANR</t>
  </si>
  <si>
    <t>ENCBS093HNZ</t>
  </si>
  <si>
    <t>2017-11-08T17:03:45.742023+00:00</t>
  </si>
  <si>
    <t>f6be05f989d6a09ebfa7b5b9956c9c6e</t>
  </si>
  <si>
    <t>ENCFF460NPB</t>
  </si>
  <si>
    <t>ENCSR113QDZ</t>
  </si>
  <si>
    <t>2017-07-28T10:56:24.373034+00:00</t>
  </si>
  <si>
    <t>08ca5fe14ed4d8c06c5cde128132f84e</t>
  </si>
  <si>
    <t>ENCFF742PUR</t>
  </si>
  <si>
    <t>2017-07-28T11:03:10.799647+00:00</t>
  </si>
  <si>
    <t>0e698cb9de68a8acc184aabfb58bf273</t>
  </si>
  <si>
    <t>ENCBS838AWQ</t>
  </si>
  <si>
    <t>2017-11-08T17:04:33.076467+00:00</t>
  </si>
  <si>
    <t>0cde17148a050a80a8e7ad88877f2338</t>
  </si>
  <si>
    <t>ENCFF375CUH</t>
  </si>
  <si>
    <t>ENCSR011GWK</t>
  </si>
  <si>
    <t>ENCBS177ANS</t>
  </si>
  <si>
    <t>2015-12-23T13:34:04.407891+00:00</t>
  </si>
  <si>
    <t>812c2a7352ea62384abe02a004070192</t>
  </si>
  <si>
    <t>ENCFF243MZN</t>
  </si>
  <si>
    <t>ENCFF535SOA, ENCFF128JTM</t>
  </si>
  <si>
    <t>2015-12-23T13:32:06.377131+00:00</t>
  </si>
  <si>
    <t>3ed2f54cf9b2ecc158c61214f2a1076f</t>
  </si>
  <si>
    <t>ENCFF494TSO</t>
  </si>
  <si>
    <t>ENCSR168STG</t>
  </si>
  <si>
    <t>2017-09-13T18:34:30.036580+00:00</t>
  </si>
  <si>
    <t>931f7eb7b5f16a6e4c044b5709ad60a6</t>
  </si>
  <si>
    <t>ENCFF064RAZ</t>
  </si>
  <si>
    <t>ENCBS343AKO</t>
  </si>
  <si>
    <t>2016-10-19T11:56:49.559874+00:00</t>
  </si>
  <si>
    <t>77f1f4d1d04ac93bfd8689b82928afdc</t>
  </si>
  <si>
    <t>ENCFF443LZC</t>
  </si>
  <si>
    <t>ENCBS500EWH</t>
  </si>
  <si>
    <t>2016-10-06T12:37:57.207627+00:00</t>
  </si>
  <si>
    <t>adba1a6c86ae785a74904f4c9c636b07</t>
  </si>
  <si>
    <t>ENCFF458ASE</t>
  </si>
  <si>
    <t>ENCFF470NFL, ENCFF245WUM</t>
  </si>
  <si>
    <t>2016-10-06T12:29:25.413268+00:00</t>
  </si>
  <si>
    <t>1b16a3128b654aa54db8b0d53a5a5e43</t>
  </si>
  <si>
    <t>ENCFF009GEU</t>
  </si>
  <si>
    <t>2017-09-13T18:38:03.367014+00:00</t>
  </si>
  <si>
    <t>50f13dc4dcca89580549ce9fe6648d92</t>
  </si>
  <si>
    <t>ENCFF245VNV</t>
  </si>
  <si>
    <t>ENCSR247XFQ</t>
  </si>
  <si>
    <t>2016-10-20T17:56:13.429988+00:00</t>
  </si>
  <si>
    <t>16f820d33f24705f481e1ec4a847a131</t>
  </si>
  <si>
    <t>ENCFF564EJZ</t>
  </si>
  <si>
    <t>2016-10-19T12:05:54.571000+00:00</t>
  </si>
  <si>
    <t>e36302935f2b75ac6a627d307058a695</t>
  </si>
  <si>
    <t>ENCFF072EIX</t>
  </si>
  <si>
    <t>2016-10-06T12:52:29.552488+00:00</t>
  </si>
  <si>
    <t>995f0c0fcf48483d386c6c77fc3c2ae7</t>
  </si>
  <si>
    <t>ENCFF615LEB</t>
  </si>
  <si>
    <t>2016-10-06T12:45:02.453982+00:00</t>
  </si>
  <si>
    <t>8dbba608cf5a120a73f5406d1b64f510</t>
  </si>
  <si>
    <t>ENCFF953XTR</t>
  </si>
  <si>
    <t>2017-01-24T08:29:49.450096+00:00</t>
  </si>
  <si>
    <t>8c803f5b9117da940d5159f3da2e1586</t>
  </si>
  <si>
    <t>ENCFF592MYJ</t>
  </si>
  <si>
    <t>2017-11-08T17:04:18.377486+00:00</t>
  </si>
  <si>
    <t>8e73d1662d7f6de9be229870a1197db3</t>
  </si>
  <si>
    <t>ENCFF327EQZ</t>
  </si>
  <si>
    <t>ENCBS197CBA</t>
  </si>
  <si>
    <t>2016-10-06T22:27:31.967477+00:00</t>
  </si>
  <si>
    <t>09f4ed0f7a342902192671a366be5c01</t>
  </si>
  <si>
    <t>ENCFF837SVG</t>
  </si>
  <si>
    <t>ENCFF465IHE, ENCFF302QUP</t>
  </si>
  <si>
    <t>2016-10-06T22:20:16.431665+00:00</t>
  </si>
  <si>
    <t>58e23fcde85df54dbf7089f4c8deeb00</t>
  </si>
  <si>
    <t>ENCFF148HHK</t>
  </si>
  <si>
    <t>2016-10-20T18:04:37.089396+00:00</t>
  </si>
  <si>
    <t>57bbe582aabf9684b5a45d9c01191394</t>
  </si>
  <si>
    <t>ENCFF413GTS</t>
  </si>
  <si>
    <t>2016-10-06T22:42:33.246669+00:00</t>
  </si>
  <si>
    <t>e04896f917f84fa9fbc0fde528443a06</t>
  </si>
  <si>
    <t>ENCFF279GKI</t>
  </si>
  <si>
    <t>2016-10-06T22:35:00.765225+00:00</t>
  </si>
  <si>
    <t>fe900d3b294d74590bcc40b4355a368f</t>
  </si>
  <si>
    <t>ENCFF451EVC</t>
  </si>
  <si>
    <t>2017-11-29T18:43:42.874167+00:00</t>
  </si>
  <si>
    <t>3e8f5324f19e021a61b09c959250dcbc</t>
  </si>
  <si>
    <t>ENCFF130NIU</t>
  </si>
  <si>
    <t>2016-10-11T14:57:11.097709+00:00</t>
  </si>
  <si>
    <t>702419dec2eaa1732ec60c7eaab99fa0</t>
  </si>
  <si>
    <t>ENCFF218VYP</t>
  </si>
  <si>
    <t>2016-10-11T15:03:02.193928+00:00</t>
  </si>
  <si>
    <t>9ac2eab221c5a3b632a02527acb74230</t>
  </si>
  <si>
    <t>ENCFF274YMK</t>
  </si>
  <si>
    <t>2016-10-15T19:17:34.427737+00:00</t>
  </si>
  <si>
    <t>aee8c37c293f20b851400e84627086c4</t>
  </si>
  <si>
    <t>ENCFF527WMD</t>
  </si>
  <si>
    <t>2016-10-15T19:06:54.794056+00:00</t>
  </si>
  <si>
    <t>aa077a2bbc672c49f1e0bb24603a9df6</t>
  </si>
  <si>
    <t>ENCFF294RSN</t>
  </si>
  <si>
    <t>ENCSR043UWF</t>
  </si>
  <si>
    <t>2016-10-20T16:33:41.132764+00:00</t>
  </si>
  <si>
    <t>516771aa47f14ebe952ff7d1fcf85c64</t>
  </si>
  <si>
    <t>ENCFF802LTL</t>
  </si>
  <si>
    <t>2016-10-15T18:36:31.072159+00:00</t>
  </si>
  <si>
    <t>e6e77992a61b3c0d03c35b8dc5cb5f27</t>
  </si>
  <si>
    <t>ENCFF584YEG</t>
  </si>
  <si>
    <t>2016-10-15T18:25:59.377648+00:00</t>
  </si>
  <si>
    <t>8a032a2fc025ca155db8bda3129ff4f1</t>
  </si>
  <si>
    <t>ENCFF126GOB</t>
  </si>
  <si>
    <t>ENCBS374AAA</t>
  </si>
  <si>
    <t>2016-10-11T00:59:37.505380+00:00</t>
  </si>
  <si>
    <t>10d9404713908d6248b79d0f44dfe25e</t>
  </si>
  <si>
    <t>ENCFF146JNK</t>
  </si>
  <si>
    <t>2016-10-11T01:05:07.119371+00:00</t>
  </si>
  <si>
    <t>7b15be6f1667b46dd62fb08998e1da49</t>
  </si>
  <si>
    <t>ENCFF228LJG</t>
  </si>
  <si>
    <t>2016-10-20T02:21:54.681379+00:00</t>
  </si>
  <si>
    <t>27064889b8a77a02d53845a5701c1a10</t>
  </si>
  <si>
    <t>ENCFF339NXD</t>
  </si>
  <si>
    <t>2016-10-20T06:36:47.522176+00:00</t>
  </si>
  <si>
    <t>0bf54286c3c26886c2fb3d84aaab6ad9</t>
  </si>
  <si>
    <t>ENCFF202XJD</t>
  </si>
  <si>
    <t>2016-10-20T16:41:38.152810+00:00</t>
  </si>
  <si>
    <t>fa7f96688c5943c3ee084e0429713b60</t>
  </si>
  <si>
    <t>ENCFF869EIB</t>
  </si>
  <si>
    <t>2016-10-11T01:11:37.828374+00:00</t>
  </si>
  <si>
    <t>74cf2124fbeec44b8955a07a7077d401</t>
  </si>
  <si>
    <t>ENCFF300LJR</t>
  </si>
  <si>
    <t>2016-10-11T01:18:00.287289+00:00</t>
  </si>
  <si>
    <t>22296d8ec79c7343ab6e8dcebf68b064</t>
  </si>
  <si>
    <t>ENCFF863XGE</t>
  </si>
  <si>
    <t>2016-10-15T18:56:26.702714+00:00</t>
  </si>
  <si>
    <t>1cd384777a89de844090683fda045525</t>
  </si>
  <si>
    <t>ENCFF057DOL</t>
  </si>
  <si>
    <t>2016-10-15T18:46:19.018579+00:00</t>
  </si>
  <si>
    <t>fa4738359b73717a5cca2b1c2834e6b0</t>
  </si>
  <si>
    <t>ENCFF759ROI</t>
  </si>
  <si>
    <t>2016-10-20T07:16:12.405117+00:00</t>
  </si>
  <si>
    <t>fb542988181bfd42a4527c03937b7751</t>
  </si>
  <si>
    <t>ENCFF335TOI</t>
  </si>
  <si>
    <t>2016-10-15T19:39:29.029683+00:00</t>
  </si>
  <si>
    <t>f073c096f491a7c10b22337db3a9ccde</t>
  </si>
  <si>
    <t>ENCFF452ROQ</t>
  </si>
  <si>
    <t>2016-10-15T19:28:19.566235+00:00</t>
  </si>
  <si>
    <t>ef4e79179b3fa11612c5dc5c37fc1310</t>
  </si>
  <si>
    <t>ENCFF307LWZ</t>
  </si>
  <si>
    <t>2016-10-20T02:29:42.497686+00:00</t>
  </si>
  <si>
    <t>8923ea26469d9f12f954b6c7cc2f0e76</t>
  </si>
  <si>
    <t>ENCFF947ZSK</t>
  </si>
  <si>
    <t>2017-01-24T08:31:09.508423+00:00</t>
  </si>
  <si>
    <t>1398279e331181b274eba90b0e93852f</t>
  </si>
  <si>
    <t>ENCFF489HIX</t>
  </si>
  <si>
    <t>ENCBS018GXW</t>
  </si>
  <si>
    <t>2016-10-19T17:06:36.825407+00:00</t>
  </si>
  <si>
    <t>998d2677d8233e9438aab24af3dd88d0</t>
  </si>
  <si>
    <t>ENCFF228EQX</t>
  </si>
  <si>
    <t>2016-10-19T16:33:39.871297+00:00</t>
  </si>
  <si>
    <t>cefb6f190d9265df93a8f9519e76f44c</t>
  </si>
  <si>
    <t>ENCFF202KOP</t>
  </si>
  <si>
    <t>2016-10-20T06:44:43.989893+00:00</t>
  </si>
  <si>
    <t>31a63a91cce3175229257e4fc2635364</t>
  </si>
  <si>
    <t>ENCFF436CCE</t>
  </si>
  <si>
    <t>ENCSR539HNK</t>
  </si>
  <si>
    <t>2016-10-20T20:12:53.540523+00:00</t>
  </si>
  <si>
    <t>3317bee74149c7bfb674fd0a975768dd</t>
  </si>
  <si>
    <t>ENCFF562XOM</t>
  </si>
  <si>
    <t>2016-10-20T07:24:04.146296+00:00</t>
  </si>
  <si>
    <t>a6a1574202655232d39d4e955df570be</t>
  </si>
  <si>
    <t>ENCSR958OEP</t>
  </si>
  <si>
    <t>ENCBS773VQF</t>
  </si>
  <si>
    <t>2017-11-08T17:02:56.931794+00:00</t>
  </si>
  <si>
    <t>dc96bfe8149f5abd97788f1c02066869</t>
  </si>
  <si>
    <t>ENCFF475WXS</t>
  </si>
  <si>
    <t>2016-10-19T16:50:53.112009+00:00</t>
  </si>
  <si>
    <t>0339e3fa50892ff90257d45523953be9</t>
  </si>
  <si>
    <t>ENCFF332CUC</t>
  </si>
  <si>
    <t>2016-10-20T20:04:00.941391+00:00</t>
  </si>
  <si>
    <t>5ddec732ea7e9989558fe3847ffe57e3</t>
  </si>
  <si>
    <t>ENCFF036GMX</t>
  </si>
  <si>
    <t>ENCSR557RDB</t>
  </si>
  <si>
    <t>ENCBS462VZJ</t>
  </si>
  <si>
    <t>2016-11-04T18:25:30.974907+00:00</t>
  </si>
  <si>
    <t>57e5dc08d9113b7fcce008a494186e99</t>
  </si>
  <si>
    <t>ENCFF787SDP</t>
  </si>
  <si>
    <t>2016-11-04T18:14:34.358317+00:00</t>
  </si>
  <si>
    <t>610eee55661fc6504a4f5dd18315e931</t>
  </si>
  <si>
    <t>ENCFF890HQY</t>
  </si>
  <si>
    <t>2016-10-19T17:22:49.038534+00:00</t>
  </si>
  <si>
    <t>5988ccf3d3a94ef1710ba299c155be99</t>
  </si>
  <si>
    <t>ENCFF888OQB</t>
  </si>
  <si>
    <t>2016-10-15T23:15:27.382012+00:00</t>
  </si>
  <si>
    <t>6fd9ef8d1a7575b3a855b8aa8bd9255c</t>
  </si>
  <si>
    <t>ENCFF997BAS</t>
  </si>
  <si>
    <t>ENCSR149EOW</t>
  </si>
  <si>
    <t>2016-10-22T18:39:32.512369+00:00</t>
  </si>
  <si>
    <t>e290908c964999efa54a4e250391938e</t>
  </si>
  <si>
    <t>ENCFF460JSA</t>
  </si>
  <si>
    <t>2016-10-15T22:32:05.218973+00:00</t>
  </si>
  <si>
    <t>b46f1b2e4228ef0bbc4b5562c9c9fe24</t>
  </si>
  <si>
    <t>ENCFF985SAX</t>
  </si>
  <si>
    <t>ENCSR178MWD</t>
  </si>
  <si>
    <t>2016-10-20T21:50:35.210546+00:00</t>
  </si>
  <si>
    <t>9c8e15837d635bb00aa98370f277ab72</t>
  </si>
  <si>
    <t>ENCFF614GOP</t>
  </si>
  <si>
    <t>ENCSR474WLZ</t>
  </si>
  <si>
    <t>2016-10-21T00:11:06.534006+00:00</t>
  </si>
  <si>
    <t>007ac29b362b22eccda71ae48ffefe4e</t>
  </si>
  <si>
    <t>ENCSR470SYZ</t>
  </si>
  <si>
    <t>ENCBS016QWL</t>
  </si>
  <si>
    <t>2017-11-08T17:07:58.084381+00:00</t>
  </si>
  <si>
    <t>b141d0eab78190be96e2a29caaa51dcc</t>
  </si>
  <si>
    <t>ENCFF608LNW, ENCFF075HGO</t>
  </si>
  <si>
    <t>2017-11-08T17:04:46.335210+00:00</t>
  </si>
  <si>
    <t>27d7d6ab814223cb8a8ee67919b5e534</t>
  </si>
  <si>
    <t>ENCFF634JMR</t>
  </si>
  <si>
    <t>2016-10-22T18:46:55.044187+00:00</t>
  </si>
  <si>
    <t>47cae4653d82f8916ca873458347e294</t>
  </si>
  <si>
    <t>ENCFF583LPM</t>
  </si>
  <si>
    <t>2016-10-21T00:19:34.973632+00:00</t>
  </si>
  <si>
    <t>085cd9a8cbe331017b33dd9c204092ee</t>
  </si>
  <si>
    <t>ENCFF364CZV</t>
  </si>
  <si>
    <t>2016-10-20T21:59:43.094563+00:00</t>
  </si>
  <si>
    <t>9dfe19c612bb080f7b88fc6334afa194</t>
  </si>
  <si>
    <t>ENCFF522MGB</t>
  </si>
  <si>
    <t>2017-11-08T17:01:17.453028+00:00</t>
  </si>
  <si>
    <t>4ca19e089a7568628fa385e3caef72c5</t>
  </si>
  <si>
    <t>ENCFF274RNW</t>
  </si>
  <si>
    <t>2016-10-15T22:53:53.880966+00:00</t>
  </si>
  <si>
    <t>ee9f3461556879ab16755bb4a576ff0f</t>
  </si>
  <si>
    <t>ENCFF780VKF</t>
  </si>
  <si>
    <t>2016-10-15T23:42:15.360300+00:00</t>
  </si>
  <si>
    <t>527c84f1f41a189f1a76a962eb18a1f2</t>
  </si>
  <si>
    <t>ENCFF437OBX</t>
  </si>
  <si>
    <t>2016-03-21T20:01:04.690285+00:00</t>
  </si>
  <si>
    <t>1549d77af32a8cb71fb7a04a9dac0a32</t>
  </si>
  <si>
    <t>ENCSR869AUE</t>
  </si>
  <si>
    <t>ENCBS682UER</t>
  </si>
  <si>
    <t>2017-11-08T17:04:59.010696+00:00</t>
  </si>
  <si>
    <t>a696d798b2f1894efa628aa207ff4bfe</t>
  </si>
  <si>
    <t>ENCFF805KPU</t>
  </si>
  <si>
    <t>ENCBS849HZG</t>
  </si>
  <si>
    <t>2016-10-10T15:11:47.018318+00:00</t>
  </si>
  <si>
    <t>4147cfeef7e5c739c5f4a54ab424a7d9</t>
  </si>
  <si>
    <t>ENCFF957PGR</t>
  </si>
  <si>
    <t>2016-10-21T19:52:19.518276+00:00</t>
  </si>
  <si>
    <t>bc5f357048a4a7e7830af0ed94a69ea6</t>
  </si>
  <si>
    <t>ENCFF740ECI</t>
  </si>
  <si>
    <t>2016-10-10T15:16:46.800020+00:00</t>
  </si>
  <si>
    <t>36a59025f7366cd12547f6d77907d979</t>
  </si>
  <si>
    <t>ENCFF796ERZ</t>
  </si>
  <si>
    <t>2016-10-21T19:58:46.438095+00:00</t>
  </si>
  <si>
    <t>655071a13e55d092efbddd898e2fb527</t>
  </si>
  <si>
    <t>ENCSR976HZM</t>
  </si>
  <si>
    <t>2017-01-31T21:54:00.430590+00:00</t>
  </si>
  <si>
    <t>c35b173feb7658f7b790c98a804a18bd</t>
  </si>
  <si>
    <t>2017-01-31T21:50:43.254877+00:00</t>
  </si>
  <si>
    <t>938c2688dfb5bf10eeaffb8e47710cba</t>
  </si>
  <si>
    <t>ENCFF137ZTJ</t>
  </si>
  <si>
    <t>2016-10-11T04:03:33.559625+00:00</t>
  </si>
  <si>
    <t>3ede26070e9c48b3660696fe87632e2d</t>
  </si>
  <si>
    <t>ENCFF483LFU</t>
  </si>
  <si>
    <t>ENCSR195BZZ</t>
  </si>
  <si>
    <t>2016-10-20T18:55:31.155797+00:00</t>
  </si>
  <si>
    <t>a1b66824bba12e26a3e73b7e9e0981d2</t>
  </si>
  <si>
    <t>ENCFF549OKT</t>
  </si>
  <si>
    <t>2016-10-21T00:57:34.019147+00:00</t>
  </si>
  <si>
    <t>38f02b9a49287103880e5517010afa47</t>
  </si>
  <si>
    <t>ENCFF046RIH</t>
  </si>
  <si>
    <t>ENCSR620XWM</t>
  </si>
  <si>
    <t>2016-10-20T20:21:57.692192+00:00</t>
  </si>
  <si>
    <t>18498904f77213a967f67bf12d67a39b</t>
  </si>
  <si>
    <t>ENCFF775TGL</t>
  </si>
  <si>
    <t>ENCSR494YJW</t>
  </si>
  <si>
    <t>2017-01-24T07:19:53.039543+00:00</t>
  </si>
  <si>
    <t>c1f12ada4f0a93287a77480f8b00d0d7</t>
  </si>
  <si>
    <t>ENCFF944VDZ</t>
  </si>
  <si>
    <t>2017-01-24T07:18:46.753614+00:00</t>
  </si>
  <si>
    <t>7253bc566de70f4eb4238e7bb80c3b94</t>
  </si>
  <si>
    <t>ENCFF800DGE</t>
  </si>
  <si>
    <t>2016-10-11T03:58:22.043224+00:00</t>
  </si>
  <si>
    <t>f4bb216a80c4e3cf6727242b237e3bb5</t>
  </si>
  <si>
    <t>ENCFF642ZJC</t>
  </si>
  <si>
    <t>ENCBS777VZC</t>
  </si>
  <si>
    <t>2017-01-24T10:28:48.927881+00:00</t>
  </si>
  <si>
    <t>0593f73ce37ec428b755bead208921af</t>
  </si>
  <si>
    <t>ENCFF113LEI</t>
  </si>
  <si>
    <t>2016-10-20T20:29:58.087767+00:00</t>
  </si>
  <si>
    <t>04be445048f1e4b5d89fe76cbf98fd47</t>
  </si>
  <si>
    <t>ENCFF151MTF</t>
  </si>
  <si>
    <t>2016-10-20T19:04:20.757577+00:00</t>
  </si>
  <si>
    <t>c9f856b4b84629dc678f1dcf5cbb0705</t>
  </si>
  <si>
    <t>ENCFF474ZPM</t>
  </si>
  <si>
    <t>2017-01-24T10:30:13.194166+00:00</t>
  </si>
  <si>
    <t>23c056e121f1828722809972bbfabd05</t>
  </si>
  <si>
    <t>ENCFF142NKQ</t>
  </si>
  <si>
    <t>ENCSR968GYD</t>
  </si>
  <si>
    <t>2016-10-22T20:46:57.501243+00:00</t>
  </si>
  <si>
    <t>6ddfb1551017a6cf019eecc06e7fe08c</t>
  </si>
  <si>
    <t>ENCFF485UYV</t>
  </si>
  <si>
    <t>ENCBS360EQL</t>
  </si>
  <si>
    <t>2016-11-04T15:30:09.643228+00:00</t>
  </si>
  <si>
    <t>ef1985469db57ae54d1615da097ca0ae</t>
  </si>
  <si>
    <t>ENCFF784DBC</t>
  </si>
  <si>
    <t>2016-11-04T15:11:56.737645+00:00</t>
  </si>
  <si>
    <t>7b3737171ea06f4d2dc6854051e6265a</t>
  </si>
  <si>
    <t>ENCFF536BLK</t>
  </si>
  <si>
    <t>2016-10-20T04:24:17.396751+00:00</t>
  </si>
  <si>
    <t>7a5152ee7c7e51a63652e807e97fed41</t>
  </si>
  <si>
    <t>ENCFF029CBI</t>
  </si>
  <si>
    <t>2016-10-21T01:04:20.771919+00:00</t>
  </si>
  <si>
    <t>81d5755f13747047646e73eea1187196</t>
  </si>
  <si>
    <t>ENCFF620XGN</t>
  </si>
  <si>
    <t>2016-10-22T20:52:32.485297+00:00</t>
  </si>
  <si>
    <t>02c5b46abdca38fc859b2e0d007f66a3</t>
  </si>
  <si>
    <t>ENCFF630WNF</t>
  </si>
  <si>
    <t>2016-10-11T02:21:46.152093+00:00</t>
  </si>
  <si>
    <t>1cb1fb94d1d57e7af1942ca2d0f3ee80</t>
  </si>
  <si>
    <t>ENCFF410DXF</t>
  </si>
  <si>
    <t>2016-11-04T15:19:08.916771+00:00</t>
  </si>
  <si>
    <t>6074e7e51876174f5923d51b5c2bea9b</t>
  </si>
  <si>
    <t>ENCFF244KIM</t>
  </si>
  <si>
    <t>2016-10-20T04:32:09.045818+00:00</t>
  </si>
  <si>
    <t>8ea6558601a5a3e740c10a9d2eb0a025</t>
  </si>
  <si>
    <t>ENCFF965KVJ</t>
  </si>
  <si>
    <t>2016-10-11T02:27:35.109777+00:00</t>
  </si>
  <si>
    <t>8304b7436ef62c3ae3bc4a3f343890fb</t>
  </si>
  <si>
    <t>ENCFF228AVN</t>
  </si>
  <si>
    <t>ENCSR652EPR</t>
  </si>
  <si>
    <t>2016-10-20T18:20:44.972806+00:00</t>
  </si>
  <si>
    <t>6d1c2239bba5ea6850b65bbb41ce219f</t>
  </si>
  <si>
    <t>ENCFF208SWF</t>
  </si>
  <si>
    <t>2016-10-20T16:57:16.244238+00:00</t>
  </si>
  <si>
    <t>0d0fd9d89bfca33be7f1a082cead3a21</t>
  </si>
  <si>
    <t>ENCFF825KUP</t>
  </si>
  <si>
    <t>ENCSR828XQV</t>
  </si>
  <si>
    <t>2016-10-22T22:53:36.454818+00:00</t>
  </si>
  <si>
    <t>05dbd1b00f27172c655953dd26c8df75</t>
  </si>
  <si>
    <t>ENCFF145VOM</t>
  </si>
  <si>
    <t>2016-10-20T18:27:25.973306+00:00</t>
  </si>
  <si>
    <t>9ea1d2740914ee95acdd43edc7c98c00</t>
  </si>
  <si>
    <t>ENCFF503AXB</t>
  </si>
  <si>
    <t>2016-10-20T16:50:14.237016+00:00</t>
  </si>
  <si>
    <t>8659a5c89e45d2e9733c5eebdb875402</t>
  </si>
  <si>
    <t>ENCFF028KGR</t>
  </si>
  <si>
    <t>2016-10-12T02:00:59.867902+00:00</t>
  </si>
  <si>
    <t>b84cc9cb73aa2308989a3ef00c8e5a7d</t>
  </si>
  <si>
    <t>ENCFF601FJT</t>
  </si>
  <si>
    <t>ENCFF100PMS, ENCFF759BRF</t>
  </si>
  <si>
    <t>ENCBS372AAA</t>
  </si>
  <si>
    <t>2016-10-19T16:04:53.395341+00:00</t>
  </si>
  <si>
    <t>890c9482829a6db31e380da25d6e6db0</t>
  </si>
  <si>
    <t>ENCFF283SSQ</t>
  </si>
  <si>
    <t>2016-10-19T15:37:25.819985+00:00</t>
  </si>
  <si>
    <t>e70db35164e4ba75927142a647286e94</t>
  </si>
  <si>
    <t>ENCFF663FLW</t>
  </si>
  <si>
    <t>ENCBS952IPA</t>
  </si>
  <si>
    <t>2016-10-10T19:53:46.247714+00:00</t>
  </si>
  <si>
    <t>50dcad2282bc017c2b56892bf536b847</t>
  </si>
  <si>
    <t>ENCFF378JTU</t>
  </si>
  <si>
    <t>2016-10-22T23:00:13.151397+00:00</t>
  </si>
  <si>
    <t>3200ec6e9702b7524a4073a46d6c6e7a</t>
  </si>
  <si>
    <t>ENCFF689EIT</t>
  </si>
  <si>
    <t>2016-10-10T19:48:53.609512+00:00</t>
  </si>
  <si>
    <t>5611a1114fe191d537dc1b2299755202</t>
  </si>
  <si>
    <t>ENCFF170LRD</t>
  </si>
  <si>
    <t>2016-11-04T15:25:43.032394+00:00</t>
  </si>
  <si>
    <t>f19951a9758d4930685e84f7a909b028</t>
  </si>
  <si>
    <t>ENCFF105BSH</t>
  </si>
  <si>
    <t>2016-10-19T15:51:21.981914+00:00</t>
  </si>
  <si>
    <t>dda258f0979cc1c45ad78b46cfadb322</t>
  </si>
  <si>
    <t>ENCFF377FRL</t>
  </si>
  <si>
    <t>2016-10-19T16:19:17.111613+00:00</t>
  </si>
  <si>
    <t>1cd4d8fdfe580faa494517292bce8304</t>
  </si>
  <si>
    <t>ENCFF920FCI</t>
  </si>
  <si>
    <t>2016-10-12T02:08:01.255751+00:00</t>
  </si>
  <si>
    <t>3fbb19d784b24266a300434194ae0653</t>
  </si>
  <si>
    <t>ENCFF636HAV</t>
  </si>
  <si>
    <t>2017-01-24T08:32:39.426758+00:00</t>
  </si>
  <si>
    <t>8907cbe9ef8ab8416d449bd289f6dd58</t>
  </si>
  <si>
    <t>ENCFF574VLI</t>
  </si>
  <si>
    <t>ENCBS467HWM</t>
  </si>
  <si>
    <t>2017-01-24T06:07:04.108004+00:00</t>
  </si>
  <si>
    <t>d1ee2fc2bcb4db956b6d9dca9b48be64</t>
  </si>
  <si>
    <t>ENCFF463RRE</t>
  </si>
  <si>
    <t>2017-01-24T06:05:19.077318+00:00</t>
  </si>
  <si>
    <t>3341be2238202bc34c25c056a1cc1823</t>
  </si>
  <si>
    <t>ENCFF839TPC</t>
  </si>
  <si>
    <t>2017-01-24T08:34:11.941510+00:00</t>
  </si>
  <si>
    <t>fdb53327337235505675ca65df925587</t>
  </si>
  <si>
    <t>ENCFF321CPH</t>
  </si>
  <si>
    <t>2016-10-20T12:47:41.328538+00:00</t>
  </si>
  <si>
    <t>6244c726474aef74ca0a52fc6e173ece</t>
  </si>
  <si>
    <t>ENCFF433FBI</t>
  </si>
  <si>
    <t>2016-10-19T23:43:36.355606+00:00</t>
  </si>
  <si>
    <t>8b70831673412a2bd0891a7430d9f12f</t>
  </si>
  <si>
    <t>ENCFF360DUF</t>
  </si>
  <si>
    <t>2016-10-20T12:42:06.775358+00:00</t>
  </si>
  <si>
    <t>2afbda095b044a244cb4dbb2b3820f70</t>
  </si>
  <si>
    <t>ENCFF334CJI</t>
  </si>
  <si>
    <t>ENCSR007WYC</t>
  </si>
  <si>
    <t>2016-10-20T07:10:06.617729+00:00</t>
  </si>
  <si>
    <t>aadbc717c24e2d1ac7f062de704af3f2</t>
  </si>
  <si>
    <t>ENCFF279CHC</t>
  </si>
  <si>
    <t>2016-10-19T23:36:52.402334+00:00</t>
  </si>
  <si>
    <t>c665b1266598aa642d67bd734c646d12</t>
  </si>
  <si>
    <t>ENCFF067KOA</t>
  </si>
  <si>
    <t>2016-10-22T19:39:26.874253+00:00</t>
  </si>
  <si>
    <t>8b4173e90810991dcd826cfdc51601ec</t>
  </si>
  <si>
    <t>ENCFF547GCK</t>
  </si>
  <si>
    <t>2016-10-20T07:04:06.498457+00:00</t>
  </si>
  <si>
    <t>dd78a44aa997fe93cee36e37eafb8359</t>
  </si>
  <si>
    <t>ENCFF791VTH</t>
  </si>
  <si>
    <t>2017-11-28T03:32:07.264780+00:00</t>
  </si>
  <si>
    <t>ef5f5b9cb3f2a31adcad7b6299d9aa8c</t>
  </si>
  <si>
    <t>ENCFF360ZXY</t>
  </si>
  <si>
    <t>2016-10-20T06:02:12.732009+00:00</t>
  </si>
  <si>
    <t>4a4bcac39cc46cf5dcebb8ba9d83d3bb</t>
  </si>
  <si>
    <t>ENCFF486LTO</t>
  </si>
  <si>
    <t>ENCBS987JQH</t>
  </si>
  <si>
    <t>2016-10-15T20:53:37.238030+00:00</t>
  </si>
  <si>
    <t>d0ebbe1cc1d0f84275c47865628db905</t>
  </si>
  <si>
    <t>ENCFF163PYU</t>
  </si>
  <si>
    <t>ENCFF016PFU, ENCFF855LCR</t>
  </si>
  <si>
    <t>2016-10-15T20:45:08.831166+00:00</t>
  </si>
  <si>
    <t>d236166300c2129f0254f3c411072e76</t>
  </si>
  <si>
    <t>ENCFF830CTU</t>
  </si>
  <si>
    <t>2016-10-15T20:20:37.663117+00:00</t>
  </si>
  <si>
    <t>26717ee0cfd3aaf5696337893eb06645</t>
  </si>
  <si>
    <t>ENCFF639RMG</t>
  </si>
  <si>
    <t>2016-10-15T20:12:49.102520+00:00</t>
  </si>
  <si>
    <t>71925f8595efd152a8b5c1a77d471dd5</t>
  </si>
  <si>
    <t>ENCFF818YLR</t>
  </si>
  <si>
    <t>2016-10-20T06:08:02.316152+00:00</t>
  </si>
  <si>
    <t>bd9ae2a8041ad14231cd05f3f9e1ad56</t>
  </si>
  <si>
    <t>ENCFF533XEQ</t>
  </si>
  <si>
    <t>2016-10-15T16:43:17.212252+00:00</t>
  </si>
  <si>
    <t>05f902f86c2412399526c48f230f4680</t>
  </si>
  <si>
    <t>ENCFF682DEF</t>
  </si>
  <si>
    <t>2016-10-15T17:08:14.296819+00:00</t>
  </si>
  <si>
    <t>76cf04bcd8208d3e27629dc2fd504736</t>
  </si>
  <si>
    <t>ENCFF162ADN</t>
  </si>
  <si>
    <t>2017-01-24T06:39:49.857646+00:00</t>
  </si>
  <si>
    <t>55d41585faf7c7ba270bcf6b6366259a</t>
  </si>
  <si>
    <t>ENCFF272GOE</t>
  </si>
  <si>
    <t>2016-10-15T20:37:21.179389+00:00</t>
  </si>
  <si>
    <t>e0602e245bb356df47e4f58483059386</t>
  </si>
  <si>
    <t>ENCFF522PVI</t>
  </si>
  <si>
    <t>2016-10-15T20:29:30.153304+00:00</t>
  </si>
  <si>
    <t>764a3d7a0cd847019626e72632edb87c</t>
  </si>
  <si>
    <t>ENCFF665BBC</t>
  </si>
  <si>
    <t>2016-10-15T21:10:31.862608+00:00</t>
  </si>
  <si>
    <t>c157bb3736a4376c92c4243e514e81ce</t>
  </si>
  <si>
    <t>ENCFF716YLE</t>
  </si>
  <si>
    <t>2016-10-15T21:02:22.056896+00:00</t>
  </si>
  <si>
    <t>f9abc3ff38a964265069d3e9a69a9715</t>
  </si>
  <si>
    <t>ENCFF066LYG</t>
  </si>
  <si>
    <t>2017-01-24T06:41:02.316898+00:00</t>
  </si>
  <si>
    <t>9dc1e3d6dda2208e14d2a6da3e56ab64</t>
  </si>
  <si>
    <t>ENCFF249UEG</t>
  </si>
  <si>
    <t>ENCSR001UFN</t>
  </si>
  <si>
    <t>2016-10-20T03:45:52.314783+00:00</t>
  </si>
  <si>
    <t>bded949648a1e06f2f2f852c2bd88bf7</t>
  </si>
  <si>
    <t>ENCFF679GQT</t>
  </si>
  <si>
    <t>2016-10-15T16:56:11.387972+00:00</t>
  </si>
  <si>
    <t>ad31902a498da33eba577007f936f03f</t>
  </si>
  <si>
    <t>ENCFF466ORS</t>
  </si>
  <si>
    <t>2016-09-06T23:38:56.923528+00:00</t>
  </si>
  <si>
    <t>87b560afb412b1270df6b885e39db1c7</t>
  </si>
  <si>
    <t>ENCFF082OUX</t>
  </si>
  <si>
    <t>2016-10-15T17:21:51.433022+00:00</t>
  </si>
  <si>
    <t>fa134f4bb917fc1cf8cd8d3bd42cbbde</t>
  </si>
  <si>
    <t>ENCFF598YFV</t>
  </si>
  <si>
    <t>2016-10-20T03:51:46.894027+00:00</t>
  </si>
  <si>
    <t>df451c562c3021fee1e0d7f2efb135a3</t>
  </si>
  <si>
    <t>ENCFF142HVK</t>
  </si>
  <si>
    <t>2016-10-22T19:34:18.016796+00:00</t>
  </si>
  <si>
    <t>68efa2e73e2ff2179da700dec8d1fcb4</t>
  </si>
  <si>
    <t>ENCFF910KYS</t>
  </si>
  <si>
    <t>2016-09-06T23:47:13.244165+00:00</t>
  </si>
  <si>
    <t>3a7ec7b878b37a0ce3d4db901e43123e</t>
  </si>
  <si>
    <t>ENCFF207NLW</t>
  </si>
  <si>
    <t>2016-10-06T13:27:30.620183+00:00</t>
  </si>
  <si>
    <t>464b12b0a2c8cf2620164fcbf5531fa2</t>
  </si>
  <si>
    <t>ENCFF549ALF</t>
  </si>
  <si>
    <t>2016-10-06T13:32:21.888126+00:00</t>
  </si>
  <si>
    <t>3e0046a14c72fad8494e73b40751ac31</t>
  </si>
  <si>
    <t>ENCFF597LCE</t>
  </si>
  <si>
    <t>2017-01-24T07:20:52.775662+00:00</t>
  </si>
  <si>
    <t>fd36920d7b2cf87a293dc755932d105f</t>
  </si>
  <si>
    <t>ENCFF694XOO</t>
  </si>
  <si>
    <t>2016-10-22T18:29:31.975365+00:00</t>
  </si>
  <si>
    <t>39669c21d20930c3cd79901ea70c4119</t>
  </si>
  <si>
    <t>ENCBS533SYQ</t>
  </si>
  <si>
    <t>2016-10-20T03:33:39.055118+00:00</t>
  </si>
  <si>
    <t>8fab7e6fa000cfcd9387c3a6386685f4</t>
  </si>
  <si>
    <t>ENCFF492ETH</t>
  </si>
  <si>
    <t>2017-01-24T07:21:35.620092+00:00</t>
  </si>
  <si>
    <t>4e1d45093cfd2ee7b385f2bd78ba9dc6</t>
  </si>
  <si>
    <t>ENCFF053BKB</t>
  </si>
  <si>
    <t>2016-10-21T03:18:04.749103+00:00</t>
  </si>
  <si>
    <t>13e833e9290862c0926fffc378c5b85f</t>
  </si>
  <si>
    <t>ENCFF098NQZ</t>
  </si>
  <si>
    <t>2016-10-22T18:34:25.109074+00:00</t>
  </si>
  <si>
    <t>2f8d125378b21da9ad1ce9078d427bfe</t>
  </si>
  <si>
    <t>ENCFF361CSC</t>
  </si>
  <si>
    <t>2016-10-21T03:23:10.057115+00:00</t>
  </si>
  <si>
    <t>8a371d6748fa7bf16d4ba9521c5ccadc</t>
  </si>
  <si>
    <t>ENCFF996WJG</t>
  </si>
  <si>
    <t>ENCSR276SJT</t>
  </si>
  <si>
    <t>2016-10-22T20:22:17.730799+00:00</t>
  </si>
  <si>
    <t>9b8b8a6a272b46fa565c75e8760e20a3</t>
  </si>
  <si>
    <t>ENCFF614ETM</t>
  </si>
  <si>
    <t>2016-10-22T20:26:28.242963+00:00</t>
  </si>
  <si>
    <t>4e44c9faa5088958ef27fc1284b5e4d4</t>
  </si>
  <si>
    <t>ENCFF075YVC</t>
  </si>
  <si>
    <t>2016-10-22T20:43:04.871487+00:00</t>
  </si>
  <si>
    <t>fa267e7fd43b0f63ce3036831f89b1bf</t>
  </si>
  <si>
    <t>ENCFF809ZPN</t>
  </si>
  <si>
    <t>2016-10-10T15:04:55.642752+00:00</t>
  </si>
  <si>
    <t>67ce1b69351e443ea3bc26b125629a05</t>
  </si>
  <si>
    <t>ENCFF379SQR</t>
  </si>
  <si>
    <t>2016-10-20T12:09:26.802633+00:00</t>
  </si>
  <si>
    <t>58f1215d32cfaeb383678f1f407c7843</t>
  </si>
  <si>
    <t>ENCFF127SEC</t>
  </si>
  <si>
    <t>2016-10-20T12:14:00.391031+00:00</t>
  </si>
  <si>
    <t>eb83e38b527f3a4bba32ee90f75d4d4f</t>
  </si>
  <si>
    <t>ENCFF164ZWM</t>
  </si>
  <si>
    <t>2016-10-10T15:08:21.476985+00:00</t>
  </si>
  <si>
    <t>e2d4039158b149608494227738458ad6</t>
  </si>
  <si>
    <t>ENCFF324AOR</t>
  </si>
  <si>
    <t>2016-10-11T14:42:23.997075+00:00</t>
  </si>
  <si>
    <t>90ef73818df10dd804491a440b5f445f</t>
  </si>
  <si>
    <t>ENCFF865BLC</t>
  </si>
  <si>
    <t>2016-10-22T21:41:47.524943+00:00</t>
  </si>
  <si>
    <t>e6eee406620927ac9ddffb676cc1460b</t>
  </si>
  <si>
    <t>ENCFF691QIG</t>
  </si>
  <si>
    <t>2016-10-22T21:38:00.530370+00:00</t>
  </si>
  <si>
    <t>24a48b04281aabf6288abb3d6179d4d5</t>
  </si>
  <si>
    <t>ENCFF303RYF</t>
  </si>
  <si>
    <t>2016-10-11T14:45:41.706963+00:00</t>
  </si>
  <si>
    <t>02707333c925c884cb61fde26d8f9a85</t>
  </si>
  <si>
    <t>ENCFF649ZVW</t>
  </si>
  <si>
    <t>2016-10-22T20:39:12.549572+00:00</t>
  </si>
  <si>
    <t>4e743fa2f839e97dcacd5d76a7b8fd5d</t>
  </si>
  <si>
    <t>ENCFF202IDR</t>
  </si>
  <si>
    <t>2017-11-28T03:33:49.883028+00:00</t>
  </si>
  <si>
    <t>514964820c344de482efd2d26822e94e</t>
  </si>
  <si>
    <t>ENCFF662WJR</t>
  </si>
  <si>
    <t>2016-10-12T03:47:32.126281+00:00</t>
  </si>
  <si>
    <t>68e2be5726ced51a2158b64709bb766e</t>
  </si>
  <si>
    <t>ENCFF154YCF</t>
  </si>
  <si>
    <t>2016-10-20T20:54:01.869262+00:00</t>
  </si>
  <si>
    <t>46e51fa509d610ec49e95697ae890842</t>
  </si>
  <si>
    <t>ENCFF947MSE</t>
  </si>
  <si>
    <t>2016-10-12T03:50:59.207074+00:00</t>
  </si>
  <si>
    <t>c7b15a5e20f1a29dc22a183ce67a519e</t>
  </si>
  <si>
    <t>ENCFF351BDB</t>
  </si>
  <si>
    <t>2016-10-20T20:58:17.854207+00:00</t>
  </si>
  <si>
    <t>4dc3208e7d4824b755e16dbf76596e94</t>
  </si>
  <si>
    <t>ENCSR680EWY</t>
  </si>
  <si>
    <t>ENCBS206WTA</t>
  </si>
  <si>
    <t>2016-10-19T02:15:46.036778+00:00</t>
  </si>
  <si>
    <t>bb0df5653230a106a778334749064cea</t>
  </si>
  <si>
    <t>ENCFF775RGK</t>
  </si>
  <si>
    <t>2016-10-11T12:10:36.257954+00:00</t>
  </si>
  <si>
    <t>ff19f907e28a94bf50cdd3c0720d81d6</t>
  </si>
  <si>
    <t>ENCFF229SZZ</t>
  </si>
  <si>
    <t>2016-10-12T04:55:50.592441+00:00</t>
  </si>
  <si>
    <t>0e43017b4ed98587d525800ae7a7fb01</t>
  </si>
  <si>
    <t>ENCFF349YSG</t>
  </si>
  <si>
    <t>2016-10-11T12:13:33.818259+00:00</t>
  </si>
  <si>
    <t>92880f42f4ce23914bb0591151ffcae5</t>
  </si>
  <si>
    <t>ENCFF359BBF</t>
  </si>
  <si>
    <t>2016-10-12T04:58:40.485391+00:00</t>
  </si>
  <si>
    <t>1d1ad589cbf153027a032f5bd3200bb2</t>
  </si>
  <si>
    <t>ENCFF439XIF</t>
  </si>
  <si>
    <t>2017-11-08T17:01:59.499115+00:00</t>
  </si>
  <si>
    <t>8fb40e8edce0b2b139d61856bac996fc</t>
  </si>
  <si>
    <t>ENCFF587HMQ</t>
  </si>
  <si>
    <t>2016-11-04T18:39:47.705123+00:00</t>
  </si>
  <si>
    <t>b45d82bca54af7ce3af7be23d3a26cf2</t>
  </si>
  <si>
    <t>ENCFF191LDB</t>
  </si>
  <si>
    <t>2017-01-24T08:35:52.193723+00:00</t>
  </si>
  <si>
    <t>2cbe611201df468a8d75f5676f7a942f</t>
  </si>
  <si>
    <t>ENCFF855SLP</t>
  </si>
  <si>
    <t>2017-01-24T08:35:23.735344+00:00</t>
  </si>
  <si>
    <t>19bfbc40d616418a92a66700b57dd845</t>
  </si>
  <si>
    <t>ENCFF184GOD</t>
  </si>
  <si>
    <t>2016-11-04T18:36:17.556288+00:00</t>
  </si>
  <si>
    <t>dee2b3e6b242a466d38a5cec39f2d3d7</t>
  </si>
  <si>
    <t>ENCSR479PXW</t>
  </si>
  <si>
    <t>ENCBS904ERI</t>
  </si>
  <si>
    <t>2017-10-18T15:19:46.455417+00:00</t>
  </si>
  <si>
    <t>e00493b90cecbcedcfa9d2979a510f9c</t>
  </si>
  <si>
    <t>ENCSR315YQI</t>
  </si>
  <si>
    <t>ENCBS364ARY</t>
  </si>
  <si>
    <t>2017-10-18T15:19:47.143197+00:00</t>
  </si>
  <si>
    <t>2047ae969cd7108bc814f515db85ef41</t>
  </si>
  <si>
    <t>ENCFF757ZBR</t>
  </si>
  <si>
    <t>2016-10-22T16:34:45.786486+00:00</t>
  </si>
  <si>
    <t>453d9807ccd694c587dbd8af0a71f6ff</t>
  </si>
  <si>
    <t>ENCFF822KLG</t>
  </si>
  <si>
    <t>2017-11-08T17:01:58.962792+00:00</t>
  </si>
  <si>
    <t>5406d4fcb8e3af62570d163dfce10143</t>
  </si>
  <si>
    <t>ENCFF676ITE</t>
  </si>
  <si>
    <t>2016-10-22T16:32:24.507601+00:00</t>
  </si>
  <si>
    <t>aac369ae631cf8e32942a1944d243e6e</t>
  </si>
  <si>
    <t>ENCFF355DMM</t>
  </si>
  <si>
    <t>2016-10-08T11:19:33.614683+00:00</t>
  </si>
  <si>
    <t>d73f6cbf80be541dafc155089bd7de84</t>
  </si>
  <si>
    <t>ENCBS621UVK</t>
  </si>
  <si>
    <t>2017-10-18T15:19:47.850034+00:00</t>
  </si>
  <si>
    <t>d71c00cf37fe656b6c5b889d5b9bfec3</t>
  </si>
  <si>
    <t>ENCFF982FDH</t>
  </si>
  <si>
    <t>2016-10-08T11:21:21.216121+00:00</t>
  </si>
  <si>
    <t>b9904190163efbe62baccdec088db991</t>
  </si>
  <si>
    <t>ENCFF595IMS</t>
  </si>
  <si>
    <t>2016-10-05T14:13:31.408819+00:00</t>
  </si>
  <si>
    <t>cccc0e244f9c03471530c1a6249a9b7c</t>
  </si>
  <si>
    <t>ENCFF353BJM</t>
  </si>
  <si>
    <t>2016-10-05T14:15:03.516767+00:00</t>
  </si>
  <si>
    <t>8c598e885440d5ae8d2523ddaae3c623</t>
  </si>
  <si>
    <t>ENCFF260HFH</t>
  </si>
  <si>
    <t>2016-10-22T17:08:05.118054+00:00</t>
  </si>
  <si>
    <t>12219e5b0a6b30b1df01f5e317310b30</t>
  </si>
  <si>
    <t>ENCFF384OED</t>
  </si>
  <si>
    <t>2016-10-22T17:09:59.147495+00:00</t>
  </si>
  <si>
    <t>c902ce50abfb8b40bb866ce31874389a</t>
  </si>
  <si>
    <t>ENCFF914QDH</t>
  </si>
  <si>
    <t>2016-10-22T16:52:59.991244+00:00</t>
  </si>
  <si>
    <t>61ebcdc816ab742cca1c62c4da2b4671</t>
  </si>
  <si>
    <t>ENCFF415NBZ</t>
  </si>
  <si>
    <t>2016-10-22T16:53:46.435434+00:00</t>
  </si>
  <si>
    <t>249909f466a3f279bafe81b710ca1bd8</t>
  </si>
  <si>
    <t>ENCFF046WYC</t>
  </si>
  <si>
    <t>2017-09-13T19:21:43.064761+00:00</t>
  </si>
  <si>
    <t>d39f98247c7a6f77d6b1676ca094424f</t>
  </si>
  <si>
    <t>ENCFF318JDQ</t>
  </si>
  <si>
    <t>2017-09-13T19:21:57.572202+00:00</t>
  </si>
  <si>
    <t>8672ad66f156c4d085ae7dcf6675c990</t>
  </si>
  <si>
    <t>ENCSR770VVH</t>
  </si>
  <si>
    <t>2017-11-08T17:04:13.509494+00:00</t>
  </si>
  <si>
    <t>c53e1176396755f297c9f823bda69e6e</t>
  </si>
  <si>
    <t>ENCSR262CPH</t>
  </si>
  <si>
    <t>2016-10-14T00:06:05.416703+00:00</t>
  </si>
  <si>
    <t>5697e5f832695ec29eaa4c296abb0269</t>
  </si>
  <si>
    <t>2016-10-14T00:03:21.430541+00:00</t>
  </si>
  <si>
    <t>1978bf83e71e6e1c6cd2e49934ec4a27</t>
  </si>
  <si>
    <t>ENCSR821YOI</t>
  </si>
  <si>
    <t>ENCBS319KKV</t>
  </si>
  <si>
    <t>2017-02-02T20:33:24.391208+00:00</t>
  </si>
  <si>
    <t>c7f87f5aac337112f868e675595f8574</t>
  </si>
  <si>
    <t>2017-02-02T20:36:20.156165+00:00</t>
  </si>
  <si>
    <t>fd93a9cd7446194d4fe1156e3f247eed</t>
  </si>
  <si>
    <t>ENCSR248IFK</t>
  </si>
  <si>
    <t>ENCBS192LWI</t>
  </si>
  <si>
    <t>2017-02-28T00:21:01.556763+00:00</t>
  </si>
  <si>
    <t>256baa80650d465bb1b2668e2612e379</t>
  </si>
  <si>
    <t>2017-02-28T00:18:35.558039+00:00</t>
  </si>
  <si>
    <t>60a9d9d1e828088086bd1bdd4cb1556a</t>
  </si>
  <si>
    <t>ENCSR692LIH</t>
  </si>
  <si>
    <t>2016-10-13T22:31:37.575607+00:00</t>
  </si>
  <si>
    <t>aff38d26c4f6829d114fd26a1c29177f</t>
  </si>
  <si>
    <t>2016-10-13T22:14:55.864300+00:00</t>
  </si>
  <si>
    <t>3dc2ded9019976eab95082d268f5e2aa</t>
  </si>
  <si>
    <t>ENCBS986WKD</t>
  </si>
  <si>
    <t>2017-06-14T22:11:28.010922+00:00</t>
  </si>
  <si>
    <t>00db4a486d4f6af639ec90ed8cf9c77d</t>
  </si>
  <si>
    <t>2017-06-14T22:40:00.016593+00:00</t>
  </si>
  <si>
    <t>bf8588b6aca08eff80ea68d22d56bbca</t>
  </si>
  <si>
    <t>ENCFF074ZBL</t>
  </si>
  <si>
    <t>ENCSR239POD</t>
  </si>
  <si>
    <t>ENCBS968SNH</t>
  </si>
  <si>
    <t>2017-06-09T19:08:43.531923+00:00</t>
  </si>
  <si>
    <t>0cc66079de9e7f852c90b7ddb796b9c7</t>
  </si>
  <si>
    <t>ENCFF313MNH</t>
  </si>
  <si>
    <t>2017-06-09T19:05:25.890216+00:00</t>
  </si>
  <si>
    <t>14377197e240f7e0e986e211e85a7fd1</t>
  </si>
  <si>
    <t>ENCSR983XKG</t>
  </si>
  <si>
    <t>2016-08-26T06:26:41.787814+00:00</t>
  </si>
  <si>
    <t>866a71058812629072c758774769175c</t>
  </si>
  <si>
    <t>2016-08-26T06:28:45.715436+00:00</t>
  </si>
  <si>
    <t>be7e3b687f92681e3f693d7dfacd0cee</t>
  </si>
  <si>
    <t>ENCSR498VPN</t>
  </si>
  <si>
    <t>2016-04-24T06:20:49.222998+00:00</t>
  </si>
  <si>
    <t>64ae5648a686173d8a9e4c0aa809a6e6</t>
  </si>
  <si>
    <t>2016-04-24T06:20:16.028255+00:00</t>
  </si>
  <si>
    <t>b735a6c3c619b2a13f7e5e929c674aca</t>
  </si>
  <si>
    <t>ENCSR399VVK</t>
  </si>
  <si>
    <t>ENCBS667BFL</t>
  </si>
  <si>
    <t>2016-09-02T00:25:06.858537+00:00</t>
  </si>
  <si>
    <t>7b41d5f3f888e7de3004d65def0459ed</t>
  </si>
  <si>
    <t>2016-09-02T00:24:09.033569+00:00</t>
  </si>
  <si>
    <t>876c129be096e3d5916643e6efe1cd89</t>
  </si>
  <si>
    <t>ENCSR747VNS</t>
  </si>
  <si>
    <t>2016-12-02T19:24:33.489115+00:00</t>
  </si>
  <si>
    <t>78a51aadd1e804340db5b81b6223830e</t>
  </si>
  <si>
    <t>2016-12-02T19:23:45.611140+00:00</t>
  </si>
  <si>
    <t>a59ff8ba732c39f87424e2fc5a80778f</t>
  </si>
  <si>
    <t>ENCSR956WYO</t>
  </si>
  <si>
    <t>ENCBS607NAA</t>
  </si>
  <si>
    <t>2016-09-01T23:38:54.020619+00:00</t>
  </si>
  <si>
    <t>589125f85ba0cb00cf95d6d7949cc115</t>
  </si>
  <si>
    <t>2016-09-01T23:37:06.139670+00:00</t>
  </si>
  <si>
    <t>a201976b5424cc5f45c5235298c16e86</t>
  </si>
  <si>
    <t>ENCSR135FYV</t>
  </si>
  <si>
    <t>2016-10-26T01:17:22.782334+00:00</t>
  </si>
  <si>
    <t>6935493b6d12c779e3d4adb878f63670</t>
  </si>
  <si>
    <t>2016-10-26T01:19:52.984508+00:00</t>
  </si>
  <si>
    <t>e73eab7330757ea7632846f87fa7cabb</t>
  </si>
  <si>
    <t>ENCSR366VWM</t>
  </si>
  <si>
    <t>2016-04-24T03:21:32.706575+00:00</t>
  </si>
  <si>
    <t>6e4a4c9d9d180e559d31e82ff6a223fe</t>
  </si>
  <si>
    <t>2016-04-24T03:21:06.834627+00:00</t>
  </si>
  <si>
    <t>d6b1817f8545ef1c8be33d0582ab1e7c</t>
  </si>
  <si>
    <t>ENCBS124FCL</t>
  </si>
  <si>
    <t>2017-02-28T01:04:05.069563+00:00</t>
  </si>
  <si>
    <t>ce5fc7593afbed3830c8a891a97334ce</t>
  </si>
  <si>
    <t>2017-02-28T01:01:13.301444+00:00</t>
  </si>
  <si>
    <t>d97b40bef0280e7a13ed0c8d02996669</t>
  </si>
  <si>
    <t>ENCSR159MTA</t>
  </si>
  <si>
    <t>ENCBS476TFU</t>
  </si>
  <si>
    <t>2017-03-31T00:36:33.679441+00:00</t>
  </si>
  <si>
    <t>845eaa254ead9b2c5cf5c5082f205f06</t>
  </si>
  <si>
    <t>2017-03-31T01:27:28.007137+00:00</t>
  </si>
  <si>
    <t>6a92088cc53b07a972e800a82ab00d27</t>
  </si>
  <si>
    <t>ENCFF578MJS</t>
  </si>
  <si>
    <t>ENCSR394DWD</t>
  </si>
  <si>
    <t>ENCBS796LYI</t>
  </si>
  <si>
    <t>2017-06-13T19:57:10.883475+00:00</t>
  </si>
  <si>
    <t>388f5fdc5bbb2726ac38e50559a0dc42</t>
  </si>
  <si>
    <t>ENCFF426IGI</t>
  </si>
  <si>
    <t>2017-06-13T19:55:07.247390+00:00</t>
  </si>
  <si>
    <t>7a393a7276845defe09683369809cce1</t>
  </si>
  <si>
    <t>ENCSR108OFV</t>
  </si>
  <si>
    <t>ENCBS874FAG</t>
  </si>
  <si>
    <t>2016-03-31T19:26:20.059338+00:00</t>
  </si>
  <si>
    <t>86ad9421a244696ad610b0e017c75924</t>
  </si>
  <si>
    <t>2016-03-31T19:51:08.303548+00:00</t>
  </si>
  <si>
    <t>2f13695b6c19857c05aea242da639a91</t>
  </si>
  <si>
    <t>ENCBS263DSS</t>
  </si>
  <si>
    <t>2016-09-01T23:33:50.963498+00:00</t>
  </si>
  <si>
    <t>949ee3e83e255f015c4c48af3d06edb7</t>
  </si>
  <si>
    <t>2016-09-01T23:34:40.368383+00:00</t>
  </si>
  <si>
    <t>eb310c4fee7deeebc9f172c88f8962a9</t>
  </si>
  <si>
    <t>ENCSR187FNC</t>
  </si>
  <si>
    <t>2016-08-26T21:36:52.548284+00:00</t>
  </si>
  <si>
    <t>9dedad7f20162c02cfbf3b1f97329cbe</t>
  </si>
  <si>
    <t>2016-08-26T21:38:06.286067+00:00</t>
  </si>
  <si>
    <t>ddf6caae9dd52d4daede1613994dd2f0</t>
  </si>
  <si>
    <t>ENCSR799YAO</t>
  </si>
  <si>
    <t>2016-04-24T03:11:48.797051+00:00</t>
  </si>
  <si>
    <t>dba198e665a7792f7f1800217c544590</t>
  </si>
  <si>
    <t>2016-04-24T03:12:26.864201+00:00</t>
  </si>
  <si>
    <t>513d3a2abd34446999c42f3bc18e82f9</t>
  </si>
  <si>
    <t>ENCSR794WXG</t>
  </si>
  <si>
    <t>2016-04-24T03:25:30.452455+00:00</t>
  </si>
  <si>
    <t>34ce65f8b82b1fc959330c3a4f73e781</t>
  </si>
  <si>
    <t>2016-04-24T03:26:02.519659+00:00</t>
  </si>
  <si>
    <t>9f3297b7f3c25efdc762c20d9346f72e</t>
  </si>
  <si>
    <t>ENCBS787RAZ</t>
  </si>
  <si>
    <t>2016-09-02T00:22:51.940878+00:00</t>
  </si>
  <si>
    <t>4086d1f4c3937df5711c532cc651d0b0</t>
  </si>
  <si>
    <t>2016-09-02T00:22:08.468997+00:00</t>
  </si>
  <si>
    <t>52261371b28c1c071a686b8f1a813c75</t>
  </si>
  <si>
    <t>ENCSR632PAG</t>
  </si>
  <si>
    <t>ENCBS357NWO</t>
  </si>
  <si>
    <t>2016-09-01T23:03:44.609370+00:00</t>
  </si>
  <si>
    <t>69f7001e8318551bbba51ee2be9acddd</t>
  </si>
  <si>
    <t>2016-09-01T23:05:07.654967+00:00</t>
  </si>
  <si>
    <t>9c4b1a5339784ccab8947dd5567d4cb7</t>
  </si>
  <si>
    <t>ENCBS352MRW</t>
  </si>
  <si>
    <t>2016-09-01T23:15:30.536541+00:00</t>
  </si>
  <si>
    <t>924f6440a7879b8fc114a2daf402dd5e</t>
  </si>
  <si>
    <t>2016-09-01T23:16:21.951192+00:00</t>
  </si>
  <si>
    <t>6e5d6c49b76a77844cbaf5a3a099597b</t>
  </si>
  <si>
    <t>ENCSR856OVE</t>
  </si>
  <si>
    <t>2016-10-28T01:40:41.383053+00:00</t>
  </si>
  <si>
    <t>02821225f72094e7f4ac18bc442e0060</t>
  </si>
  <si>
    <t>2016-10-28T01:40:53.575982+00:00</t>
  </si>
  <si>
    <t>afa24e60c92e80f6880481dfed3c8426</t>
  </si>
  <si>
    <t>ENCSR522KYV</t>
  </si>
  <si>
    <t>2016-12-08T19:29:57.698355+00:00</t>
  </si>
  <si>
    <t>92df25dbed5a6dc31a0c15696b7bc371</t>
  </si>
  <si>
    <t>2016-12-08T19:29:23.450342+00:00</t>
  </si>
  <si>
    <t>6da936b4b2de45ef91b349b7a6bdae63</t>
  </si>
  <si>
    <t>ENCSR004FGW</t>
  </si>
  <si>
    <t>2016-12-09T02:25:12.292193+00:00</t>
  </si>
  <si>
    <t>a2790330c878d14af299079e74d57c59</t>
  </si>
  <si>
    <t>2016-12-09T02:24:12.759545+00:00</t>
  </si>
  <si>
    <t>6834afe0351b4d58599b0d77ab6cdc6d</t>
  </si>
  <si>
    <t>ENCSR882IYK</t>
  </si>
  <si>
    <t>ENCBS773JGQ</t>
  </si>
  <si>
    <t>2016-09-01T22:00:08.601118+00:00</t>
  </si>
  <si>
    <t>4df72e4d067b058270ac98f9c18a639c</t>
  </si>
  <si>
    <t>2016-09-01T22:03:09.525741+00:00</t>
  </si>
  <si>
    <t>cdfe71eea9365d34434b0408cf60688a</t>
  </si>
  <si>
    <t>ENCSR790UYC</t>
  </si>
  <si>
    <t>2017-03-08T06:00:39.946321+00:00</t>
  </si>
  <si>
    <t>2d3da11573cb11d7db24cbed68f0fa3c</t>
  </si>
  <si>
    <t>2017-03-08T05:57:16.775660+00:00</t>
  </si>
  <si>
    <t>6ce82adb05cebd7684b66dc889866937</t>
  </si>
  <si>
    <t>ENCSR611RVL</t>
  </si>
  <si>
    <t>2017-01-25T22:52:20.590074+00:00</t>
  </si>
  <si>
    <t>4587409b0db483dcf99fbba26db6165b</t>
  </si>
  <si>
    <t>2017-01-25T22:53:00.747644+00:00</t>
  </si>
  <si>
    <t>a449c03eede25b136c5c0517a61e72c6</t>
  </si>
  <si>
    <t>ENCSR335XPG</t>
  </si>
  <si>
    <t>2016-08-27T01:08:17.504683+00:00</t>
  </si>
  <si>
    <t>2561da83acd0dd489fd21abf3ead0e5f</t>
  </si>
  <si>
    <t>2016-08-27T01:08:29.714780+00:00</t>
  </si>
  <si>
    <t>62002e0d6d4aa5de3b8a71b2071ab562</t>
  </si>
  <si>
    <t>ENCSR746FMO</t>
  </si>
  <si>
    <t>2017-03-17T22:01:58.312101+00:00</t>
  </si>
  <si>
    <t>ad6fa35dc255a3cdd802b83bcacf8d22</t>
  </si>
  <si>
    <t>2017-03-17T22:02:56.290517+00:00</t>
  </si>
  <si>
    <t>528c199ae81b417da57ece64bde0407c</t>
  </si>
  <si>
    <t>ENCFF748PLK</t>
  </si>
  <si>
    <t>ENCSR228QDA</t>
  </si>
  <si>
    <t>2016-10-26T02:02:29.644453+00:00</t>
  </si>
  <si>
    <t>f3028021300f883acd1f416a3f86f140</t>
  </si>
  <si>
    <t>ENCFF112XAK</t>
  </si>
  <si>
    <t>2016-10-26T02:00:59.312247+00:00</t>
  </si>
  <si>
    <t>db52100f9ebe4e54af977fb544a2647b</t>
  </si>
  <si>
    <t>ENCSR224COZ</t>
  </si>
  <si>
    <t>2016-10-14T01:28:58.346651+00:00</t>
  </si>
  <si>
    <t>5ac4f6bd401eadf4ef1ebf8c8e7dcb00</t>
  </si>
  <si>
    <t>2016-10-14T01:29:29.838028+00:00</t>
  </si>
  <si>
    <t>b2ace79f363e3d37730e45cb5ea96431</t>
  </si>
  <si>
    <t>ENCSR948PSS</t>
  </si>
  <si>
    <t>2016-10-14T01:49:31.849963+00:00</t>
  </si>
  <si>
    <t>a03825c5405c852f3efd3ee78ae5eaf5</t>
  </si>
  <si>
    <t>2016-10-14T01:50:30.371900+00:00</t>
  </si>
  <si>
    <t>ff5552908b62d701bb51664738c21439</t>
  </si>
  <si>
    <t>ENCSR300XAV</t>
  </si>
  <si>
    <t>ENCBS535BWO</t>
  </si>
  <si>
    <t>2017-03-09T18:57:09.705769+00:00</t>
  </si>
  <si>
    <t>0b27c3e084f93d384f81764958736b56</t>
  </si>
  <si>
    <t>2017-03-09T18:56:24.178558+00:00</t>
  </si>
  <si>
    <t>8bba55daf1466a9d7daa0c2702112501</t>
  </si>
  <si>
    <t>ENCSR462SLN</t>
  </si>
  <si>
    <t>2016-10-28T05:55:08.279836+00:00</t>
  </si>
  <si>
    <t>fc7cc437d85367d891a7005124b8baf0</t>
  </si>
  <si>
    <t>2016-10-28T05:54:56.582590+00:00</t>
  </si>
  <si>
    <t>106e7fd02b002adba83dce60ef229c9f</t>
  </si>
  <si>
    <t>ENCSR126QXT</t>
  </si>
  <si>
    <t>2017-01-28T00:20:01.344764+00:00</t>
  </si>
  <si>
    <t>290b211ea4c0dfa098733aa914a444e2</t>
  </si>
  <si>
    <t>2017-01-28T00:18:54.386208+00:00</t>
  </si>
  <si>
    <t>65c79234de3c4cdfeb83dd08e643bcb8</t>
  </si>
  <si>
    <t>ENCSR834ESZ</t>
  </si>
  <si>
    <t>2017-03-06T20:47:05.244756+00:00</t>
  </si>
  <si>
    <t>57bc363271e2687f2c355e7a09c1f06b</t>
  </si>
  <si>
    <t>2017-03-06T20:37:36.189792+00:00</t>
  </si>
  <si>
    <t>d25e1e2f2ad63f24552b006142b45167</t>
  </si>
  <si>
    <t>ENCFF060UJV</t>
  </si>
  <si>
    <t>ENCSR328FQB</t>
  </si>
  <si>
    <t>2016-10-28T06:03:57.020228+00:00</t>
  </si>
  <si>
    <t>bd703372f00dea5adb391fa8c1e858b2</t>
  </si>
  <si>
    <t>ENCFF748BIS</t>
  </si>
  <si>
    <t>2016-10-28T06:04:08.223610+00:00</t>
  </si>
  <si>
    <t>a4641f6f7ff4cfa25c365957a0ef0f80</t>
  </si>
  <si>
    <t>ENCSR641MGI</t>
  </si>
  <si>
    <t>2017-01-26T01:58:42.957472+00:00</t>
  </si>
  <si>
    <t>3026e23e13697def2581f76e3336e1e2</t>
  </si>
  <si>
    <t>2017-01-26T01:58:09.640568+00:00</t>
  </si>
  <si>
    <t>def3e84980e5b90919ff4e8bfc9e614a</t>
  </si>
  <si>
    <t>ENCSR009MWG</t>
  </si>
  <si>
    <t>2016-04-24T01:42:34.342976+00:00</t>
  </si>
  <si>
    <t>cc20bfcb0a40056091398665781b4fe9</t>
  </si>
  <si>
    <t>2016-04-24T01:42:08.220500+00:00</t>
  </si>
  <si>
    <t>4e2783be3d8fa7b03b8204f3a41cb140</t>
  </si>
  <si>
    <t>ENCSR760PBD</t>
  </si>
  <si>
    <t>3a12e972c30816f0e144d67367c38a8d</t>
  </si>
  <si>
    <t>71c150022b1b425e7436db31c7767b59</t>
  </si>
  <si>
    <t>ENCSR558QYH</t>
  </si>
  <si>
    <t>2017-01-26T06:54:13.594442+00:00</t>
  </si>
  <si>
    <t>8175e26d9362fd2147d0ef6b8eef228c</t>
  </si>
  <si>
    <t>2017-01-26T06:55:02.677017+00:00</t>
  </si>
  <si>
    <t>f77d0f39006219070d68e5dae551a477</t>
  </si>
  <si>
    <t>ENCSR999EPI</t>
  </si>
  <si>
    <t>2017-03-04T00:03:35.621519+00:00</t>
  </si>
  <si>
    <t>3546142b97d41c1834aa39af896a7c32</t>
  </si>
  <si>
    <t>2017-03-04T00:07:39.555214+00:00</t>
  </si>
  <si>
    <t>7a1b24d66159f1cc5b3f49c494506352</t>
  </si>
  <si>
    <t>ENCSR272LXW</t>
  </si>
  <si>
    <t>ENCBS323RYE</t>
  </si>
  <si>
    <t>2016-10-18T20:06:38.789794+00:00</t>
  </si>
  <si>
    <t>62dec73bfe2848b048e46327fb5c24d2</t>
  </si>
  <si>
    <t>2016-10-18T20:07:36.566837+00:00</t>
  </si>
  <si>
    <t>ef103c355b73ed5e1d7fb83be5d115c8</t>
  </si>
  <si>
    <t>ENCSR035ELI</t>
  </si>
  <si>
    <t>2017-01-26T03:04:54.236529+00:00</t>
  </si>
  <si>
    <t>8e8b4d9af04a6ead2648e3822adfab44</t>
  </si>
  <si>
    <t>2017-01-26T03:05:37.096865+00:00</t>
  </si>
  <si>
    <t>a28b1a44b379dc885d94dd2fdf3c05c7</t>
  </si>
  <si>
    <t>ENCSR457JBY</t>
  </si>
  <si>
    <t>2017-02-02T23:35:39.131139+00:00</t>
  </si>
  <si>
    <t>513d24e5b9c12cbb0011edcbe053c41c</t>
  </si>
  <si>
    <t>2017-02-02T23:37:31.342288+00:00</t>
  </si>
  <si>
    <t>3ed26e69fae694bd0cc981854578f0d9</t>
  </si>
  <si>
    <t>ENCSR394RPZ</t>
  </si>
  <si>
    <t>2017-03-08T08:21:30.668735+00:00</t>
  </si>
  <si>
    <t>f3a85eadda378b010227538798798a47</t>
  </si>
  <si>
    <t>2017-03-08T08:22:19.056216+00:00</t>
  </si>
  <si>
    <t>c83b1471b714631f3db9f78af17c3644</t>
  </si>
  <si>
    <t>ENCSR894EKG</t>
  </si>
  <si>
    <t>2016-12-09T01:29:38.929762+00:00</t>
  </si>
  <si>
    <t>0f3d13b110c7cd8e9740861be318c259</t>
  </si>
  <si>
    <t>2016-12-09T01:28:37.694211+00:00</t>
  </si>
  <si>
    <t>1be5312dfbd3ae8262c53d47e33377fd</t>
  </si>
  <si>
    <t>ENCSR199UFW</t>
  </si>
  <si>
    <t>2016-12-02T20:22:33.578410+00:00</t>
  </si>
  <si>
    <t>6c35f581f73446b487493de9c7878bce</t>
  </si>
  <si>
    <t>2016-12-02T20:21:33.539437+00:00</t>
  </si>
  <si>
    <t>1d5dd809ef018fbf7981a3d75959f55f</t>
  </si>
  <si>
    <t>ENCSR510GIX</t>
  </si>
  <si>
    <t>2017-03-17T22:40:29.608764+00:00</t>
  </si>
  <si>
    <t>dea195272820fb4cfd89c7dac275c7aa</t>
  </si>
  <si>
    <t>2017-03-17T22:39:52.717994+00:00</t>
  </si>
  <si>
    <t>ff8abd9aea5596ec3a456c3097d6cccb</t>
  </si>
  <si>
    <t>ENCFF185HSW</t>
  </si>
  <si>
    <t>2016-11-08T23:41:34.649463+00:00</t>
  </si>
  <si>
    <t>368557c65bcdbca1ec5f39d3548e847b</t>
  </si>
  <si>
    <t>ENCFF856ZLL</t>
  </si>
  <si>
    <t>2016-11-08T23:42:17.651876+00:00</t>
  </si>
  <si>
    <t>22f6047a1f7f6466cd383528a1c3c8a7</t>
  </si>
  <si>
    <t>ENCSR079WBX</t>
  </si>
  <si>
    <t>2016-10-28T19:09:48.858796+00:00</t>
  </si>
  <si>
    <t>0a4cb334bc17417839c70c15cf611f5a</t>
  </si>
  <si>
    <t>2016-10-28T19:09:38.565155+00:00</t>
  </si>
  <si>
    <t>495d4f6ca377e6965766bc1f84ffc6bb</t>
  </si>
  <si>
    <t>ENCSR456LAK</t>
  </si>
  <si>
    <t>2016-12-09T00:21:34.827329+00:00</t>
  </si>
  <si>
    <t>2e410019e0a57ef19a05afaae48369b2</t>
  </si>
  <si>
    <t>2016-12-09T00:22:15.581745+00:00</t>
  </si>
  <si>
    <t>4f1bb136d6335441571baa35e4dba293</t>
  </si>
  <si>
    <t>ENCFF779IXW</t>
  </si>
  <si>
    <t>ENCSR141ITZ</t>
  </si>
  <si>
    <t>ENCBS101NPD</t>
  </si>
  <si>
    <t>2017-03-02T00:47:50.429542+00:00</t>
  </si>
  <si>
    <t>e639174d5b848cf8e742f3d2fcf9ab66</t>
  </si>
  <si>
    <t>ENCFF960OWY</t>
  </si>
  <si>
    <t>2017-03-02T00:45:52.334209+00:00</t>
  </si>
  <si>
    <t>3b43746b006e62aa88bd46221513ee86</t>
  </si>
  <si>
    <t>ENCSR312YGL</t>
  </si>
  <si>
    <t>2017-03-17T22:53:09.531170+00:00</t>
  </si>
  <si>
    <t>b217c07e5c3d9dc14310f5a23cd74d3d</t>
  </si>
  <si>
    <t>2017-03-17T22:52:10.998702+00:00</t>
  </si>
  <si>
    <t>483b033127808e7a1c5f09412837c5a0</t>
  </si>
  <si>
    <t>ENCSR915QUT</t>
  </si>
  <si>
    <t>2016-12-09T00:53:42.394737+00:00</t>
  </si>
  <si>
    <t>a1f6f1ce8abc0d4513eda4fceae0f5e9</t>
  </si>
  <si>
    <t>2016-12-09T00:54:17.115021+00:00</t>
  </si>
  <si>
    <t>aa6011375888b433490d7a84143ce3e1</t>
  </si>
  <si>
    <t>ENCFF736EKG</t>
  </si>
  <si>
    <t>ENCBS314FVF</t>
  </si>
  <si>
    <t>2017-03-02T00:03:56.119796+00:00</t>
  </si>
  <si>
    <t>9720cb5877f68cc7cb940b7c815eb8ec</t>
  </si>
  <si>
    <t>ENCFF879OFM</t>
  </si>
  <si>
    <t>2017-03-02T00:01:33.065675+00:00</t>
  </si>
  <si>
    <t>664e03bf997cf97888c17c3e3c5c6206</t>
  </si>
  <si>
    <t>ENCSR153OQA</t>
  </si>
  <si>
    <t>2016-12-08T23:43:33.504982+00:00</t>
  </si>
  <si>
    <t>9f2ea4746bb30c2691fa764a2f8d1f8d</t>
  </si>
  <si>
    <t>2016-12-08T23:42:37.110530+00:00</t>
  </si>
  <si>
    <t>06b5d70b34deb3da207739e4360f800b</t>
  </si>
  <si>
    <t>ENCSR933UGQ</t>
  </si>
  <si>
    <t>ENCBS822DIG</t>
  </si>
  <si>
    <t>2016-11-11T20:31:16.915827+00:00</t>
  </si>
  <si>
    <t>9f65654e9fe700f8a3ddbb2cb146fd1c</t>
  </si>
  <si>
    <t>2016-11-11T20:32:16.648786+00:00</t>
  </si>
  <si>
    <t>f1a69b2ae89bfde1eaf237217dc668c4</t>
  </si>
  <si>
    <t>ENCSR311TCB</t>
  </si>
  <si>
    <t>2016-12-07T19:56:36.517209+00:00</t>
  </si>
  <si>
    <t>383a5061a7e08963471b16fc21d8068e</t>
  </si>
  <si>
    <t>2016-12-07T19:57:11.448396+00:00</t>
  </si>
  <si>
    <t>1b77b0525808adff64862e8f2a3e40cc</t>
  </si>
  <si>
    <t>ENCSR953MEE</t>
  </si>
  <si>
    <t>2017-01-25T23:45:03.481577+00:00</t>
  </si>
  <si>
    <t>e6dd504fa2a38bbe6c2c4e026eb94842</t>
  </si>
  <si>
    <t>2017-01-25T23:44:31.265799+00:00</t>
  </si>
  <si>
    <t>11c4d79d10e577f249b151d567ce0806</t>
  </si>
  <si>
    <t>ENCSR997NXO</t>
  </si>
  <si>
    <t>2017-01-26T06:20:25.017452+00:00</t>
  </si>
  <si>
    <t>c32f47260671153e238584625372da5d</t>
  </si>
  <si>
    <t>2017-01-26T06:21:11.669008+00:00</t>
  </si>
  <si>
    <t>dcdac07f796d9a0ca76563bc7d95d9c4</t>
  </si>
  <si>
    <t>ENCSR372QOY</t>
  </si>
  <si>
    <t>2017-03-08T01:33:07.585805+00:00</t>
  </si>
  <si>
    <t>6005fdedaf55eee9315d67d00a472cea</t>
  </si>
  <si>
    <t>2017-03-08T01:41:36.921736+00:00</t>
  </si>
  <si>
    <t>7f57627b0968298c4ca4b45d503f5730</t>
  </si>
  <si>
    <t>ENCBS918PKZ</t>
  </si>
  <si>
    <t>2017-03-09T20:55:45.100812+00:00</t>
  </si>
  <si>
    <t>e1eb9f9f405abe7b361768f09aa9a337</t>
  </si>
  <si>
    <t>2017-03-09T20:57:28.043275+00:00</t>
  </si>
  <si>
    <t>d8b83ac12ca9789b552aa4711b4e0cb4</t>
  </si>
  <si>
    <t>ENCSR698PJQ</t>
  </si>
  <si>
    <t>2016-10-17T22:01:18.789277+00:00</t>
  </si>
  <si>
    <t>06e1c60159e8bb7260525451acb124c6</t>
  </si>
  <si>
    <t>2016-10-17T21:59:31.200115+00:00</t>
  </si>
  <si>
    <t>8676c0e01b1ecc823f293f1ff74031d2</t>
  </si>
  <si>
    <t>2016-10-17T21:45:21.973204+00:00</t>
  </si>
  <si>
    <t>03dd2117b125fbc0dad63fef594b97ee</t>
  </si>
  <si>
    <t>2016-10-17T21:47:06.074166+00:00</t>
  </si>
  <si>
    <t>94f2885af0860cbabf519e863247e147</t>
  </si>
  <si>
    <t>ENCSR117KTL</t>
  </si>
  <si>
    <t>2016-12-07T21:16:18.191842+00:00</t>
  </si>
  <si>
    <t>dd8a91d40d4ebfc6e15e6f2006ed09b3</t>
  </si>
  <si>
    <t>2016-12-07T21:15:27.454475+00:00</t>
  </si>
  <si>
    <t>1f80c252f5c70f1e092948a977fe78b7</t>
  </si>
  <si>
    <t>ENCSR581RPO</t>
  </si>
  <si>
    <t>2017-03-08T03:14:14.535949+00:00</t>
  </si>
  <si>
    <t>f21351a96fde33b0a1a33f8f0a144742</t>
  </si>
  <si>
    <t>2017-03-08T03:01:22.917836+00:00</t>
  </si>
  <si>
    <t>0f452149b4837d76cf73cbf540cb5248</t>
  </si>
  <si>
    <t>ENCSR999DEZ</t>
  </si>
  <si>
    <t>2016-12-05T23:19:46.358526+00:00</t>
  </si>
  <si>
    <t>0aae59a406e7a8b34401208954cd7209</t>
  </si>
  <si>
    <t>2016-12-05T23:20:29.222551+00:00</t>
  </si>
  <si>
    <t>3af7c203b8c017b092a14c85a5bf528f</t>
  </si>
  <si>
    <t>ENCSR515JGE</t>
  </si>
  <si>
    <t>2016-10-28T19:39:42.785894+00:00</t>
  </si>
  <si>
    <t>a77974381ccb4a536f55b6d35ce35fa9</t>
  </si>
  <si>
    <t>2016-10-28T19:39:54.519038+00:00</t>
  </si>
  <si>
    <t>e7866c94af18f4be87c05444ae9328cf</t>
  </si>
  <si>
    <t>ENCSR921JFJ</t>
  </si>
  <si>
    <t>2017-01-25T23:17:31.466916+00:00</t>
  </si>
  <si>
    <t>7e39ec98b00ade8124246e9fe3bfcc6f</t>
  </si>
  <si>
    <t>2017-01-25T23:18:05.203077+00:00</t>
  </si>
  <si>
    <t>fb5bfb65b64c134222c91fd58c2d5b40</t>
  </si>
  <si>
    <t>ENCSR405DOJ</t>
  </si>
  <si>
    <t>2017-02-03T00:49:08.381509+00:00</t>
  </si>
  <si>
    <t>d91ecc6cf3a3bfbe548b42103906cf8c</t>
  </si>
  <si>
    <t>2017-02-03T00:51:19.162402+00:00</t>
  </si>
  <si>
    <t>b4a8a2085f176ed008877421a5a807fb</t>
  </si>
  <si>
    <t>ENCSR036LUN</t>
  </si>
  <si>
    <t>2016-12-06T22:05:15.392708+00:00</t>
  </si>
  <si>
    <t>d265397b7caab3f3beb803e3bc627f86</t>
  </si>
  <si>
    <t>2016-12-06T22:04:31.987544+00:00</t>
  </si>
  <si>
    <t>49718ecbcbf4bec2bf00536647054d3e</t>
  </si>
  <si>
    <t>ENCSR013JVJ</t>
  </si>
  <si>
    <t>2017-01-26T01:29:47.046079+00:00</t>
  </si>
  <si>
    <t>2a0a05e5103741d89b961543581e7cca</t>
  </si>
  <si>
    <t>2017-01-26T01:29:06.793069+00:00</t>
  </si>
  <si>
    <t>89b6d0d50566358c3e54f2caf2209fa0</t>
  </si>
  <si>
    <t>ENCSR139VAY</t>
  </si>
  <si>
    <t>2017-03-08T07:40:56.971053+00:00</t>
  </si>
  <si>
    <t>f77d01c2beb9e2fc3ed71697df11bb02</t>
  </si>
  <si>
    <t>2017-03-08T07:42:43.365136+00:00</t>
  </si>
  <si>
    <t>13094f974409cf2aca2b0eb15ac15d11</t>
  </si>
  <si>
    <t>ENCSR253FAH</t>
  </si>
  <si>
    <t>2017-03-08T04:30:59.484221+00:00</t>
  </si>
  <si>
    <t>86efd9a15f1d7cb4ae303c73c903eaa4</t>
  </si>
  <si>
    <t>2017-03-08T04:35:00.046122+00:00</t>
  </si>
  <si>
    <t>1c9607d7659608bff327727cad48c086</t>
  </si>
  <si>
    <t>ENCSR386FAB</t>
  </si>
  <si>
    <t>ENCBS582KZL</t>
  </si>
  <si>
    <t>2016-10-18T00:56:06.778347+00:00</t>
  </si>
  <si>
    <t>2b9901994550cbfaff6d4bc289bcbe97</t>
  </si>
  <si>
    <t>2016-10-18T00:55:11.733427+00:00</t>
  </si>
  <si>
    <t>01117785d3103b147f5df032f4e97822</t>
  </si>
  <si>
    <t>d554331ad73887f97ccb3a62e050de05</t>
  </si>
  <si>
    <t>13162753aac8c4ff104aea9152dda1ce</t>
  </si>
  <si>
    <t>ENCSR173USI</t>
  </si>
  <si>
    <t>ENCBS603CUX</t>
  </si>
  <si>
    <t>dcc9561f57883de8991e0c1915cdc2fb</t>
  </si>
  <si>
    <t>f134e3f8efc0145cfefe40cdea67af9c</t>
  </si>
  <si>
    <t>ENCSR594UCI</t>
  </si>
  <si>
    <t>ENCBS034XKZ</t>
  </si>
  <si>
    <t>90a9398ce57e4317208ae3cd089671fe</t>
  </si>
  <si>
    <t>51dbd410201102a8285cbaa60f83bafe</t>
  </si>
  <si>
    <t>ENCSR680YNB</t>
  </si>
  <si>
    <t>64e40eb3eb5a0214623f1f842474205e</t>
  </si>
  <si>
    <t>2014-07-03T00:00:00.000000+00:00</t>
  </si>
  <si>
    <t>ac311da5aee5f4b645ed38faf3f268d5</t>
  </si>
  <si>
    <t>ENCSR499JBP</t>
  </si>
  <si>
    <t>2017-03-17T21:19:48.270155+00:00</t>
  </si>
  <si>
    <t>bad40b4afa3b1615fa373bafa25f2c1d</t>
  </si>
  <si>
    <t>2017-03-17T21:20:22.063989+00:00</t>
  </si>
  <si>
    <t>30d8e1fe0ee45b50cd49059ded733560</t>
  </si>
  <si>
    <t>ENCSR533GIT</t>
  </si>
  <si>
    <t>2017-03-17T20:49:06.220761+00:00</t>
  </si>
  <si>
    <t>90109d1d6f4a899fbae9908cf55a24e0</t>
  </si>
  <si>
    <t>2017-03-17T20:49:46.773078+00:00</t>
  </si>
  <si>
    <t>9d9fc79a3c402a52eaf84eae93f054c9</t>
  </si>
  <si>
    <t>ENCSR783XDX</t>
  </si>
  <si>
    <t>2016-12-08T21:59:33.989057+00:00</t>
  </si>
  <si>
    <t>cb65e1486cc8b2b3356796f72daa374f</t>
  </si>
  <si>
    <t>2016-12-08T21:59:05.377851+00:00</t>
  </si>
  <si>
    <t>3fda7f8519424509e4895c0fb9280ea8</t>
  </si>
  <si>
    <t>ENCSR915YUA</t>
  </si>
  <si>
    <t>2017-01-26T02:26:09.692468+00:00</t>
  </si>
  <si>
    <t>fa20a2b2a24bd37c1e63ee5858056198</t>
  </si>
  <si>
    <t>2017-01-26T02:25:38.201043+00:00</t>
  </si>
  <si>
    <t>64216644d4c32e1d56e0cc1194244920</t>
  </si>
  <si>
    <t>ENCSR716BTZ</t>
  </si>
  <si>
    <t>ENCBS626UQL</t>
  </si>
  <si>
    <t>2017-07-18T06:47:27.344181+00:00</t>
  </si>
  <si>
    <t>09540b30f798ec55ce5d2a0c66dfa9d8</t>
  </si>
  <si>
    <t>2017-07-18T06:48:37.702036+00:00</t>
  </si>
  <si>
    <t>b20f6ea785d90171444ea87f7243acc1</t>
  </si>
  <si>
    <t>ENCSR710DTC</t>
  </si>
  <si>
    <t>2016-12-07T20:36:13.405361+00:00</t>
  </si>
  <si>
    <t>d7201706bda440ad58bf1b84c410111c</t>
  </si>
  <si>
    <t>2016-12-07T20:35:34.165584+00:00</t>
  </si>
  <si>
    <t>729004a82f5411adecd40e62c479a9a4</t>
  </si>
  <si>
    <t>ENCSR388VGR</t>
  </si>
  <si>
    <t>2017-03-17T21:41:34.660230+00:00</t>
  </si>
  <si>
    <t>1854660b69f3f9a3e081dd26c62beb9f</t>
  </si>
  <si>
    <t>2017-03-17T21:41:04.052531+00:00</t>
  </si>
  <si>
    <t>516f4c65d2142d1646c73aaf052a2930</t>
  </si>
  <si>
    <t>2016-10-18T20:21:06.605192+00:00</t>
  </si>
  <si>
    <t>37216e026197fa623bfb2747c28d926e</t>
  </si>
  <si>
    <t>2016-10-18T20:22:03.227419+00:00</t>
  </si>
  <si>
    <t>2010a0f08abeb2a7809a263347f6c43e</t>
  </si>
  <si>
    <t>ENCSR398JTO</t>
  </si>
  <si>
    <t>a8101a408a4be70300fc77a38fe4903a</t>
  </si>
  <si>
    <t>28940a09b95177389c86e0baf05964ad</t>
  </si>
  <si>
    <t>ENCBS543YEP</t>
  </si>
  <si>
    <t>0ba87f432a924771a5be042a18ae8bec</t>
  </si>
  <si>
    <t>0fba60a80a6093fd99b4152414c34d18</t>
  </si>
  <si>
    <t>ENCSR088BOY</t>
  </si>
  <si>
    <t>2017-03-17T20:58:58.376781+00:00</t>
  </si>
  <si>
    <t>6b113a7e5b124468a53ccc0e83450a4a</t>
  </si>
  <si>
    <t>2017-03-17T20:58:19.833698+00:00</t>
  </si>
  <si>
    <t>26fe008dfe13022dfc73bb5cbb57632a</t>
  </si>
  <si>
    <t>2016-10-18T00:39:46.912526+00:00</t>
  </si>
  <si>
    <t>1c7486637db13e836355385aa5821fd0</t>
  </si>
  <si>
    <t>2016-10-18T00:38:45.627113+00:00</t>
  </si>
  <si>
    <t>adafb391e988e47b3eef3586782520ea</t>
  </si>
  <si>
    <t>ENCSR986YXU</t>
  </si>
  <si>
    <t>2017-02-03T01:23:16.146285+00:00</t>
  </si>
  <si>
    <t>5cdeef19bc8711cfad9491f37f615738</t>
  </si>
  <si>
    <t>2017-02-03T01:25:02.004396+00:00</t>
  </si>
  <si>
    <t>437852abad1e3246818f32b9314eba48</t>
  </si>
  <si>
    <t>ENCSR800BRO</t>
  </si>
  <si>
    <t>2017-03-04T01:57:51.266905+00:00</t>
  </si>
  <si>
    <t>ac35678a65598e14f45e5cb02b3ea00d</t>
  </si>
  <si>
    <t>2017-03-04T02:00:27.584299+00:00</t>
  </si>
  <si>
    <t>1ab0ef6b8c35c6a0fac76b797399e739</t>
  </si>
  <si>
    <t>ENCFF778ZBR</t>
  </si>
  <si>
    <t>2017-06-13T22:27:44.781823+00:00</t>
  </si>
  <si>
    <t>b753722cb6e51fd2b7115cf81a0eb813</t>
  </si>
  <si>
    <t>ENCFF465DRO</t>
  </si>
  <si>
    <t>2017-06-13T22:24:45.071130+00:00</t>
  </si>
  <si>
    <t>651b133156842f8c087d09e6e0f8e3ef</t>
  </si>
  <si>
    <t>ENCFF299OEP</t>
  </si>
  <si>
    <t>2017-06-13T22:01:44.813733+00:00</t>
  </si>
  <si>
    <t>d9db87f9f5db36517182457adfcbf177</t>
  </si>
  <si>
    <t>ENCFF279BJH</t>
  </si>
  <si>
    <t>2017-06-13T21:56:42.903191+00:00</t>
  </si>
  <si>
    <t>55a60d3bd979322d286b1b90485a20a7</t>
  </si>
  <si>
    <t>ENCSR483GTS</t>
  </si>
  <si>
    <t>2017-05-03T23:12:21.588515+00:00</t>
  </si>
  <si>
    <t>30565aa46a5a1636754ad7903cbd8359</t>
  </si>
  <si>
    <t>2017-05-03T23:09:49.161710+00:00</t>
  </si>
  <si>
    <t>3beda664febfe1ecda0268c0a95a39b8</t>
  </si>
  <si>
    <t>ENCSR758SCJ</t>
  </si>
  <si>
    <t>2016-12-01T17:55:44.144039+00:00</t>
  </si>
  <si>
    <t>dcaedc2d7f7b5172deba376f031a7390</t>
  </si>
  <si>
    <t>2016-12-01T17:55:17.755793+00:00</t>
  </si>
  <si>
    <t>3deafa40e9421a7f206722578605921f</t>
  </si>
  <si>
    <t>bca3854130f675e114868f32525d6bd2</t>
  </si>
  <si>
    <t>ac70ec5b2e248f3e919f2355663170cb</t>
  </si>
  <si>
    <t>ENCSR895OZW</t>
  </si>
  <si>
    <t>2017-03-04T01:13:18.367185+00:00</t>
  </si>
  <si>
    <t>dbce67e363561b1a1f5103fe78dff299</t>
  </si>
  <si>
    <t>2017-03-04T01:10:50.585745+00:00</t>
  </si>
  <si>
    <t>55ae062af11b19bbe1ed5d0b54492b56</t>
  </si>
  <si>
    <t>ENCSR209YCR</t>
  </si>
  <si>
    <t>ENCBS928AAC</t>
  </si>
  <si>
    <t>2016-05-09T14:04:41.386438+00:00</t>
  </si>
  <si>
    <t>66e0e81f2bf7d7fbc3c8f8f7c81b951a</t>
  </si>
  <si>
    <t>2016-05-09T13:59:47.596309+00:00</t>
  </si>
  <si>
    <t>3938abfedc296fc0394ffe094dae12b7</t>
  </si>
  <si>
    <t>ENCSR121CWV</t>
  </si>
  <si>
    <t>ENCBS560TQP</t>
  </si>
  <si>
    <t>3e05c866bd52eb3c02d881f7f0013473</t>
  </si>
  <si>
    <t>b1ef70f200e9961a21e533261f9509ad</t>
  </si>
  <si>
    <t>ENCSR411EGZ</t>
  </si>
  <si>
    <t>2016-08-27T00:35:26.922615+00:00</t>
  </si>
  <si>
    <t>2ad1389f1f16621de69bc7f7d43de7ec</t>
  </si>
  <si>
    <t>2016-08-27T00:34:41.475974+00:00</t>
  </si>
  <si>
    <t>c13e290aea72c9a9b07bd38e5ad2bbf3</t>
  </si>
  <si>
    <t>ENCSR015WSU</t>
  </si>
  <si>
    <t>2017-03-17T21:31:07.176755+00:00</t>
  </si>
  <si>
    <t>de9147d2ecefe3df8c62ee1f4ac3ca8a</t>
  </si>
  <si>
    <t>2017-03-17T21:30:39.081014+00:00</t>
  </si>
  <si>
    <t>273c2bf7558129429f4b8233364ada94</t>
  </si>
  <si>
    <t>ENCSR217LRF</t>
  </si>
  <si>
    <t>a1302e886528a35335a7014d98636278</t>
  </si>
  <si>
    <t>489f30e969cb54b0f779d012dc69b0b2</t>
  </si>
  <si>
    <t>ENCSR623SDL</t>
  </si>
  <si>
    <t>ENCBS753ZIZ</t>
  </si>
  <si>
    <t>2016-04-01T21:20:18.648887+00:00</t>
  </si>
  <si>
    <t>e48b4a24012a1e3554fd503ead30ae35</t>
  </si>
  <si>
    <t>2016-04-01T21:25:57.502074+00:00</t>
  </si>
  <si>
    <t>fc74f51c85f68f70a707cc6ec81f1893</t>
  </si>
  <si>
    <t>ENCSR588APY</t>
  </si>
  <si>
    <t>2017-01-26T01:03:00.117629+00:00</t>
  </si>
  <si>
    <t>fddd3a765d1e4dd770e3118d3823a80f</t>
  </si>
  <si>
    <t>2017-01-26T01:02:31.588368+00:00</t>
  </si>
  <si>
    <t>b175def9074c9796d22fc06d7b3d00a5</t>
  </si>
  <si>
    <t>ENCSR475HOV</t>
  </si>
  <si>
    <t>2017-03-17T22:27:36.765903+00:00</t>
  </si>
  <si>
    <t>3e4a57fbc4fd88076f27bc9ed037cb4a</t>
  </si>
  <si>
    <t>2017-03-17T22:28:05.465501+00:00</t>
  </si>
  <si>
    <t>002a4b9657173e252c9485c711eccd70</t>
  </si>
  <si>
    <t>ENCSR097PLG</t>
  </si>
  <si>
    <t>ENCBS821FOP</t>
  </si>
  <si>
    <t>2015-10-30T20:28:24.013410+00:00</t>
  </si>
  <si>
    <t>1a2356aaea36526a45edb8ede239e591</t>
  </si>
  <si>
    <t>2015-10-30T20:26:32.890913+00:00</t>
  </si>
  <si>
    <t>4ce96625cffdb4d25f438b08737fe7b3</t>
  </si>
  <si>
    <t>ENCSR770GTP</t>
  </si>
  <si>
    <t>ENCBS716YFX</t>
  </si>
  <si>
    <t>2014-07-05T00:00:00.000000+00:00</t>
  </si>
  <si>
    <t>799a6e1e4ab59d2178a25b07565e2788</t>
  </si>
  <si>
    <t>4ced8ad74a148c69a89385179be9e7ca</t>
  </si>
  <si>
    <t>ENCSR236WEQ</t>
  </si>
  <si>
    <t>2017-03-17T22:18:35.225184+00:00</t>
  </si>
  <si>
    <t>7abbfba2fd63aefe4f83396865f0f2b0</t>
  </si>
  <si>
    <t>2017-03-17T22:19:03.965015+00:00</t>
  </si>
  <si>
    <t>7508f82ca3b8510aca102629fae3ca6e</t>
  </si>
  <si>
    <t>ENCSR480WKY</t>
  </si>
  <si>
    <t>2016-10-14T17:40:16.672378+00:00</t>
  </si>
  <si>
    <t>e6d13fd368076060580dfdf614786557</t>
  </si>
  <si>
    <t>2016-10-14T17:38:19.637225+00:00</t>
  </si>
  <si>
    <t>c5c8851c69ffe9233d2e737ff03bba43</t>
  </si>
  <si>
    <t>ENCSR871XML</t>
  </si>
  <si>
    <t>2014-07-06T00:00:00.000000+00:00</t>
  </si>
  <si>
    <t>af203147d07e8d32abc4c1ad7f3adb69</t>
  </si>
  <si>
    <t>dd1375787c020ef7117c3683c7e5f1f8</t>
  </si>
  <si>
    <t>ENCSR439EEV</t>
  </si>
  <si>
    <t>2016-08-26T23:43:17.669633+00:00</t>
  </si>
  <si>
    <t>987b071d2fbc4121b7e5bb3953e61bbc</t>
  </si>
  <si>
    <t>2016-08-26T23:43:28.359562+00:00</t>
  </si>
  <si>
    <t>5b52840529e493ab8391a6761499a38b</t>
  </si>
  <si>
    <t>ENCSR614FBE</t>
  </si>
  <si>
    <t>ENCBS506IZD</t>
  </si>
  <si>
    <t>2016-04-01T20:26:38.021968+00:00</t>
  </si>
  <si>
    <t>f8a353dd83997aa5507244db81768771</t>
  </si>
  <si>
    <t>2016-04-01T20:31:50.227811+00:00</t>
  </si>
  <si>
    <t>09b7a59b1b60d2ec4025fceb4da34ab1</t>
  </si>
  <si>
    <t>ENCFF640ALF</t>
  </si>
  <si>
    <t>2016-10-28T06:01:13.300110+00:00</t>
  </si>
  <si>
    <t>c5aa4b091d53d2674319a4ed3918ac24</t>
  </si>
  <si>
    <t>ENCFF626NFD</t>
  </si>
  <si>
    <t>2016-10-28T06:01:21.522989+00:00</t>
  </si>
  <si>
    <t>a35d7eef6ca5dec958ac9abd8c766d08</t>
  </si>
  <si>
    <t>ENCBS737IZN</t>
  </si>
  <si>
    <t>2016-11-11T20:23:39.111818+00:00</t>
  </si>
  <si>
    <t>19241b544974883227585653f0528fd4</t>
  </si>
  <si>
    <t>2016-11-11T20:22:24.090845+00:00</t>
  </si>
  <si>
    <t>0255b845522edfec82ae5415f4e04e9a</t>
  </si>
  <si>
    <t>ENCSR118WAD</t>
  </si>
  <si>
    <t>2016-12-09T20:27:17.965265+00:00</t>
  </si>
  <si>
    <t>60c140ad76b4dee0a82fd441ca5215c6</t>
  </si>
  <si>
    <t>2016-12-09T20:13:03.031325+00:00</t>
  </si>
  <si>
    <t>ff007b6a81ec4e517f3b2560dc8efce4</t>
  </si>
  <si>
    <t>ENCSR492SGS</t>
  </si>
  <si>
    <t>ENCBS725FFW</t>
  </si>
  <si>
    <t>2016-04-01T14:24:07.424817+00:00</t>
  </si>
  <si>
    <t>0d15f9fcd8ba376c2be6190bf87f8fb5</t>
  </si>
  <si>
    <t>2016-04-01T14:28:24.399628+00:00</t>
  </si>
  <si>
    <t>ebaf8640d9372526e05f2d3c00d48e6d</t>
  </si>
  <si>
    <t>ENCSR727UQK</t>
  </si>
  <si>
    <t>ENCBS683EBC</t>
  </si>
  <si>
    <t>2015-10-30T20:48:15.033199+00:00</t>
  </si>
  <si>
    <t>0ddb2395bb953ec056707dfe9451a581</t>
  </si>
  <si>
    <t>2015-10-30T20:46:47.866079+00:00</t>
  </si>
  <si>
    <t>f0565e5c3b96436405672f35b2465646</t>
  </si>
  <si>
    <t>ENCSR500VBE</t>
  </si>
  <si>
    <t>ENCBS852SOK</t>
  </si>
  <si>
    <t>2017-02-08T03:14:50.145562+00:00</t>
  </si>
  <si>
    <t>43297e695a55e7fd25834c3ae01f27c0</t>
  </si>
  <si>
    <t>2017-02-08T03:11:15.927168+00:00</t>
  </si>
  <si>
    <t>961a38e7098c146439df93df910ce89c</t>
  </si>
  <si>
    <t>ENCSR047WFN</t>
  </si>
  <si>
    <t>2016-11-03T00:59:59.706990+00:00</t>
  </si>
  <si>
    <t>aadf74e100ef92ae981f0634c9550c73</t>
  </si>
  <si>
    <t>2016-11-03T01:00:30.782996+00:00</t>
  </si>
  <si>
    <t>9d86ee890ead57fd7caf4a1a147bd92a</t>
  </si>
  <si>
    <t>ENCSR144QLB</t>
  </si>
  <si>
    <t>2016-12-06T21:39:02.254021+00:00</t>
  </si>
  <si>
    <t>f5158214ec10f31718a3088ef02ccc86</t>
  </si>
  <si>
    <t>2016-12-06T21:38:25.425508+00:00</t>
  </si>
  <si>
    <t>64b49ccc440750752b33c37c474f31fa</t>
  </si>
  <si>
    <t>ENCSR396WMW</t>
  </si>
  <si>
    <t>2016-12-05T23:52:57.522803+00:00</t>
  </si>
  <si>
    <t>921f4140e2da50c87c6412efee838351</t>
  </si>
  <si>
    <t>2016-12-05T23:53:23.967961+00:00</t>
  </si>
  <si>
    <t>33ada549fbfe8a52d35b8801ca7f6696</t>
  </si>
  <si>
    <t>ENCSR061CNP</t>
  </si>
  <si>
    <t>2016-12-05T22:17:42.130963+00:00</t>
  </si>
  <si>
    <t>835ebe1bfe3e8e820705487f94182e01</t>
  </si>
  <si>
    <t>2016-12-05T22:17:18.173061+00:00</t>
  </si>
  <si>
    <t>ef6707b8a448b41ddfe1c339efe701e5</t>
  </si>
  <si>
    <t>ENCSR468BNS</t>
  </si>
  <si>
    <t>ENCBS862GKZ</t>
  </si>
  <si>
    <t>2015-10-30T20:53:59.605794+00:00</t>
  </si>
  <si>
    <t>05768dd112b72ca01301d3ef82cdaee9</t>
  </si>
  <si>
    <t>2015-10-30T20:55:25.175290+00:00</t>
  </si>
  <si>
    <t>1cb930c0efe279a45a0067125c399fc7</t>
  </si>
  <si>
    <t>ENCSR821NQM</t>
  </si>
  <si>
    <t>2017-03-04T02:51:17.066822+00:00</t>
  </si>
  <si>
    <t>fd5796d08a882235f69e9ef71687219d</t>
  </si>
  <si>
    <t>2017-03-04T02:53:57.789076+00:00</t>
  </si>
  <si>
    <t>5b97c72e41d1b533b60bcd7f8cc67744</t>
  </si>
  <si>
    <t>ENCSR781GAA</t>
  </si>
  <si>
    <t>ENCBS579QSJ</t>
  </si>
  <si>
    <t>2015-10-30T20:38:30.702244+00:00</t>
  </si>
  <si>
    <t>c9792dfe7e633f5aae10fdb26802c450</t>
  </si>
  <si>
    <t>2015-10-30T20:37:14.559201+00:00</t>
  </si>
  <si>
    <t>676e8729e7bfd99c3161bf54fe24f325</t>
  </si>
  <si>
    <t>ENCSR387MCX</t>
  </si>
  <si>
    <t>ENCBS329CYL</t>
  </si>
  <si>
    <t>2015-10-30T21:29:28.069272+00:00</t>
  </si>
  <si>
    <t>28a4be225e8dfc0f5a98c1b05369f354</t>
  </si>
  <si>
    <t>2015-10-30T21:27:31.435349+00:00</t>
  </si>
  <si>
    <t>cff5cc5203cb96f43f3b804b82e51a42</t>
  </si>
  <si>
    <t>ENCSR740VAI</t>
  </si>
  <si>
    <t>2016-10-28T07:11:56.641040+00:00</t>
  </si>
  <si>
    <t>f53f2fe19a3680b186dfeeea6648c614</t>
  </si>
  <si>
    <t>2016-10-28T07:12:06.417162+00:00</t>
  </si>
  <si>
    <t>bc5bf877ee0804081ca75240debcf7be</t>
  </si>
  <si>
    <t>ENCSR326AHF</t>
  </si>
  <si>
    <t>2016-10-24T22:58:56.564452+00:00</t>
  </si>
  <si>
    <t>82bc93b1232091527193804d8dda2014</t>
  </si>
  <si>
    <t>2016-10-24T22:59:19.942929+00:00</t>
  </si>
  <si>
    <t>f725495b95e504f4816315e61ff6451a</t>
  </si>
  <si>
    <t>ENCSR522PLW</t>
  </si>
  <si>
    <t>2017-03-17T21:08:58.362005+00:00</t>
  </si>
  <si>
    <t>983a731653934971f71c8d6ca68fac31</t>
  </si>
  <si>
    <t>2017-03-17T21:09:35.790498+00:00</t>
  </si>
  <si>
    <t>515be0f64f3a15ffbe920df1fdd64f69</t>
  </si>
  <si>
    <t>f2a602cf68fdd37badb7c363c188ba63</t>
  </si>
  <si>
    <t>8e4b8210dc86b8b00ea66a2f03eacb69</t>
  </si>
  <si>
    <t>ENCSR131SEB</t>
  </si>
  <si>
    <t>ENCBS143IKI</t>
  </si>
  <si>
    <t>2016-12-10T02:13:31.010010+00:00</t>
  </si>
  <si>
    <t>6982b422301873c495296f29e3cb26b0</t>
  </si>
  <si>
    <t>2016-12-10T02:13:01.254068+00:00</t>
  </si>
  <si>
    <t>520e742d9a77a0f1ada24b1844c23b7d</t>
  </si>
  <si>
    <t>ENCBS706NVS</t>
  </si>
  <si>
    <t>2016-12-10T02:08:37.518831+00:00</t>
  </si>
  <si>
    <t>33dd7cd3875912ea1ab536ca191ba025</t>
  </si>
  <si>
    <t>2016-12-10T02:09:07.906202+00:00</t>
  </si>
  <si>
    <t>c2ae1a4ddcbec192be4eda657a7ec042</t>
  </si>
  <si>
    <t>ENCSR962GNR</t>
  </si>
  <si>
    <t>ENCBS703NZF</t>
  </si>
  <si>
    <t>2015-10-30T21:30:34.947715+00:00</t>
  </si>
  <si>
    <t>be22d66369198cb7ccb43175eb3cb041</t>
  </si>
  <si>
    <t>2015-10-30T21:31:17.493571+00:00</t>
  </si>
  <si>
    <t>bcdfd2f964664c5c4dfa22d5fbc55609</t>
  </si>
  <si>
    <t>ENCSR584RZY</t>
  </si>
  <si>
    <t>2017-01-26T00:36:12.849331+00:00</t>
  </si>
  <si>
    <t>d98e6262904fc54943903cf6b4c444b1</t>
  </si>
  <si>
    <t>2017-01-26T00:36:50.532771+00:00</t>
  </si>
  <si>
    <t>f599f0dfaa7325e5d63f69247e0f40a9</t>
  </si>
  <si>
    <t>ENCSR578DNH</t>
  </si>
  <si>
    <t>ENCBS443JHG</t>
  </si>
  <si>
    <t>2015-10-30T20:34:33.140739+00:00</t>
  </si>
  <si>
    <t>5b05991e09ff02add06daf6469067566</t>
  </si>
  <si>
    <t>2015-10-30T20:35:49.641065+00:00</t>
  </si>
  <si>
    <t>c8d94402f7812ba8a82cfbb21c28c3a5</t>
  </si>
  <si>
    <t>ENCSR061MKW</t>
  </si>
  <si>
    <t>2016-12-10T02:47:36.892799+00:00</t>
  </si>
  <si>
    <t>b2187db0222d3aaa54fc544ed28034a0</t>
  </si>
  <si>
    <t>2016-12-10T02:48:06.400354+00:00</t>
  </si>
  <si>
    <t>7ddfc24cfb5b84ebd5798e76a7fa3feb</t>
  </si>
  <si>
    <t>ENCSR819SSW</t>
  </si>
  <si>
    <t>2016-04-24T06:39:08.786726+00:00</t>
  </si>
  <si>
    <t>9367c490951a59a526a578d60d020953</t>
  </si>
  <si>
    <t>2016-04-24T06:39:27.389813+00:00</t>
  </si>
  <si>
    <t>499adae3554a26c8a50a30bb33bde489</t>
  </si>
  <si>
    <t>ENCBS216AOQ</t>
  </si>
  <si>
    <t>9b4d55d493bf1bce02b649e3bc7d9c9b</t>
  </si>
  <si>
    <t>6f7c8964d1f1a7fddd242f92d5bda0f1</t>
  </si>
  <si>
    <t>ENCSR067AZA</t>
  </si>
  <si>
    <t>2017-01-26T00:10:55.128099+00:00</t>
  </si>
  <si>
    <t>2c5c30381a8705de97b88f82cd5e55a9</t>
  </si>
  <si>
    <t>2017-01-26T00:11:22.459867+00:00</t>
  </si>
  <si>
    <t>e11d6e0ca6c4952476ef334165219b95</t>
  </si>
  <si>
    <t>ENCSR634PYN</t>
  </si>
  <si>
    <t>ENCBS163EMU</t>
  </si>
  <si>
    <t>6f77817e98406b6132c7202b81c89cc6</t>
  </si>
  <si>
    <t>0edfbd371c3624967f691bd268f6ca89</t>
  </si>
  <si>
    <t>ENCSR176UHI</t>
  </si>
  <si>
    <t>ENCBS936SUX</t>
  </si>
  <si>
    <t>2016-12-13T00:38:28.014949+00:00</t>
  </si>
  <si>
    <t>ecbae1a6eeab75768cb285d1e64d28a1</t>
  </si>
  <si>
    <t>2016-12-13T00:38:02.448402+00:00</t>
  </si>
  <si>
    <t>e0373da17ee910fb12205461225112f7</t>
  </si>
  <si>
    <t>ENCSR867NUH</t>
  </si>
  <si>
    <t>2016-12-07T22:28:12.323797+00:00</t>
  </si>
  <si>
    <t>b148774992bf621dc98ff4c0ef7eb5bd</t>
  </si>
  <si>
    <t>2016-12-07T22:27:45.006081+00:00</t>
  </si>
  <si>
    <t>a1ff1b3b84fb9404f782c177b8361006</t>
  </si>
  <si>
    <t>99654b9c84ebc95050501a8f001ef01a</t>
  </si>
  <si>
    <t>8324ea5a42a7907cde331cda22abe5a9</t>
  </si>
  <si>
    <t>ENCSR658AGP</t>
  </si>
  <si>
    <t>ENCBS783WYV</t>
  </si>
  <si>
    <t>2016-10-24T23:41:47.486902+00:00</t>
  </si>
  <si>
    <t>bc397b8cb479f86ce832ff83571f9a20</t>
  </si>
  <si>
    <t>2016-10-24T23:43:16.558758+00:00</t>
  </si>
  <si>
    <t>68263c99784485eabff2837752575b44</t>
  </si>
  <si>
    <t>ENCSR689CZH</t>
  </si>
  <si>
    <t>2017-01-26T03:33:16.778635+00:00</t>
  </si>
  <si>
    <t>5335e5122a134df24e188991b7dac2e3</t>
  </si>
  <si>
    <t>2017-01-26T03:33:41.929031+00:00</t>
  </si>
  <si>
    <t>b0a15720d221ff26feee8e6de4ca3d63</t>
  </si>
  <si>
    <t>b70463f06cd7aaa0602929034b39fa25</t>
  </si>
  <si>
    <t>db5b5f0303d472c18fe72e6fb36c09da</t>
  </si>
  <si>
    <t>ENCSR628RAE</t>
  </si>
  <si>
    <t>2016-12-06T22:59:39.167746+00:00</t>
  </si>
  <si>
    <t>4df3d4fa504cd9cee3a9ae6346b4434d</t>
  </si>
  <si>
    <t>2016-12-06T22:59:05.800924+00:00</t>
  </si>
  <si>
    <t>a3c248667dcd06cc43926f0b37aeedb7</t>
  </si>
  <si>
    <t>ENCSR489RLS</t>
  </si>
  <si>
    <t>ENCBS002PZY</t>
  </si>
  <si>
    <t>2015-10-30T20:39:51.400187+00:00</t>
  </si>
  <si>
    <t>062056f4a652913d7acf18810074564b</t>
  </si>
  <si>
    <t>2015-10-30T20:41:01.919817+00:00</t>
  </si>
  <si>
    <t>c51390a286dd3bb7d848bd5b9dcf5c91</t>
  </si>
  <si>
    <t>f2b3041f70f363ab056b58fc28921c56</t>
  </si>
  <si>
    <t>eaba46e01a30c75bbc75ab75479d9b79</t>
  </si>
  <si>
    <t>ENCSR369LPC</t>
  </si>
  <si>
    <t>ENCBS544EAP</t>
  </si>
  <si>
    <t>2015-10-30T20:51:12.040587+00:00</t>
  </si>
  <si>
    <t>29a9ee024d4320f9943a3534be9f01de</t>
  </si>
  <si>
    <t>2015-10-30T20:49:48.175444+00:00</t>
  </si>
  <si>
    <t>7f18e4b89c5d533d2327eb3cf22bd59b</t>
  </si>
  <si>
    <t>ENCSR853XCA</t>
  </si>
  <si>
    <t>2016-10-24T22:42:16.535785+00:00</t>
  </si>
  <si>
    <t>17d867ce963a20e79f7edd36aacd5f5c</t>
  </si>
  <si>
    <t>2016-10-24T22:44:33.560771+00:00</t>
  </si>
  <si>
    <t>d6eb2494e6cda8ce12a4b5ed2d8143ed</t>
  </si>
  <si>
    <t>ENCSR610YRT</t>
  </si>
  <si>
    <t>afbb344be0e5d1b12c86d170a8f4533f</t>
  </si>
  <si>
    <t>32b16c1c013f3d9932b371efc10cca4d</t>
  </si>
  <si>
    <t>ENCSR922MYB</t>
  </si>
  <si>
    <t>ENCBS670PDV</t>
  </si>
  <si>
    <t>2015-10-30T21:34:09.019479+00:00</t>
  </si>
  <si>
    <t>ce5dc15d39877eec687e3d9555063aa4</t>
  </si>
  <si>
    <t>2015-10-30T21:32:26.919830+00:00</t>
  </si>
  <si>
    <t>0a8785cdcd03a0efeaa69002cf5aeb62</t>
  </si>
  <si>
    <t>ENCSR889QUI</t>
  </si>
  <si>
    <t>ENCBS818FPM</t>
  </si>
  <si>
    <t>2015-10-30T20:29:50.071769+00:00</t>
  </si>
  <si>
    <t>5dec8a2b6f427a579e573efdff39aed8</t>
  </si>
  <si>
    <t>2015-10-30T20:31:02.745423+00:00</t>
  </si>
  <si>
    <t>8133f45ebad2b3e48e7139d7b88e5d73</t>
  </si>
  <si>
    <t>ENCSR545WDI</t>
  </si>
  <si>
    <t>ENCBS557OXO</t>
  </si>
  <si>
    <t>2015-10-30T21:01:59.060519+00:00</t>
  </si>
  <si>
    <t>d8d470b5d43ab2db6aa0913da30b39c9</t>
  </si>
  <si>
    <t>2015-10-30T21:00:20.084540+00:00</t>
  </si>
  <si>
    <t>181e5f1b5066490e060060bdd03c3d11</t>
  </si>
  <si>
    <t>ENCSR961NYO</t>
  </si>
  <si>
    <t>2016-12-05T22:46:24.348525+00:00</t>
  </si>
  <si>
    <t>4d4c8eeb75095af60ef1e6a9e83fbf5c</t>
  </si>
  <si>
    <t>2016-12-05T22:46:04.717370+00:00</t>
  </si>
  <si>
    <t>73f850ae18104e0d90f9226226deb99b</t>
  </si>
  <si>
    <t>ENCSR091EBM</t>
  </si>
  <si>
    <t>2016-10-26T00:49:07.694497+00:00</t>
  </si>
  <si>
    <t>c01aa6bf2358086b453e185c729c8fb7</t>
  </si>
  <si>
    <t>2016-10-26T00:47:52.297048+00:00</t>
  </si>
  <si>
    <t>e5df37d13c4092b80df7655d7ac85c11</t>
  </si>
  <si>
    <t>ENCSR724HDV</t>
  </si>
  <si>
    <t>ENCBS055YUW</t>
  </si>
  <si>
    <t>2015-10-30T21:21:46.391674+00:00</t>
  </si>
  <si>
    <t>ed52332f14d82c9a3c0260204e2f6a00</t>
  </si>
  <si>
    <t>2015-10-30T21:23:01.109139+00:00</t>
  </si>
  <si>
    <t>c62e37ef89af002aaf42bbea7680bdfb</t>
  </si>
  <si>
    <t>ENCSR492GDK</t>
  </si>
  <si>
    <t>2016-12-05T21:41:23.975926+00:00</t>
  </si>
  <si>
    <t>a6ec567e788813a256c63c1707bd7edb</t>
  </si>
  <si>
    <t>2016-12-05T21:41:44.312649+00:00</t>
  </si>
  <si>
    <t>0873e9b2fcd770c64487969cbf2d97d1</t>
  </si>
  <si>
    <t>ENCSR062MVC</t>
  </si>
  <si>
    <t>2016-12-05T21:08:17.692845+00:00</t>
  </si>
  <si>
    <t>a63a58147236e876b62d960c54a9cb68</t>
  </si>
  <si>
    <t>2016-12-05T21:08:42.543307+00:00</t>
  </si>
  <si>
    <t>2dc3f29db250ac3e842d0b70f8b9c3d1</t>
  </si>
  <si>
    <t>ENCSR376QKK</t>
  </si>
  <si>
    <t>2016-04-24T06:34:50.626740+00:00</t>
  </si>
  <si>
    <t>280403803cbc311c5be1372da7315977</t>
  </si>
  <si>
    <t>2016-04-24T06:35:18.009951+00:00</t>
  </si>
  <si>
    <t>16eaacc89cf6b9c94cabb47968180a25</t>
  </si>
  <si>
    <t>ENCSR412HJH</t>
  </si>
  <si>
    <t>ENCBS207FBE</t>
  </si>
  <si>
    <t>2016-04-01T21:03:52.919647+00:00</t>
  </si>
  <si>
    <t>97b1038c658bc6501ef083762300c461</t>
  </si>
  <si>
    <t>2016-04-01T20:59:48.189195+00:00</t>
  </si>
  <si>
    <t>6641913fd2ec8a666ce404c97c253e6b</t>
  </si>
  <si>
    <t>ENCFF002EFL</t>
  </si>
  <si>
    <t>ENCBS980OYK</t>
  </si>
  <si>
    <t>b29862a3bba9dcebc3f70f636fed1103</t>
  </si>
  <si>
    <t>ENCFF002EFM</t>
  </si>
  <si>
    <t>f23b8a206605f52a18495be4853b12db</t>
  </si>
  <si>
    <t>ENCBS764AUT</t>
  </si>
  <si>
    <t>2016-09-01T22:46:51.927374+00:00</t>
  </si>
  <si>
    <t>47c4dc225c9d0de877042bb97ef23c11</t>
  </si>
  <si>
    <t>2016-09-01T22:48:33.239804+00:00</t>
  </si>
  <si>
    <t>fa3aafe70d898c1cf7a46ce845da3d94</t>
  </si>
  <si>
    <t>ENCSR978LBS</t>
  </si>
  <si>
    <t>2016-10-24T17:32:31.796829+00:00</t>
  </si>
  <si>
    <t>cf147916e8bdfac56636c20be1954e7c</t>
  </si>
  <si>
    <t>2016-10-24T17:32:06.424751+00:00</t>
  </si>
  <si>
    <t>61c2026793895519265832b077f7315b</t>
  </si>
  <si>
    <t>ENCSR554FDZ</t>
  </si>
  <si>
    <t>ENCBS232KKV</t>
  </si>
  <si>
    <t>8cb67e6daec8c6f7cb0f88459b09ff7b</t>
  </si>
  <si>
    <t>ccc9e85269d58667e7bc3ee13aec3261</t>
  </si>
  <si>
    <t>ENCBS316RCQ</t>
  </si>
  <si>
    <t>2017-02-23T19:52:53.843687+00:00</t>
  </si>
  <si>
    <t>48255e5dd759667d46b18484ae0a06c1</t>
  </si>
  <si>
    <t>2017-02-23T19:53:20.771078+00:00</t>
  </si>
  <si>
    <t>2c723ed100cb4034011859ea30bfa4a6</t>
  </si>
  <si>
    <t>ENCSR585FQO</t>
  </si>
  <si>
    <t>ENCBS947VNK</t>
  </si>
  <si>
    <t>2017-02-01T01:06:09.349359+00:00</t>
  </si>
  <si>
    <t>e94aae163a637a3d6a18081806bffbd0</t>
  </si>
  <si>
    <t>2017-02-01T01:04:46.660095+00:00</t>
  </si>
  <si>
    <t>0718470e2cbdbaa5c0e530b8a16bb98c</t>
  </si>
  <si>
    <t>ENCSR578SNR</t>
  </si>
  <si>
    <t>ENCBS753IIO</t>
  </si>
  <si>
    <t>2015-10-30T21:18:31.510234+00:00</t>
  </si>
  <si>
    <t>0ecabedb19e1fcc21336983c1a34ec6c</t>
  </si>
  <si>
    <t>2015-10-30T21:20:16.052643+00:00</t>
  </si>
  <si>
    <t>54220056d02bd3ffe9c4f991411fdddc</t>
  </si>
  <si>
    <t>ENCSR975JIE</t>
  </si>
  <si>
    <t>2016-10-26T01:36:56.207270+00:00</t>
  </si>
  <si>
    <t>a4cd45d9fdc5ce1b1bf90a03c9d99cf1</t>
  </si>
  <si>
    <t>2016-10-26T01:38:18.292561+00:00</t>
  </si>
  <si>
    <t>84cf5d2cc9cd80708de1e7b1cdfc75b1</t>
  </si>
  <si>
    <t>ENCSR336OPU</t>
  </si>
  <si>
    <t>2016-12-06T22:33:34.538444+00:00</t>
  </si>
  <si>
    <t>96c8fa17b4c0f1f8f7c5203cbd055c4d</t>
  </si>
  <si>
    <t>2016-12-06T22:34:04.507598+00:00</t>
  </si>
  <si>
    <t>42c3fc648f4029e3977c9ff157dc9e8d</t>
  </si>
  <si>
    <t>ENCSR109IEL</t>
  </si>
  <si>
    <t>2016-11-03T00:41:03.304691+00:00</t>
  </si>
  <si>
    <t>9cc80a35ef4bc7bfa181bc7d04571716</t>
  </si>
  <si>
    <t>2016-11-03T00:40:23.836533+00:00</t>
  </si>
  <si>
    <t>8e0180d7b160c72295eb8145df3c7941</t>
  </si>
  <si>
    <t>ENCBS942OEI</t>
  </si>
  <si>
    <t>2016-12-10T01:55:49.553263+00:00</t>
  </si>
  <si>
    <t>b65dfc36cd70c3af1b47c0c50ce43c2b</t>
  </si>
  <si>
    <t>2016-12-10T01:55:25.647196+00:00</t>
  </si>
  <si>
    <t>4ab2c3fe194fd94116b481b2b4f1785c</t>
  </si>
  <si>
    <t>72461c78147b7e9eb617c208dea8e9ae</t>
  </si>
  <si>
    <t>ddb633c037e35b01b0dda7df817bc91c</t>
  </si>
  <si>
    <t>ENCSR225KOT</t>
  </si>
  <si>
    <t>2016-04-24T02:05:20.227607+00:00</t>
  </si>
  <si>
    <t>20f485bd98e00186e04deaaa815db1df</t>
  </si>
  <si>
    <t>2016-04-24T02:05:36.604696+00:00</t>
  </si>
  <si>
    <t>137a655cb277a5c46420762d571fd071</t>
  </si>
  <si>
    <t>ENCSR085OAX</t>
  </si>
  <si>
    <t>ENCBS405IFW</t>
  </si>
  <si>
    <t>2015-10-30T20:57:01.953402+00:00</t>
  </si>
  <si>
    <t>afa50f3e29d7f86a8867023c2e921e6b</t>
  </si>
  <si>
    <t>2015-10-30T20:58:35.278701+00:00</t>
  </si>
  <si>
    <t>363c944b08b28abf3cf97f53aeaaf2af</t>
  </si>
  <si>
    <t>ENCSR195ZCD</t>
  </si>
  <si>
    <t>ENCBS777STD</t>
  </si>
  <si>
    <t>2016-04-28T09:02:10.879148+00:00</t>
  </si>
  <si>
    <t>fb6962f0ffcf071a4a29c94242c10f9d</t>
  </si>
  <si>
    <t>2016-04-28T09:01:28.843815+00:00</t>
  </si>
  <si>
    <t>dba7b00e59fb6c0d70af214be2407a59</t>
  </si>
  <si>
    <t>ENCSR068GPE</t>
  </si>
  <si>
    <t>ENCBS962GKO</t>
  </si>
  <si>
    <t>2017-02-08T03:08:11.740901+00:00</t>
  </si>
  <si>
    <t>669b0307c5118c56c8cfd52f4224f9e2</t>
  </si>
  <si>
    <t>2017-02-08T03:05:30.469137+00:00</t>
  </si>
  <si>
    <t>00e3e6ff730fca684fd4e9a0a0b5e1f1</t>
  </si>
  <si>
    <t>ENCBS573TKZ</t>
  </si>
  <si>
    <t>2017-03-22T05:06:12.841783+00:00</t>
  </si>
  <si>
    <t>20339a75580554784410450932ae272c</t>
  </si>
  <si>
    <t>2017-03-22T05:07:31.047722+00:00</t>
  </si>
  <si>
    <t>367c7dc34a8e3799802da0964c7d967c</t>
  </si>
  <si>
    <t>ENCSR676WCI</t>
  </si>
  <si>
    <t>2016-11-02T22:29:40.868020+00:00</t>
  </si>
  <si>
    <t>3e17ac213b513259dc866aa10ae1f697</t>
  </si>
  <si>
    <t>2016-11-02T22:31:35.340511+00:00</t>
  </si>
  <si>
    <t>2717ffd54fe6edc1962a14483dc6522e</t>
  </si>
  <si>
    <t>ENCSR361LSG</t>
  </si>
  <si>
    <t>2016-04-24T07:23:31.554572+00:00</t>
  </si>
  <si>
    <t>61f774e3c852fc4626d3d5c5f4362b86</t>
  </si>
  <si>
    <t>2016-04-24T07:23:49.158527+00:00</t>
  </si>
  <si>
    <t>e130c7d11cc5f44a92e2e4fd5f0aec17</t>
  </si>
  <si>
    <t>ENCSR329YMD</t>
  </si>
  <si>
    <t>ENCBS778QBL</t>
  </si>
  <si>
    <t>2015-10-30T21:43:56.095914+00:00</t>
  </si>
  <si>
    <t>f6ee70f6c9dcd9cbcd94c23c88188249</t>
  </si>
  <si>
    <t>2015-10-30T21:42:43.385987+00:00</t>
  </si>
  <si>
    <t>d2972ea42117cb1dffb1b660c14df46c</t>
  </si>
  <si>
    <t>ENCSR287HAL</t>
  </si>
  <si>
    <t>2016-10-24T22:35:41.392824+00:00</t>
  </si>
  <si>
    <t>b789374c1b40434797346bff24299a34</t>
  </si>
  <si>
    <t>2016-10-24T22:36:02.280981+00:00</t>
  </si>
  <si>
    <t>21c0d9671cff5ea8286177df47073104</t>
  </si>
  <si>
    <t>ENCSR394BOP</t>
  </si>
  <si>
    <t>2016-04-24T06:08:58.793263+00:00</t>
  </si>
  <si>
    <t>84ca5dd3b687519c33ff09d1922261a7</t>
  </si>
  <si>
    <t>2016-04-24T06:09:15.923906+00:00</t>
  </si>
  <si>
    <t>2c2871a1270142df772d7e9ff1af400d</t>
  </si>
  <si>
    <t>ENCBS168ISE</t>
  </si>
  <si>
    <t>40bfc629218790aa4acee1e2fcd0a005</t>
  </si>
  <si>
    <t>d6155b35a45707eeeef9dbd007bac60e</t>
  </si>
  <si>
    <t>ENCSR728EBP</t>
  </si>
  <si>
    <t>2016-04-24T06:42:23.066105+00:00</t>
  </si>
  <si>
    <t>401827da403f01e5ceeea44bca0de9c8</t>
  </si>
  <si>
    <t>2016-04-24T06:42:06.073020+00:00</t>
  </si>
  <si>
    <t>b070ee96703a595e318388a2f8f35465</t>
  </si>
  <si>
    <t>ENCSR910NJG</t>
  </si>
  <si>
    <t>ENCBS918KOX</t>
  </si>
  <si>
    <t>2016-04-07T13:53:47.381215+00:00</t>
  </si>
  <si>
    <t>620d789a96cb9b226ae4d7bc6d9d7d56</t>
  </si>
  <si>
    <t>2016-04-07T14:55:34.436450+00:00</t>
  </si>
  <si>
    <t>d985acaaf7ef494ea3a755d8c6b06a85</t>
  </si>
  <si>
    <t>ENCBS109FVF</t>
  </si>
  <si>
    <t>2017-02-01T01:02:40.743666+00:00</t>
  </si>
  <si>
    <t>59da28fb5e97edec1dd79c3240de3784</t>
  </si>
  <si>
    <t>2017-02-01T01:03:29.673692+00:00</t>
  </si>
  <si>
    <t>7bf3a7d9fa2342ff07a8c535cf0c2446</t>
  </si>
  <si>
    <t>ENCBS225ERF</t>
  </si>
  <si>
    <t>2016-04-28T09:03:27.095406+00:00</t>
  </si>
  <si>
    <t>6e53c0116ef74c3b2eab3a4c05a7c12c</t>
  </si>
  <si>
    <t>2016-04-28T09:03:08.041849+00:00</t>
  </si>
  <si>
    <t>5891100504460c486deaa9fbff4ac7f1</t>
  </si>
  <si>
    <t>ENCSR211EXK</t>
  </si>
  <si>
    <t>2016-04-24T07:26:09.092318+00:00</t>
  </si>
  <si>
    <t>ed9be8be51448b4bf6858f990d034116</t>
  </si>
  <si>
    <t>2016-04-24T07:26:24.428285+00:00</t>
  </si>
  <si>
    <t>b7f83d251a7ed0dcd07be97de3661881</t>
  </si>
  <si>
    <t>ENCSR249OFO</t>
  </si>
  <si>
    <t>ENCBS481LVE</t>
  </si>
  <si>
    <t>2015-10-30T20:45:32.264306+00:00</t>
  </si>
  <si>
    <t>806a5920bb2776754c1deb4c1084e85b</t>
  </si>
  <si>
    <t>2015-10-30T20:44:33.719978+00:00</t>
  </si>
  <si>
    <t>3680ecc7fc75baa77f55b21bc3175f82</t>
  </si>
  <si>
    <t>ENCSR978IXJ</t>
  </si>
  <si>
    <t>ENCBS026JDH</t>
  </si>
  <si>
    <t>2015-10-30T20:33:11.894929+00:00</t>
  </si>
  <si>
    <t>7da01ff983c498cc80a6d7c9038bbb2b</t>
  </si>
  <si>
    <t>2015-10-30T20:32:10.657524+00:00</t>
  </si>
  <si>
    <t>0687fa9d108a8ef7fb155099ac344050</t>
  </si>
  <si>
    <t>ENCSR535KIQ</t>
  </si>
  <si>
    <t>2016-04-24T06:28:37.288898+00:00</t>
  </si>
  <si>
    <t>c24c97ee2f289672a28608e07fadfd72</t>
  </si>
  <si>
    <t>2016-04-24T06:28:56.299508+00:00</t>
  </si>
  <si>
    <t>bf3933063fb02a3e8c751cd9565a875f</t>
  </si>
  <si>
    <t>ENCSR570HXV</t>
  </si>
  <si>
    <t>2016-10-26T02:05:10.419284+00:00</t>
  </si>
  <si>
    <t>7a0f3420bd6e0570306686bd8b132fcb</t>
  </si>
  <si>
    <t>2016-10-26T02:04:30.475279+00:00</t>
  </si>
  <si>
    <t>10b49db23ff1643aa7a2b24770cbb095</t>
  </si>
  <si>
    <t>ENCSR709DHP</t>
  </si>
  <si>
    <t>ENCBS134NRZ</t>
  </si>
  <si>
    <t>2015-10-30T20:42:15.110027+00:00</t>
  </si>
  <si>
    <t>bd69169904963003e92f8cd8c59e11bc</t>
  </si>
  <si>
    <t>2015-10-30T20:43:11.902952+00:00</t>
  </si>
  <si>
    <t>8457b761cd446c7a0554dcc14c50076c</t>
  </si>
  <si>
    <t>ENCSR955OCL</t>
  </si>
  <si>
    <t>2016-04-24T06:17:11.703124+00:00</t>
  </si>
  <si>
    <t>eaf11e6e0aee8fd6af8918d451064f79</t>
  </si>
  <si>
    <t>2016-04-24T06:16:46.723784+00:00</t>
  </si>
  <si>
    <t>a73f553155dabda5197a3595ff360fde</t>
  </si>
  <si>
    <t>2016-12-10T21:46:59.729762+00:00</t>
  </si>
  <si>
    <t>331d6fb9d75126fdfaa0ea402fb09841</t>
  </si>
  <si>
    <t>2016-12-10T21:44:52.740219+00:00</t>
  </si>
  <si>
    <t>cdedfef48df3cd78491d602fc1d20e60</t>
  </si>
  <si>
    <t>ENCBS748HNU</t>
  </si>
  <si>
    <t>57e96af7b8993b3c835424d506bc4b71</t>
  </si>
  <si>
    <t>ffd78dd01167f97ea470f3706468bf6f</t>
  </si>
  <si>
    <t>ENCSR485ITK</t>
  </si>
  <si>
    <t>2016-04-24T06:37:06.293133+00:00</t>
  </si>
  <si>
    <t>6efc3bd22c92ec16a49e36d41485812d</t>
  </si>
  <si>
    <t>2016-04-24T06:36:53.329506+00:00</t>
  </si>
  <si>
    <t>d5bfc696a5cb8ce087e6b27303f74533</t>
  </si>
  <si>
    <t>ENCSR298DKW</t>
  </si>
  <si>
    <t>ENCBS500RNP</t>
  </si>
  <si>
    <t>2015-10-30T21:35:56.405536+00:00</t>
  </si>
  <si>
    <t>7b4a091e1e4fc47164cc5b029cbbb8af</t>
  </si>
  <si>
    <t>2015-10-30T21:37:11.470120+00:00</t>
  </si>
  <si>
    <t>b7aa9aab6f03f2adac6e11ee84bf9624</t>
  </si>
  <si>
    <t>ENCSR517ZYR</t>
  </si>
  <si>
    <t>2016-04-24T02:44:22.174628+00:00</t>
  </si>
  <si>
    <t>b61fd270d0897eb3944e01c4445878d9</t>
  </si>
  <si>
    <t>2016-04-24T02:44:08.325079+00:00</t>
  </si>
  <si>
    <t>580bb19161fd8156f20e120aa0410be4</t>
  </si>
  <si>
    <t>ENCFF485UXE</t>
  </si>
  <si>
    <t>2017-03-22T04:41:40.200930+00:00</t>
  </si>
  <si>
    <t>c81e8fe020daabfb4a37d8acfb8e11e9</t>
  </si>
  <si>
    <t>ENCFF990RAJ</t>
  </si>
  <si>
    <t>2017-03-22T04:40:36.030275+00:00</t>
  </si>
  <si>
    <t>c62f69331809bb98466c5d40293962df</t>
  </si>
  <si>
    <t>ENCBS398HUM</t>
  </si>
  <si>
    <t>2016-10-24T23:35:39.913751+00:00</t>
  </si>
  <si>
    <t>f32d04eccb847d2e32525552e44e0724</t>
  </si>
  <si>
    <t>2016-10-24T23:36:44.872574+00:00</t>
  </si>
  <si>
    <t>7b9d57d9b558fbe2ba72ae8a434bbf25</t>
  </si>
  <si>
    <t>ENCSR198KYG</t>
  </si>
  <si>
    <t>ENCBS350VSG</t>
  </si>
  <si>
    <t>2015-10-30T21:04:34.873909+00:00</t>
  </si>
  <si>
    <t>bc7a4e968e43bf6dc963849b8298c5c6</t>
  </si>
  <si>
    <t>2015-10-30T21:03:33.337024+00:00</t>
  </si>
  <si>
    <t>09c2c8eed5a92f505c56d534e03647ea</t>
  </si>
  <si>
    <t>ENCSR565XPP</t>
  </si>
  <si>
    <t>ENCBS660SLH</t>
  </si>
  <si>
    <t>2016-03-31T18:42:58.412501+00:00</t>
  </si>
  <si>
    <t>a39e5ac189846e70801b7f24b63d642e</t>
  </si>
  <si>
    <t>2016-03-31T18:37:59.505505+00:00</t>
  </si>
  <si>
    <t>fb920cb64655fa6f1c7c78e7537959ff</t>
  </si>
  <si>
    <t>ENCSR903SJC</t>
  </si>
  <si>
    <t>2016-10-28T01:01:46.023577+00:00</t>
  </si>
  <si>
    <t>444218ce7c73914bb9e6317ecc08617d</t>
  </si>
  <si>
    <t>2016-10-28T01:01:39.906697+00:00</t>
  </si>
  <si>
    <t>fd3bda7d46864040c22efca8438659a3</t>
  </si>
  <si>
    <t>ENCSR081KET</t>
  </si>
  <si>
    <t>2016-04-27T08:25:52.087044+00:00</t>
  </si>
  <si>
    <t>489f93703f7890983911380728e3fae7</t>
  </si>
  <si>
    <t>2016-04-27T08:25:53.314367+00:00</t>
  </si>
  <si>
    <t>33150f8ba7ecb6a32b3003ed3735fcd4</t>
  </si>
  <si>
    <t>ENCSR236MWZ</t>
  </si>
  <si>
    <t>2016-04-23T23:44:07.508777+00:00</t>
  </si>
  <si>
    <t>81b21634da0ef475fc3527f0645373df</t>
  </si>
  <si>
    <t>2016-04-23T23:44:27.807611+00:00</t>
  </si>
  <si>
    <t>7e6473b12a99919cf14f298d80e8cbb7</t>
  </si>
  <si>
    <t>ENCSR308RWM</t>
  </si>
  <si>
    <t>2016-04-24T07:20:03.307154+00:00</t>
  </si>
  <si>
    <t>ab757e1316beeb11dcf00214745308dd</t>
  </si>
  <si>
    <t>2016-04-24T07:19:46.689043+00:00</t>
  </si>
  <si>
    <t>80e09c18af9a9d82c75d0ceb639d6996</t>
  </si>
  <si>
    <t>ENCSR375CYS</t>
  </si>
  <si>
    <t>ENCBS903THP</t>
  </si>
  <si>
    <t>2016-04-07T15:38:21.222386+00:00</t>
  </si>
  <si>
    <t>d59aef451884d2cb15e4ec3c8b39559b</t>
  </si>
  <si>
    <t>2016-04-07T15:39:41.033252+00:00</t>
  </si>
  <si>
    <t>6f2028a48546000c4d90e9e2f304bd48</t>
  </si>
  <si>
    <t>ENCSR277LNZ</t>
  </si>
  <si>
    <t>2016-04-24T07:17:05.197350+00:00</t>
  </si>
  <si>
    <t>a12584555ac207bdf426e4469417410c</t>
  </si>
  <si>
    <t>2016-04-24T07:16:51.161636+00:00</t>
  </si>
  <si>
    <t>92b3e7ec6c4b47b3cf6122ea85387594</t>
  </si>
  <si>
    <t>ENCSR211SZD</t>
  </si>
  <si>
    <t>2016-10-26T01:30:18.512278+00:00</t>
  </si>
  <si>
    <t>702f3e7cc4601d01e27dbc32d17b00a5</t>
  </si>
  <si>
    <t>2016-10-26T01:33:41.634153+00:00</t>
  </si>
  <si>
    <t>fdbfa10f7f7d42c262cb00d53c1f0df6</t>
  </si>
  <si>
    <t>ENCSR168DXB</t>
  </si>
  <si>
    <t>2016-04-24T00:06:28.156338+00:00</t>
  </si>
  <si>
    <t>00bb3c1dcc5f9bc75900a9409009305f</t>
  </si>
  <si>
    <t>2016-04-24T00:06:43.205560+00:00</t>
  </si>
  <si>
    <t>aaed6a5ff06b7cfda4c153f0bed56064</t>
  </si>
  <si>
    <t>ENCSR046PIC</t>
  </si>
  <si>
    <t>2016-04-24T06:30:18.503914+00:00</t>
  </si>
  <si>
    <t>7b78137eaab62a6061018f2451015f71</t>
  </si>
  <si>
    <t>2016-04-24T06:30:31.929213+00:00</t>
  </si>
  <si>
    <t>09a534b96bd169e54bb3deaa7a80fb64</t>
  </si>
  <si>
    <t>ENCFF452ELS</t>
  </si>
  <si>
    <t>2016-12-10T21:31:36.348422+00:00</t>
  </si>
  <si>
    <t>b86e32f44c51c90decd4c97baf54c714</t>
  </si>
  <si>
    <t>ENCFF893RME</t>
  </si>
  <si>
    <t>2016-12-10T21:31:54.634204+00:00</t>
  </si>
  <si>
    <t>c90d901bc93ae062655311d1b853e085</t>
  </si>
  <si>
    <t>ENCSR827FNU</t>
  </si>
  <si>
    <t>2016-04-24T07:21:39.648734+00:00</t>
  </si>
  <si>
    <t>3293487b24a5890979e5044c58fd1bdc</t>
  </si>
  <si>
    <t>2016-04-24T07:21:53.863116+00:00</t>
  </si>
  <si>
    <t>98dd355cc980404069f6bacafc063647</t>
  </si>
  <si>
    <t>ENCSR776RXA</t>
  </si>
  <si>
    <t>ENCBS687TWN</t>
  </si>
  <si>
    <t>2016-03-31T19:19:23.412269+00:00</t>
  </si>
  <si>
    <t>0ede51e44678eb09b49faf4cbf6e88fd</t>
  </si>
  <si>
    <t>2016-03-31T19:43:01.482129+00:00</t>
  </si>
  <si>
    <t>32dba9eb12e4b77028719f43e5210a66</t>
  </si>
  <si>
    <t>ENCSR607EOD</t>
  </si>
  <si>
    <t>2016-04-24T06:44:28.917134+00:00</t>
  </si>
  <si>
    <t>662aa9063ae4f2c57ad9442d59186b9a</t>
  </si>
  <si>
    <t>2016-04-24T06:43:55.849023+00:00</t>
  </si>
  <si>
    <t>88a6a6e6c4366f7285afc42b83c3dd7a</t>
  </si>
  <si>
    <t>ENCSR488BXS</t>
  </si>
  <si>
    <t>2016-04-24T06:13:18.877294+00:00</t>
  </si>
  <si>
    <t>ddefa77b72392170d354dd2f2d2207c4</t>
  </si>
  <si>
    <t>2016-04-24T06:13:44.281355+00:00</t>
  </si>
  <si>
    <t>e15c1cf11882dbf5bfde37880ca3efd4</t>
  </si>
  <si>
    <t>de668fcc1f528ab8074b8f1133c02bed</t>
  </si>
  <si>
    <t>7ce391df3c8ee038d11b85c37a625018</t>
  </si>
  <si>
    <t>ENCFF938ITQ</t>
  </si>
  <si>
    <t>2016-10-25T21:53:06.651769+00:00</t>
  </si>
  <si>
    <t>64b68cc2dd5bdd1e4710895869407337</t>
  </si>
  <si>
    <t>ENCFF613BNV</t>
  </si>
  <si>
    <t>2016-10-25T21:54:02.215448+00:00</t>
  </si>
  <si>
    <t>97ecec229e9fba3e9c014cb18f9b2cf0</t>
  </si>
  <si>
    <t>ENCFF938VAO</t>
  </si>
  <si>
    <t>2016-10-25T21:56:13.351082+00:00</t>
  </si>
  <si>
    <t>3b46d391a53aecc1f188c3a94d151d0b</t>
  </si>
  <si>
    <t>ENCFF196VWV</t>
  </si>
  <si>
    <t>2016-10-25T21:57:13.961746+00:00</t>
  </si>
  <si>
    <t>a79cab807dcf64900b432f979587bec3</t>
  </si>
  <si>
    <t>ENCSR830SSM</t>
  </si>
  <si>
    <t>2016-04-24T06:22:35.431699+00:00</t>
  </si>
  <si>
    <t>769d373a0dc30d3159aadf2fe3e93186</t>
  </si>
  <si>
    <t>2016-04-24T06:22:47.476975+00:00</t>
  </si>
  <si>
    <t>976886e3c9190c4b48178b3e5beb80fc</t>
  </si>
  <si>
    <t>ENCSR256DQC</t>
  </si>
  <si>
    <t>ENCBS661EXX</t>
  </si>
  <si>
    <t>2015-10-30T21:38:47.474731+00:00</t>
  </si>
  <si>
    <t>b856b23dcbe57f1f3a6251e6b71fe9b6</t>
  </si>
  <si>
    <t>2015-10-30T21:39:34.323605+00:00</t>
  </si>
  <si>
    <t>fc05eb56346872ceb1924edda5375836</t>
  </si>
  <si>
    <t>ENCSR298QDM</t>
  </si>
  <si>
    <t>ENCBS587AHU</t>
  </si>
  <si>
    <t>2015-10-30T21:41:39.117100+00:00</t>
  </si>
  <si>
    <t>7a61668c426f9aa9afaf6c70393da3e5</t>
  </si>
  <si>
    <t>2015-10-30T21:40:30.766957+00:00</t>
  </si>
  <si>
    <t>0e5762460f7a03d1f9d7d1e2957a6aa1</t>
  </si>
  <si>
    <t>ENCSR078CBW</t>
  </si>
  <si>
    <t>2016-04-24T06:23:55.433615+00:00</t>
  </si>
  <si>
    <t>44eb463647122641c77e38fa2200748f</t>
  </si>
  <si>
    <t>2016-04-24T06:23:43.483311+00:00</t>
  </si>
  <si>
    <t>daf8e1680d1d333aaa4a7e3268527725</t>
  </si>
  <si>
    <t>ENCSR567EKU</t>
  </si>
  <si>
    <t>2016-04-24T03:16:25.118411+00:00</t>
  </si>
  <si>
    <t>15a64fa369867b7674f40024dd939e81</t>
  </si>
  <si>
    <t>2016-04-24T03:16:10.008544+00:00</t>
  </si>
  <si>
    <t>ba563c7160c6e40d82aa3f4e1ba2523a</t>
  </si>
  <si>
    <t>ENCSR557SDQ</t>
  </si>
  <si>
    <t>ENCBS422ZTW</t>
  </si>
  <si>
    <t>2015-10-30T21:24:41.196345+00:00</t>
  </si>
  <si>
    <t>0d9a07f6c1c6db85db82dda988cb69a8</t>
  </si>
  <si>
    <t>2015-10-30T21:24:07.301546+00:00</t>
  </si>
  <si>
    <t>8fc01dc9c3fefdea30ff47e51018062a</t>
  </si>
  <si>
    <t>ENCSR457NQR</t>
  </si>
  <si>
    <t>2016-04-24T03:18:19.880512+00:00</t>
  </si>
  <si>
    <t>04b5379888a9fb90a815bd047c98526f</t>
  </si>
  <si>
    <t>2016-04-24T03:18:36.376934+00:00</t>
  </si>
  <si>
    <t>99ec44c09458abefe1f23304e408b250</t>
  </si>
  <si>
    <t>ENCSR496OMO</t>
  </si>
  <si>
    <t>2016-04-24T06:26:18.520097+00:00</t>
  </si>
  <si>
    <t>7c25950e90d5c779cf387a9c21ccb012</t>
  </si>
  <si>
    <t>2016-04-24T06:26:08.820197+00:00</t>
  </si>
  <si>
    <t>27193a14af23396698ddedc812431eb6</t>
  </si>
  <si>
    <t>ENCSR805ITZ</t>
  </si>
  <si>
    <t>2015-10-30T20:52:21.392556+00:00</t>
  </si>
  <si>
    <t>2e55d6b3ca9180582421ecb557f78e36</t>
  </si>
  <si>
    <t>2015-10-30T20:52:55.257414+00:00</t>
  </si>
  <si>
    <t>12e1839b6b711b22c6c12c9d774f2267</t>
  </si>
  <si>
    <t>ENCSR667RDX</t>
  </si>
  <si>
    <t>ENCBS302KJF</t>
  </si>
  <si>
    <t>2015-10-30T21:05:30.433149+00:00</t>
  </si>
  <si>
    <t>190977af1dc1acbc61251d62706c1aff</t>
  </si>
  <si>
    <t>2015-10-30T21:06:02.186221+00:00</t>
  </si>
  <si>
    <t>5856886f85c04f4f4fa8d7f01535e571</t>
  </si>
  <si>
    <t>ENCSR342AGU</t>
  </si>
  <si>
    <t>ENCBS882KQI</t>
  </si>
  <si>
    <t>2016-08-01T04:16:08.906458+00:00</t>
  </si>
  <si>
    <t>e7acde7e91e2e086fee52522dd4ff2a7</t>
  </si>
  <si>
    <t>2016-08-01T03:39:17.894605+00:00</t>
  </si>
  <si>
    <t>9f4ffa372683955eceb2e742a3ecd5d9</t>
  </si>
  <si>
    <t>ENCSR488AHQ</t>
  </si>
  <si>
    <t>ENCBS299ONK</t>
  </si>
  <si>
    <t>2016-12-09T23:08:36.719882+00:00</t>
  </si>
  <si>
    <t>d8d22e8c89138000b9301cbb01f2caf5</t>
  </si>
  <si>
    <t>2016-12-09T23:11:14.405472+00:00</t>
  </si>
  <si>
    <t>090cc588f7e9b8ae9f2696f84b52db02</t>
  </si>
  <si>
    <t>ENCSR113CMI</t>
  </si>
  <si>
    <t>2016-12-09T23:01:03.022617+00:00</t>
  </si>
  <si>
    <t>79a1f5534e8d949d7ca486959e8a75ce</t>
  </si>
  <si>
    <t>2016-12-09T22:58:38.989278+00:00</t>
  </si>
  <si>
    <t>12b8cec1da3b185adfc42a24edc7d148</t>
  </si>
  <si>
    <t>ENCSR305PNK</t>
  </si>
  <si>
    <t>ENCBS626JHZ</t>
  </si>
  <si>
    <t>2017-08-11T22:30:51.965622+00:00</t>
  </si>
  <si>
    <t>2d3c279f9f3bfed9edc01655135843c3</t>
  </si>
  <si>
    <t>2017-08-11T22:34:05.173898+00:00</t>
  </si>
  <si>
    <t>62f80e521d87e29a06958cf491b55674</t>
  </si>
  <si>
    <t>ENCSR982AYN</t>
  </si>
  <si>
    <t>ENCBS538XZS</t>
  </si>
  <si>
    <t>2016-12-09T22:40:10.036366+00:00</t>
  </si>
  <si>
    <t>2151f1efa1ad19f76dc1c1f35f8e7c69</t>
  </si>
  <si>
    <t>2016-12-09T22:42:22.052316+00:00</t>
  </si>
  <si>
    <t>00cc0420ea4bad0919d7985382829e7d</t>
  </si>
  <si>
    <t>ENCSR631ESZ</t>
  </si>
  <si>
    <t>2016-12-09T22:49:29.209316+00:00</t>
  </si>
  <si>
    <t>946aa908c62e8c131f5ae7160c134001</t>
  </si>
  <si>
    <t>2016-12-09T22:52:05.012342+00:00</t>
  </si>
  <si>
    <t>8cb502cc87651a69a3bca9459dd512e3</t>
  </si>
  <si>
    <t>ENCBS079LRU</t>
  </si>
  <si>
    <t>2016-12-09T22:54:17.100376+00:00</t>
  </si>
  <si>
    <t>acaabe12062d2d01dc88ec4a061d2b55</t>
  </si>
  <si>
    <t>2016-12-09T22:56:24.764139+00:00</t>
  </si>
  <si>
    <t>e1e61d19cbbd89f6421624263b02451e</t>
  </si>
  <si>
    <t>2016-12-09T23:03:35.080467+00:00</t>
  </si>
  <si>
    <t>586967f7ddfc1fc4f1cb3aceb50b0330</t>
  </si>
  <si>
    <t>2016-12-09T23:06:03.929004+00:00</t>
  </si>
  <si>
    <t>7c959b3ddd22aed6af5e2dc0d1889c22</t>
  </si>
  <si>
    <t>ENCBS666IIR</t>
  </si>
  <si>
    <t>2016-12-09T22:47:04.589642+00:00</t>
  </si>
  <si>
    <t>522b0254a97c18e2878d4f253359919c</t>
  </si>
  <si>
    <t>2016-12-09T22:44:53.710805+00:00</t>
  </si>
  <si>
    <t>12205cf8fe66fc7df336a89f014cba33</t>
  </si>
  <si>
    <t>2016-12-09T22:35:48.458123+00:00</t>
  </si>
  <si>
    <t>a36df5f20a4e19043a7de4d38cd559f3</t>
  </si>
  <si>
    <t>2016-12-09T22:37:58.753845+00:00</t>
  </si>
  <si>
    <t>9bb1d97178055f35748f60931eb51436</t>
  </si>
  <si>
    <t>ENCSR528SMB</t>
  </si>
  <si>
    <t>ENCBS389AUD</t>
  </si>
  <si>
    <t>2016-12-09T23:13:37.709246+00:00</t>
  </si>
  <si>
    <t>18942cd0fa0bd6a4a98f3b5e4e6e564c</t>
  </si>
  <si>
    <t>2016-12-09T23:15:43.017344+00:00</t>
  </si>
  <si>
    <t>2bc09e9b882da87455c9f0a8b104e7c5</t>
  </si>
  <si>
    <t>ENCSR335GGM</t>
  </si>
  <si>
    <t>2016-12-09T23:24:42.005577+00:00</t>
  </si>
  <si>
    <t>98bd831c5309c306a036887c5e1a0ce3</t>
  </si>
  <si>
    <t>2016-12-09T23:22:21.071222+00:00</t>
  </si>
  <si>
    <t>c15b91b3a817cd1fe1646752029da43e</t>
  </si>
  <si>
    <t>ENCBS135YLX</t>
  </si>
  <si>
    <t>2016-12-09T23:17:47.990581+00:00</t>
  </si>
  <si>
    <t>d76aed51bcfcc3e0e8145183f5a81545</t>
  </si>
  <si>
    <t>2016-12-09T23:20:00.146661+00:00</t>
  </si>
  <si>
    <t>1435865c656fd6e23385e5cfb709a175</t>
  </si>
  <si>
    <t>2016-12-09T23:27:02.988367+00:00</t>
  </si>
  <si>
    <t>ead1de1cca19819682da7764bb9e467a</t>
  </si>
  <si>
    <t>2016-12-09T23:29:28.562199+00:00</t>
  </si>
  <si>
    <t>736a3c63a4cb00a42a5f410eab9045ae</t>
  </si>
  <si>
    <t>ENCSR354FNX</t>
  </si>
  <si>
    <t>ENCBS867IQP</t>
  </si>
  <si>
    <t>2016-08-01T03:35:21.004173+00:00</t>
  </si>
  <si>
    <t>7f7096e81dd5236c80678a26c8cad31c</t>
  </si>
  <si>
    <t>2016-08-01T04:12:00.263097+00:00</t>
  </si>
  <si>
    <t>831d7092701ea4b7afee58b274272b9c</t>
  </si>
  <si>
    <t>ENCSR429LAP</t>
  </si>
  <si>
    <t>ENCBS387JTD</t>
  </si>
  <si>
    <t>2016-08-01T03:45:47.990242+00:00</t>
  </si>
  <si>
    <t>ed9cbe1b61a2952b00059c446a43dd81</t>
  </si>
  <si>
    <t>2016-08-01T04:22:51.346922+00:00</t>
  </si>
  <si>
    <t>7ac4ee5d56fe341d0c1a09fa3dca0763</t>
  </si>
  <si>
    <t>ENCSR688NWK</t>
  </si>
  <si>
    <t>ENCBS584YDT</t>
  </si>
  <si>
    <t>2016-08-01T03:48:59.443371+00:00</t>
  </si>
  <si>
    <t>511e9efc028fc0e59c081613a3c8da16</t>
  </si>
  <si>
    <t>2016-08-01T04:25:56.756338+00:00</t>
  </si>
  <si>
    <t>e4a6356a86aab2ea0a9ddee4bb15d9ad</t>
  </si>
  <si>
    <t>ENCSR157LMX</t>
  </si>
  <si>
    <t>ENCBS768DUW</t>
  </si>
  <si>
    <t>2016-08-01T04:19:28.627329+00:00</t>
  </si>
  <si>
    <t>f79fbd490006a7adff836ce7051144f8</t>
  </si>
  <si>
    <t>2016-08-01T03:42:30.532748+00:00</t>
  </si>
  <si>
    <t>1b54c7c9b706a4ab4c8a248649957bd2</t>
  </si>
  <si>
    <t>ENCSR274OGE</t>
  </si>
  <si>
    <t>ENCBS454VNJ</t>
  </si>
  <si>
    <t>2016-08-01T04:28:23.865334+00:00</t>
  </si>
  <si>
    <t>00447002338dab608fcbd41a1853faef</t>
  </si>
  <si>
    <t>2016-08-01T03:51:49.489453+00:00</t>
  </si>
  <si>
    <t>6f510f8487445ad31924b8784f75d791</t>
  </si>
  <si>
    <t>ENCSR398UVH</t>
  </si>
  <si>
    <t>2016-08-01T03:57:38.664995+00:00</t>
  </si>
  <si>
    <t>d1efdbbf04e342c2d8a609257e80c83a</t>
  </si>
  <si>
    <t>2016-08-01T03:20:37.101829+00:00</t>
  </si>
  <si>
    <t>f5bf408af942b3405811e997a0441d12</t>
  </si>
  <si>
    <t>ENCSR523KUQ</t>
  </si>
  <si>
    <t>ENCBS818PXJ</t>
  </si>
  <si>
    <t>2016-08-24T04:56:35.684680+00:00</t>
  </si>
  <si>
    <t>43696ca7d8a0cf1501ce97a0d439d8b9</t>
  </si>
  <si>
    <t>2016-08-24T04:21:44.972568+00:00</t>
  </si>
  <si>
    <t>2374f20ba12664605cf3b782bdefb695</t>
  </si>
  <si>
    <t>ENCSR860UAT</t>
  </si>
  <si>
    <t>ENCBS568ALT</t>
  </si>
  <si>
    <t>2016-08-24T05:26:42.246903+00:00</t>
  </si>
  <si>
    <t>c587893f2ff5acd452040fb0a3467282</t>
  </si>
  <si>
    <t>2016-08-24T04:50:47.380340+00:00</t>
  </si>
  <si>
    <t>5327f2cd6acada855b238f6f48bfdee1</t>
  </si>
  <si>
    <t>ENCSR049NDP</t>
  </si>
  <si>
    <t>ENCBS882KSU</t>
  </si>
  <si>
    <t>2016-08-24T04:34:50.851400+00:00</t>
  </si>
  <si>
    <t>dd02bfa167e382206f9fc9bc5a4b02a8</t>
  </si>
  <si>
    <t>2016-08-24T05:11:02.523144+00:00</t>
  </si>
  <si>
    <t>37dfaa63deb656e3971ce62493d875a0</t>
  </si>
  <si>
    <t>ENCSR260MAS</t>
  </si>
  <si>
    <t>ENCBS221WVG</t>
  </si>
  <si>
    <t>2016-08-24T05:22:33.480894+00:00</t>
  </si>
  <si>
    <t>11a5b2cbe57f454758f7d622e5cc4858</t>
  </si>
  <si>
    <t>2016-08-24T04:46:43.202093+00:00</t>
  </si>
  <si>
    <t>366453487f46f68f64fabe647a25cc7d</t>
  </si>
  <si>
    <t>ENCSR499OOH</t>
  </si>
  <si>
    <t>2016-08-01T03:17:30.956288+00:00</t>
  </si>
  <si>
    <t>86313c4c2c7570d356366936458d9968</t>
  </si>
  <si>
    <t>2016-08-01T03:54:36.261991+00:00</t>
  </si>
  <si>
    <t>36fbfd9f1bbaa5962f05f3af8cb9b411</t>
  </si>
  <si>
    <t>ENCSR873PPH</t>
  </si>
  <si>
    <t>ENCBS502HSC</t>
  </si>
  <si>
    <t>2016-08-24T05:16:29.224401+00:00</t>
  </si>
  <si>
    <t>dc8d7e1b4a5d9898f8d79984bd6adf27</t>
  </si>
  <si>
    <t>2016-08-24T04:38:47.478219+00:00</t>
  </si>
  <si>
    <t>b2bc31cd797becfdd467929db47d0b4f</t>
  </si>
  <si>
    <t>ENCSR236FPN</t>
  </si>
  <si>
    <t>2016-08-01T04:00:33.688689+00:00</t>
  </si>
  <si>
    <t>8163dbe467d39490e63fdce98f3fb290</t>
  </si>
  <si>
    <t>2016-08-01T03:23:38.954166+00:00</t>
  </si>
  <si>
    <t>01ce32b9ecbd5c9db6fb75525c21487a</t>
  </si>
  <si>
    <t>ENCSR840JVQ</t>
  </si>
  <si>
    <t>ENCBS503YOP</t>
  </si>
  <si>
    <t>2016-08-24T04:32:49.394869+00:00</t>
  </si>
  <si>
    <t>95f8695db2cc9f0aae30717d810637fa</t>
  </si>
  <si>
    <t>2016-08-24T05:08:20.132571+00:00</t>
  </si>
  <si>
    <t>2b72e7e9ed460038d942ed8400108125</t>
  </si>
  <si>
    <t>ENCSR499QIO</t>
  </si>
  <si>
    <t>ENCBS401QNO</t>
  </si>
  <si>
    <t>2016-08-24T20:39:25.440020+00:00</t>
  </si>
  <si>
    <t>9105e03e9670f357a057090e8f1b3b7f</t>
  </si>
  <si>
    <t>2016-08-24T20:37:26.629974+00:00</t>
  </si>
  <si>
    <t>573d3f17cedb8972c00e9663ed1a7ff7</t>
  </si>
  <si>
    <t>ENCSR782QKO</t>
  </si>
  <si>
    <t>ENCBS373QTO</t>
  </si>
  <si>
    <t>2016-08-22T23:02:55.000414+00:00</t>
  </si>
  <si>
    <t>4edbfffe91acb5e27dbdd25699dd81e9</t>
  </si>
  <si>
    <t>2016-08-24T04:54:33.953045+00:00</t>
  </si>
  <si>
    <t>b7bd232e2a0ca193cee56450ac53de06</t>
  </si>
  <si>
    <t>ENCSR537CWQ</t>
  </si>
  <si>
    <t>2016-08-01T04:03:16.905597+00:00</t>
  </si>
  <si>
    <t>313337bd5b6f116b4f12f5bd59d6786e</t>
  </si>
  <si>
    <t>2016-08-01T03:26:24.308519+00:00</t>
  </si>
  <si>
    <t>2fedd3198e8eb308dfcbe27f78b3ea70</t>
  </si>
  <si>
    <t>ENCSR110ZVM</t>
  </si>
  <si>
    <t>ENCBS584HTL</t>
  </si>
  <si>
    <t>2016-08-24T05:20:31.786708+00:00</t>
  </si>
  <si>
    <t>af3348a5dda71adcf9b5818eec65f91f</t>
  </si>
  <si>
    <t>2016-08-24T04:44:28.932729+00:00</t>
  </si>
  <si>
    <t>3fcc7a589721755709575c30b586a8bc</t>
  </si>
  <si>
    <t>ENCSR679WSJ</t>
  </si>
  <si>
    <t>ENCBS349GQD</t>
  </si>
  <si>
    <t>2016-08-24T04:36:42.277659+00:00</t>
  </si>
  <si>
    <t>91e902087efeee26707e56aec6823a84</t>
  </si>
  <si>
    <t>2016-08-24T05:14:15.494016+00:00</t>
  </si>
  <si>
    <t>324e1a551cf2b63375e3fa11f2e1f0f3</t>
  </si>
  <si>
    <t>ENCSR361UQO</t>
  </si>
  <si>
    <t>ENCBS402FLP</t>
  </si>
  <si>
    <t>2016-08-24T04:48:40.572109+00:00</t>
  </si>
  <si>
    <t>7538c68c3e05d92d6f735b4f7370c930</t>
  </si>
  <si>
    <t>2016-08-24T05:24:38.292390+00:00</t>
  </si>
  <si>
    <t>81ea9b1b8a700053201945b96009b235</t>
  </si>
  <si>
    <t>ENCSR851FFP</t>
  </si>
  <si>
    <t>ENCBS715MMR</t>
  </si>
  <si>
    <t>2016-08-24T05:02:05.115707+00:00</t>
  </si>
  <si>
    <t>4295b7b518da8ee3b1537ce8ac1a6f79</t>
  </si>
  <si>
    <t>2016-08-24T04:27:20.204025+00:00</t>
  </si>
  <si>
    <t>6f13c0b6e0cf05a90b120a8cb6e5e592</t>
  </si>
  <si>
    <t>ENCSR603CJM</t>
  </si>
  <si>
    <t>ENCBS519RHO</t>
  </si>
  <si>
    <t>2016-08-24T05:18:30.941218+00:00</t>
  </si>
  <si>
    <t>09016a90265e44b5028b206d9e91cca8</t>
  </si>
  <si>
    <t>2016-08-24T04:42:01.878482+00:00</t>
  </si>
  <si>
    <t>f6723096ed45db367b85253e748ec999</t>
  </si>
  <si>
    <t>ENCSR316OQD</t>
  </si>
  <si>
    <t>ENCBS659QAK</t>
  </si>
  <si>
    <t>2016-08-24T04:23:38.849949+00:00</t>
  </si>
  <si>
    <t>814b43503547ae6ef27557419224ab7a</t>
  </si>
  <si>
    <t>2016-08-24T04:58:30.103917+00:00</t>
  </si>
  <si>
    <t>4079f8006c6ebde71842131513aade28</t>
  </si>
  <si>
    <t>ENCSR311DYU</t>
  </si>
  <si>
    <t>ENCBS512GBG</t>
  </si>
  <si>
    <t>2016-08-24T05:06:18.925243+00:00</t>
  </si>
  <si>
    <t>4d7a773c79476b9cdc1ca642ec48e9a9</t>
  </si>
  <si>
    <t>2016-08-24T04:30:50.818905+00:00</t>
  </si>
  <si>
    <t>6d6291faee1abde84a9bdfdac0aa211d</t>
  </si>
  <si>
    <t>ENCBS615KTO</t>
  </si>
  <si>
    <t>2017-08-11T22:36:43.722893+00:00</t>
  </si>
  <si>
    <t>e4787a94feb0396d16c50b33f2e7f04a</t>
  </si>
  <si>
    <t>2017-08-11T22:38:41.032478+00:00</t>
  </si>
  <si>
    <t>37c4c0b1cb334d63652443d7e3ba7a17</t>
  </si>
  <si>
    <t>ENCSR278MZO</t>
  </si>
  <si>
    <t>ENCBS247KOX</t>
  </si>
  <si>
    <t>2016-08-24T04:25:33.386782+00:00</t>
  </si>
  <si>
    <t>ed4c6cc1b8d42767954743c73de674b7</t>
  </si>
  <si>
    <t>2016-08-24T05:00:16.039721+00:00</t>
  </si>
  <si>
    <t>e2371dff3cee446c0e18f50c69145c52</t>
  </si>
  <si>
    <t>ENCSR123TVS</t>
  </si>
  <si>
    <t>2016-08-01T03:29:00.158257+00:00</t>
  </si>
  <si>
    <t>f5622161ee6771d68dcace4e935b0fb7</t>
  </si>
  <si>
    <t>2016-08-01T04:06:15.167000+00:00</t>
  </si>
  <si>
    <t>4eb4f608591eea7a20e5d86f48177077</t>
  </si>
  <si>
    <t>ENCSR736BTL</t>
  </si>
  <si>
    <t>ENCBS974ABS</t>
  </si>
  <si>
    <t>2016-08-24T04:29:04.072122+00:00</t>
  </si>
  <si>
    <t>96b9f9ff3615ce26b6f3fee4fe626996</t>
  </si>
  <si>
    <t>2016-08-24T05:03:48.871484+00:00</t>
  </si>
  <si>
    <t>6773b901d2d38f96d9a95cd4b25300c4</t>
  </si>
  <si>
    <t>ENCSR007GUS</t>
  </si>
  <si>
    <t>2016-08-01T04:08:42.100438+00:00</t>
  </si>
  <si>
    <t>8d23d2387244dfd96aa34932212d5741</t>
  </si>
  <si>
    <t>2016-08-01T03:31:31.319191+00:00</t>
  </si>
  <si>
    <t>2a662b5f2ceda3c6c602bcaf2cef20cd</t>
  </si>
  <si>
    <t>ENCSR468NLK</t>
  </si>
  <si>
    <t>ENCBS519XFO</t>
  </si>
  <si>
    <t>2016-08-24T05:28:34.169738+00:00</t>
  </si>
  <si>
    <t>00a261a25eec9f44139ff17835343016</t>
  </si>
  <si>
    <t>2016-08-24T04:52:32.395921+00:00</t>
  </si>
  <si>
    <t>c6758dbee8b201303de757be0437d824</t>
  </si>
  <si>
    <t>ENCFF110UGI</t>
  </si>
  <si>
    <t>2017-02-28T00:41:44.125249+00:00</t>
  </si>
  <si>
    <t>d1041b48961aad57723ea2f596d1bbef</t>
  </si>
  <si>
    <t>ENCFF672SZH</t>
  </si>
  <si>
    <t>2017-02-28T00:45:31.044057+00:00</t>
  </si>
  <si>
    <t>cc619f5b709be18c93782e5474060068</t>
  </si>
  <si>
    <t>ENCFF283OEI</t>
  </si>
  <si>
    <t>ENCFF001KWE</t>
  </si>
  <si>
    <t>2016-07-06T02:41:12.928660+00:00</t>
  </si>
  <si>
    <t>9313125b8955385c2dc81bce50f15fe3</t>
  </si>
  <si>
    <t>ENCFF203NOX</t>
  </si>
  <si>
    <t>ENCFF001LAO</t>
  </si>
  <si>
    <t>2016-07-06T02:42:15.064249+00:00</t>
  </si>
  <si>
    <t>2668223ef27909f3ab253006f4c51c96</t>
  </si>
  <si>
    <t>ENCFF240ENY</t>
  </si>
  <si>
    <t>ENCFF786ODW</t>
  </si>
  <si>
    <t>2016-12-16T09:53:45.851775+00:00</t>
  </si>
  <si>
    <t>d5bf67a8b8040951ce094d8d8a1443c6</t>
  </si>
  <si>
    <t>ENCFF713QUP</t>
  </si>
  <si>
    <t>ENCFF001KVR</t>
  </si>
  <si>
    <t>2016-12-16T09:54:00.806941+00:00</t>
  </si>
  <si>
    <t>b8c067091f1c2760d188d6f6c36f81b9</t>
  </si>
  <si>
    <t>ENCFF414LJU</t>
  </si>
  <si>
    <t>ENCFF001IDT, ENCFF001IDV, ENCFF001IDU, ENCFF001IDS</t>
  </si>
  <si>
    <t>2016-10-26T21:11:34.230867+00:00</t>
  </si>
  <si>
    <t>in_vitro_differentiated_cells_CL_0000187</t>
  </si>
  <si>
    <t>c7cfd130e9b10a209d02b138c62da6e3</t>
  </si>
  <si>
    <t>ENCFF323CXM</t>
  </si>
  <si>
    <t>ENCFF001IEI, ENCFF001IEH, ENCFF001IEG</t>
  </si>
  <si>
    <t>2016-10-26T21:23:37.487412+00:00</t>
  </si>
  <si>
    <t>cell_line_EFO_0001098</t>
  </si>
  <si>
    <t>782fc9bc419cfd307a40c471727742d2</t>
  </si>
  <si>
    <t>ENCFF637XMC</t>
  </si>
  <si>
    <t>ENCFF001IEE, ENCFF001IED, ENCFF001IEB, ENCFF001IEC, ENCFF001IEA</t>
  </si>
  <si>
    <t>2016-10-26T17:38:58.727891+00:00</t>
  </si>
  <si>
    <t>1aa08f142c4766e3a434930767d3e000</t>
  </si>
  <si>
    <t>ENCFF627BNQ</t>
  </si>
  <si>
    <t>ENCFF001NTS</t>
  </si>
  <si>
    <t>2016-10-26T17:41:46.960922+00:00</t>
  </si>
  <si>
    <t>cell_line_EFO_0003971</t>
  </si>
  <si>
    <t>adc2d62c71fcb95cc0a2c6c88d29cd88</t>
  </si>
  <si>
    <t>ENCFF844DQA</t>
  </si>
  <si>
    <t>ENCFF001MSM</t>
  </si>
  <si>
    <t>2016-07-06T02:42:54.259615+00:00</t>
  </si>
  <si>
    <t>cell_line_EFO_0002055</t>
  </si>
  <si>
    <t>fbce0a094fe24a9a80bc823e4ba7b8de</t>
  </si>
  <si>
    <t>ENCFF722HYJ</t>
  </si>
  <si>
    <t>ENCFF001KDF</t>
  </si>
  <si>
    <t>2016-07-06T02:40:18.610956+00:00</t>
  </si>
  <si>
    <t>tissue_UBERON_0005343</t>
  </si>
  <si>
    <t>10861a5040ef3f9bbd1bbc5f3b40a5b1</t>
  </si>
  <si>
    <t>ENCFF898UGK</t>
  </si>
  <si>
    <t>ENCFF002BYC</t>
  </si>
  <si>
    <t>2016-05-20T06:29:22.304031+00:00</t>
  </si>
  <si>
    <t>494c254d69deb851f88a1add4df1222d</t>
  </si>
  <si>
    <t>ENCFF436AXU</t>
  </si>
  <si>
    <t>ENCFF002ARL</t>
  </si>
  <si>
    <t>2016-05-20T06:28:34.217490+00:00</t>
  </si>
  <si>
    <t>921955cd3196f8bc604975bcc737c34c</t>
  </si>
  <si>
    <t>ENCFF607DVT</t>
  </si>
  <si>
    <t>ENCFF001KRJ</t>
  </si>
  <si>
    <t>2016-07-06T02:41:49.987988+00:00</t>
  </si>
  <si>
    <t>8f209f18f19f0f1664a0ad9b1183336c</t>
  </si>
  <si>
    <t>ENCFF282GJF</t>
  </si>
  <si>
    <t>ENCFF002BXY</t>
  </si>
  <si>
    <t>2016-05-20T06:28:57.790697+00:00</t>
  </si>
  <si>
    <t>a54c68ca7593efeb2f3dc8b56b743598</t>
  </si>
  <si>
    <t>ENCFF632ZRO</t>
  </si>
  <si>
    <t>ENCFF001KIO</t>
  </si>
  <si>
    <t>2016-10-26T17:57:49.877882+00:00</t>
  </si>
  <si>
    <t>b093c086cd8080686d96883d777955fc</t>
  </si>
  <si>
    <t>ENCFF176QFI</t>
  </si>
  <si>
    <t>ENCFF001KAM</t>
  </si>
  <si>
    <t>2016-07-06T02:39:54.512114+00:00</t>
  </si>
  <si>
    <t>0430db91a862ba0443ac2c29ac1b8a48</t>
  </si>
  <si>
    <t>ENCFF250YTQ</t>
  </si>
  <si>
    <t>ENCFF001KRK</t>
  </si>
  <si>
    <t>2016-07-06T02:41:51.866971+00:00</t>
  </si>
  <si>
    <t>a79f801b962b93e7fae9bd7b936bc704</t>
  </si>
  <si>
    <t>ENCFF832XHQ</t>
  </si>
  <si>
    <t>ENCFF001KCX</t>
  </si>
  <si>
    <t>2016-07-06T02:40:19.059496+00:00</t>
  </si>
  <si>
    <t>d3797cfe6d04bcab1f652ab2891fa144</t>
  </si>
  <si>
    <t>ENCFF877RBE</t>
  </si>
  <si>
    <t>ENCFF002BYB</t>
  </si>
  <si>
    <t>2016-05-20T06:29:30.744714+00:00</t>
  </si>
  <si>
    <t>738a106bddd051d44f31c2afb08bfcfb</t>
  </si>
  <si>
    <t>ENCFF536HXD</t>
  </si>
  <si>
    <t>ENCFF001ZUX</t>
  </si>
  <si>
    <t>2016-05-20T06:23:27.809723+00:00</t>
  </si>
  <si>
    <t>tissue_UBERON_0002028</t>
  </si>
  <si>
    <t>242614931ebc01a2b2ef24a42abfbfbd</t>
  </si>
  <si>
    <t>ENCFF908FVL</t>
  </si>
  <si>
    <t>ENCFF001ZUW</t>
  </si>
  <si>
    <t>2016-05-20T06:20:42.290541+00:00</t>
  </si>
  <si>
    <t>tissue_UBERON_0001891</t>
  </si>
  <si>
    <t>859a8cbf889804a46ebd28202f7b8daa</t>
  </si>
  <si>
    <t>ENCFF722ZOT</t>
  </si>
  <si>
    <t>ENCFF001KNX</t>
  </si>
  <si>
    <t>2016-07-06T02:40:42.621106+00:00</t>
  </si>
  <si>
    <t>7c521f9307ed5fbffde92f95bcdbcd18</t>
  </si>
  <si>
    <t>ENCFF196DMU</t>
  </si>
  <si>
    <t>ENCFF001NNP</t>
  </si>
  <si>
    <t>2016-07-06T01:22:11.141211+00:00</t>
  </si>
  <si>
    <t>cell_line_EFO_0007075</t>
  </si>
  <si>
    <t>a1d70ed3970f651ed6140595bd4cfff4</t>
  </si>
  <si>
    <t>ENCFF168SDD</t>
  </si>
  <si>
    <t>ENCFF001IEU</t>
  </si>
  <si>
    <t>2016-10-26T17:57:47.005857+00:00</t>
  </si>
  <si>
    <t>81b0eb02e453dafcc2e4535520dd7102</t>
  </si>
  <si>
    <t>ENCFF616JRC</t>
  </si>
  <si>
    <t>ENCFF001ZUU</t>
  </si>
  <si>
    <t>2016-05-20T06:26:44.890934+00:00</t>
  </si>
  <si>
    <t>f478e819a9d0af51890993f6e88d8f2d</t>
  </si>
  <si>
    <t>ENCFF830XBS</t>
  </si>
  <si>
    <t>ENCFF001ZUR</t>
  </si>
  <si>
    <t>2016-05-20T06:26:36.713424+00:00</t>
  </si>
  <si>
    <t>tissue_UBERON_0001049</t>
  </si>
  <si>
    <t>95931c02ef765c19655cea29fc1e9e07</t>
  </si>
  <si>
    <t>ENCFF313PAJ</t>
  </si>
  <si>
    <t>ENCFF001KOV</t>
  </si>
  <si>
    <t>2016-07-06T02:40:27.229076+00:00</t>
  </si>
  <si>
    <t>693749137672c45da1262ae505bfb6ce</t>
  </si>
  <si>
    <t>ENCFF376FGM</t>
  </si>
  <si>
    <t>ENCFF001ZUI</t>
  </si>
  <si>
    <t>2016-05-20T06:26:39.176606+00:00</t>
  </si>
  <si>
    <t>tissue_UBERON_0012314</t>
  </si>
  <si>
    <t>24bf5c83e5b77b41596b7cfc0ba0dfea</t>
  </si>
  <si>
    <t>ENCFF877TZV</t>
  </si>
  <si>
    <t>ENCFF001NIF</t>
  </si>
  <si>
    <t>2016-10-26T17:37:20.375581+00:00</t>
  </si>
  <si>
    <t>cell_line_EFO_0005233</t>
  </si>
  <si>
    <t>b3c08280e20b829e624b7cbb108c6ea4</t>
  </si>
  <si>
    <t>ENCFF890JJG</t>
  </si>
  <si>
    <t>ENCFF002AQN</t>
  </si>
  <si>
    <t>2016-05-20T06:28:28.628086+00:00</t>
  </si>
  <si>
    <t>6327b11eb5d68e0433f275e17b0629e3</t>
  </si>
  <si>
    <t>ENCFF928CKS</t>
  </si>
  <si>
    <t>ENCFF001NUM</t>
  </si>
  <si>
    <t>2016-10-26T17:57:52.882761+00:00</t>
  </si>
  <si>
    <t>72d3c1040807e00e3e7190f1f012377a</t>
  </si>
  <si>
    <t>ENCFF598XHF</t>
  </si>
  <si>
    <t>ENCFF001KNY</t>
  </si>
  <si>
    <t>2016-07-06T02:40:36.772434+00:00</t>
  </si>
  <si>
    <t>e70503ce593dd6478457c880271c43f1</t>
  </si>
  <si>
    <t>ENCFF168ECW</t>
  </si>
  <si>
    <t>ENCFF001KKE</t>
  </si>
  <si>
    <t>2016-07-06T02:40:34.698539+00:00</t>
  </si>
  <si>
    <t>c5adde43f6f7d91068d74c9e02d93cca</t>
  </si>
  <si>
    <t>ENCFF590YTJ</t>
  </si>
  <si>
    <t>ENCFF001KYT</t>
  </si>
  <si>
    <t>2016-07-06T02:41:06.573373+00:00</t>
  </si>
  <si>
    <t>c39d68c1c7b84569f35ef55d75b60742</t>
  </si>
  <si>
    <t>ENCFF797NTG</t>
  </si>
  <si>
    <t>ENCFF717EAN</t>
  </si>
  <si>
    <t>2016-10-26T17:36:19.101484+00:00</t>
  </si>
  <si>
    <t>primary_cell_NTR_0000741</t>
  </si>
  <si>
    <t>827cc55082d9ff8b96475d064d7a0bf9</t>
  </si>
  <si>
    <t>ENCFF196HKI</t>
  </si>
  <si>
    <t>ENCFF001KPS</t>
  </si>
  <si>
    <t>2016-07-06T02:42:16.215248+00:00</t>
  </si>
  <si>
    <t>primary_cell_CL_2000042</t>
  </si>
  <si>
    <t>67183d76dd23f30b4a91578d73c07af2</t>
  </si>
  <si>
    <t>ENCFF515HYK</t>
  </si>
  <si>
    <t>ENCFF001KEX</t>
  </si>
  <si>
    <t>2016-05-24T22:01:18.404221+00:00</t>
  </si>
  <si>
    <t>cell_line_EFO_0005483</t>
  </si>
  <si>
    <t>120289b2408d641f476ed0b99c0b6291</t>
  </si>
  <si>
    <t>ENCFF652FZI</t>
  </si>
  <si>
    <t>ENCFF001KUK</t>
  </si>
  <si>
    <t>2016-07-06T02:42:32.586170+00:00</t>
  </si>
  <si>
    <t>04e5a9cf9dbb3ea2fa1012e84280b4ee</t>
  </si>
  <si>
    <t>ENCFF754FKJ</t>
  </si>
  <si>
    <t>ENCFF002BXS</t>
  </si>
  <si>
    <t>2016-05-20T06:28:58.479880+00:00</t>
  </si>
  <si>
    <t>bf792ec2e77878f2caac1b8bcb8688d6</t>
  </si>
  <si>
    <t>ENCFF522XPD</t>
  </si>
  <si>
    <t>ENCFF001MWB</t>
  </si>
  <si>
    <t>2016-10-26T17:41:47.962847+00:00</t>
  </si>
  <si>
    <t>a4b3f97209a17fb0783eeacfb09ca500</t>
  </si>
  <si>
    <t>ENCFF732PZF</t>
  </si>
  <si>
    <t>ENCFF001JXL</t>
  </si>
  <si>
    <t>2016-10-26T17:36:22.146749+00:00</t>
  </si>
  <si>
    <t>a0aeb9baf3c095996a42a2f8cba25c41</t>
  </si>
  <si>
    <t>ENCFF431NND</t>
  </si>
  <si>
    <t>ENCFF001KAK</t>
  </si>
  <si>
    <t>2016-07-06T02:40:14.583446+00:00</t>
  </si>
  <si>
    <t>815d2b08d7aab03cf6a14bd5d79cb7de</t>
  </si>
  <si>
    <t>ENCFF078ILT</t>
  </si>
  <si>
    <t>ENCFF550AJM</t>
  </si>
  <si>
    <t>2016-05-20T06:28:45.822790+00:00</t>
  </si>
  <si>
    <t>99a78e5630030a52432a828ba85f5905</t>
  </si>
  <si>
    <t>ENCFF866LQQ</t>
  </si>
  <si>
    <t>ENCFF001KTF</t>
  </si>
  <si>
    <t>2016-07-06T02:42:05.135812+00:00</t>
  </si>
  <si>
    <t>b543a773138090a8cd0e4d3efc38856a</t>
  </si>
  <si>
    <t>ENCFF556BLO</t>
  </si>
  <si>
    <t>ENCFF001JYM</t>
  </si>
  <si>
    <t>2016-07-06T02:39:42.204866+00:00</t>
  </si>
  <si>
    <t>tissue_UBERON_0002371</t>
  </si>
  <si>
    <t>60153265e184a27c01444e8cc2aa5c50</t>
  </si>
  <si>
    <t>ENCFF184CUE</t>
  </si>
  <si>
    <t>ENCFF001ZUJ</t>
  </si>
  <si>
    <t>2016-05-20T06:26:49.749431+00:00</t>
  </si>
  <si>
    <t>65960e6aa686f98e7ce7cfe24aa3291b</t>
  </si>
  <si>
    <t>ENCFF654ZMO</t>
  </si>
  <si>
    <t>ENCFF659VUB</t>
  </si>
  <si>
    <t>2016-07-06T02:42:52.501964+00:00</t>
  </si>
  <si>
    <t>1f5208c0904072843a7dc2e6ddf149fd</t>
  </si>
  <si>
    <t>ENCFF512BNL</t>
  </si>
  <si>
    <t>ENCFF001JYN</t>
  </si>
  <si>
    <t>2016-07-06T02:40:06.058101+00:00</t>
  </si>
  <si>
    <t>a247e5eb3d6a7dfe23296b1203b19740</t>
  </si>
  <si>
    <t>ENCFF898WUB</t>
  </si>
  <si>
    <t>ENCFF002BXP</t>
  </si>
  <si>
    <t>2016-05-20T06:28:45.062566+00:00</t>
  </si>
  <si>
    <t>dca92f98b4928d38733d23fc17004a76</t>
  </si>
  <si>
    <t>ENCFF453DXT</t>
  </si>
  <si>
    <t>ENCFF001KXN</t>
  </si>
  <si>
    <t>2016-07-01T23:10:45.241332+00:00</t>
  </si>
  <si>
    <t>eb293a250825b585c049eb1f916f9b04</t>
  </si>
  <si>
    <t>ENCFF505OSR</t>
  </si>
  <si>
    <t>ENCFF001JWV</t>
  </si>
  <si>
    <t>2016-07-06T02:42:23.484392+00:00</t>
  </si>
  <si>
    <t>tissue_UBERON_0001348</t>
  </si>
  <si>
    <t>02b5930361971c83c476c514e01c9cf1</t>
  </si>
  <si>
    <t>ENCFF511BXF</t>
  </si>
  <si>
    <t>ENCFF002AQC</t>
  </si>
  <si>
    <t>2016-05-20T06:28:44.777143+00:00</t>
  </si>
  <si>
    <t>62134faebea69546623a00d4cde5a4a5</t>
  </si>
  <si>
    <t>ENCFF422NQB</t>
  </si>
  <si>
    <t>ENCFF002BXR</t>
  </si>
  <si>
    <t>2016-05-20T06:28:59.226928+00:00</t>
  </si>
  <si>
    <t>tissue_UBERON_0000160</t>
  </si>
  <si>
    <t>5eec7942e96107d2bd66e75b19ce77d3</t>
  </si>
  <si>
    <t>ENCFF166ROS</t>
  </si>
  <si>
    <t>ENCFF001KTC</t>
  </si>
  <si>
    <t>2016-07-06T02:42:01.862829+00:00</t>
  </si>
  <si>
    <t>693eb6e4d12e61dba4334799bc395f3a</t>
  </si>
  <si>
    <t>ENCFF680AIX</t>
  </si>
  <si>
    <t>ENCFF002BXW</t>
  </si>
  <si>
    <t>2016-05-20T06:29:09.828556+00:00</t>
  </si>
  <si>
    <t>54932db4806c50622166324503536ec3</t>
  </si>
  <si>
    <t>ENCFF576MKA</t>
  </si>
  <si>
    <t>ENCFF001JWW</t>
  </si>
  <si>
    <t>2016-07-06T02:42:40.021323+00:00</t>
  </si>
  <si>
    <t>cbf857cf630bbbedae979d291edb3712</t>
  </si>
  <si>
    <t>ENCFF500SQT</t>
  </si>
  <si>
    <t>ENCFF002BXO</t>
  </si>
  <si>
    <t>2016-05-20T06:28:45.371915+00:00</t>
  </si>
  <si>
    <t>cbaa6efbf5086b5cb5224e6ff7e20fcd</t>
  </si>
  <si>
    <t>ENCFF399IPF</t>
  </si>
  <si>
    <t>ENCFF001NUK</t>
  </si>
  <si>
    <t>2016-10-26T17:37:40.295746+00:00</t>
  </si>
  <si>
    <t>a39266f74273299d3a5ff483a0642d69</t>
  </si>
  <si>
    <t>ENCFF615NPF</t>
  </si>
  <si>
    <t>ENCFF001MOR</t>
  </si>
  <si>
    <t>2016-07-06T02:42:41.349124+00:00</t>
  </si>
  <si>
    <t>cell_line_EFO_0002034</t>
  </si>
  <si>
    <t>816ba45726ad27a3526cd5b3a71e1ae4</t>
  </si>
  <si>
    <t>ENCFF611UXH</t>
  </si>
  <si>
    <t>ENCFF001ZVD</t>
  </si>
  <si>
    <t>2016-05-20T06:26:39.239991+00:00</t>
  </si>
  <si>
    <t>c8bee9b7080066b35768d17e94a819ef</t>
  </si>
  <si>
    <t>ENCFF360BSX</t>
  </si>
  <si>
    <t>ENCFF001ZUV</t>
  </si>
  <si>
    <t>2016-05-20T06:21:10.096372+00:00</t>
  </si>
  <si>
    <t>ce894da2860da305d40ae69d2ec87287</t>
  </si>
  <si>
    <t>ENCFF658BPB</t>
  </si>
  <si>
    <t>ENCFF001KUJ</t>
  </si>
  <si>
    <t>2016-07-06T02:42:15.481260+00:00</t>
  </si>
  <si>
    <t>efee8655454a9c834298108ed9199a01</t>
  </si>
  <si>
    <t>ENCFF413NSB</t>
  </si>
  <si>
    <t>ENCFF001KIU</t>
  </si>
  <si>
    <t>2016-10-26T17:57:47.049507+00:00</t>
  </si>
  <si>
    <t>0ba48dc854eb1dfd472fe2c6c6daace6</t>
  </si>
  <si>
    <t>ENCFF672FWR</t>
  </si>
  <si>
    <t>ENCFF001MYM</t>
  </si>
  <si>
    <t>2016-10-26T17:37:55.635888+00:00</t>
  </si>
  <si>
    <t>2592a81c273063e394a68a4bacd5fd7c</t>
  </si>
  <si>
    <t>ENCFF655VTV</t>
  </si>
  <si>
    <t>ENCFF001KEU</t>
  </si>
  <si>
    <t>2016-05-24T21:55:45.672778+00:00</t>
  </si>
  <si>
    <t>a42575377f42ff4154b585be632acafd</t>
  </si>
  <si>
    <t>ENCFF974HYX</t>
  </si>
  <si>
    <t>ENCFF001KYS</t>
  </si>
  <si>
    <t>2016-07-06T02:41:31.583545+00:00</t>
  </si>
  <si>
    <t>231b69b3463d3fd7cb6e5e544307944f</t>
  </si>
  <si>
    <t>ENCFF116BMN</t>
  </si>
  <si>
    <t>ENCFF001ZUZ</t>
  </si>
  <si>
    <t>2016-05-20T06:24:28.893988+00:00</t>
  </si>
  <si>
    <t>tissue_UBERON_0002101</t>
  </si>
  <si>
    <t>72eae212b4e0d723afe0991747a07066</t>
  </si>
  <si>
    <t>ENCFF922MIC</t>
  </si>
  <si>
    <t>ENCFF001KIM</t>
  </si>
  <si>
    <t>2016-07-06T02:40:31.646077+00:00</t>
  </si>
  <si>
    <t>8b7452fe55fd91b335f7f697c381e863</t>
  </si>
  <si>
    <t>ENCFF190WZK</t>
  </si>
  <si>
    <t>ENCFF001NUJ</t>
  </si>
  <si>
    <t>2016-10-26T17:57:56.091019+00:00</t>
  </si>
  <si>
    <t>7f44c82d4f72d919fc1dab907ce327d9</t>
  </si>
  <si>
    <t>ENCFF647UJD</t>
  </si>
  <si>
    <t>ENCFF001ZVC</t>
  </si>
  <si>
    <t>2016-05-20T06:24:15.740462+00:00</t>
  </si>
  <si>
    <t>107a0af262fc0ba155ec32240b06712a</t>
  </si>
  <si>
    <t>ENCFF610YTA</t>
  </si>
  <si>
    <t>ENCFF001IEV</t>
  </si>
  <si>
    <t>2016-10-26T17:57:46.981558+00:00</t>
  </si>
  <si>
    <t>55265c8ffca538a0a0fa7d6a084c871d</t>
  </si>
  <si>
    <t>ENCFF161EFY</t>
  </si>
  <si>
    <t>ENCFF001KXE</t>
  </si>
  <si>
    <t>2016-07-01T23:52:41.505052+00:00</t>
  </si>
  <si>
    <t>614ee0b8e89915c9a5502fd600342eb8</t>
  </si>
  <si>
    <t>ENCFF219UHY</t>
  </si>
  <si>
    <t>ENCFF002BXM</t>
  </si>
  <si>
    <t>2016-05-20T06:28:54.582713+00:00</t>
  </si>
  <si>
    <t>tissue_UBERON_0001890</t>
  </si>
  <si>
    <t>0a37fc1e2c8bd4efa6e5fc04425a13c5</t>
  </si>
  <si>
    <t>ENCFF667PBW</t>
  </si>
  <si>
    <t>ENCFF001KOE</t>
  </si>
  <si>
    <t>2016-10-26T17:37:00.380600+00:00</t>
  </si>
  <si>
    <t>758437d451eb3474d94adb504932861a</t>
  </si>
  <si>
    <t>ENCFF625HMC</t>
  </si>
  <si>
    <t>ENCFF001KSH</t>
  </si>
  <si>
    <t>2016-07-06T02:41:28.764529+00:00</t>
  </si>
  <si>
    <t>tissue_UBERON_0002264</t>
  </si>
  <si>
    <t>780924101ce3c16834ce7ef21088b04d</t>
  </si>
  <si>
    <t>ENCFF387OWE</t>
  </si>
  <si>
    <t>ENCFF001ZVB</t>
  </si>
  <si>
    <t>2016-05-20T06:21:13.474958+00:00</t>
  </si>
  <si>
    <t>83c1a367d1435df831a202ae162c7dd4</t>
  </si>
  <si>
    <t>ENCFF070EMU</t>
  </si>
  <si>
    <t>ENCFF001KSJ</t>
  </si>
  <si>
    <t>2016-07-06T02:41:14.018245+00:00</t>
  </si>
  <si>
    <t>72ec285c7cb10a479c0bd0ade74713ec</t>
  </si>
  <si>
    <t>ENCFF733SOM</t>
  </si>
  <si>
    <t>ENCFF001KIL</t>
  </si>
  <si>
    <t>2016-07-06T02:40:19.952529+00:00</t>
  </si>
  <si>
    <t>9e0f4384c42bc47153f0647af528962e</t>
  </si>
  <si>
    <t>ENCFF357EQT</t>
  </si>
  <si>
    <t>ENCFF002BXU</t>
  </si>
  <si>
    <t>2016-05-20T06:29:18.449353+00:00</t>
  </si>
  <si>
    <t>745d422e6b660fcd7781ed6579882c14</t>
  </si>
  <si>
    <t>ENCFF126KIU</t>
  </si>
  <si>
    <t>ENCFF002BXQ</t>
  </si>
  <si>
    <t>2016-05-20T06:28:47.841941+00:00</t>
  </si>
  <si>
    <t>8790e340eb5c26f09466ede73c245b17</t>
  </si>
  <si>
    <t>ENCFF757FFO</t>
  </si>
  <si>
    <t>ENCFF002ARI</t>
  </si>
  <si>
    <t>2016-05-20T06:28:50.181533+00:00</t>
  </si>
  <si>
    <t>35cc84918c4cafdf91621294883258a2</t>
  </si>
  <si>
    <t>ENCFF745QLK</t>
  </si>
  <si>
    <t>ENCFF001KOQ</t>
  </si>
  <si>
    <t>2016-07-06T02:39:52.337406+00:00</t>
  </si>
  <si>
    <t>365c97b5d6ecb63b6aa5609e7fc0729b</t>
  </si>
  <si>
    <t>ENCFF483UNM</t>
  </si>
  <si>
    <t>ENCFF001NVE</t>
  </si>
  <si>
    <t>2016-10-26T17:37:16.428648+00:00</t>
  </si>
  <si>
    <t>8fece57fba94b2b27573587f3e51e97a</t>
  </si>
  <si>
    <t>ENCFF038ZRC</t>
  </si>
  <si>
    <t>ENCFF001NTU</t>
  </si>
  <si>
    <t>2016-10-26T17:36:59.171969+00:00</t>
  </si>
  <si>
    <t>e141df35d77876d1c6a386509a182440</t>
  </si>
  <si>
    <t>ENCFF028SNW</t>
  </si>
  <si>
    <t>ENCFF001KKF</t>
  </si>
  <si>
    <t>2016-07-06T02:40:47.161187+00:00</t>
  </si>
  <si>
    <t>2ef609fb1f6b4b568ee1b318e97d68cc</t>
  </si>
  <si>
    <t>ENCFF080XIS</t>
  </si>
  <si>
    <t>ENCFF001MLS</t>
  </si>
  <si>
    <t>2016-10-26T17:57:53.474774+00:00</t>
  </si>
  <si>
    <t>c4a78a6377e732e347804b591fb01c30</t>
  </si>
  <si>
    <t>ENCFF324OBT</t>
  </si>
  <si>
    <t>ENCFF001NIM</t>
  </si>
  <si>
    <t>2016-10-26T17:36:56.153316+00:00</t>
  </si>
  <si>
    <t>ba8648e0f9fc98872e365cf2b99e83fd</t>
  </si>
  <si>
    <t>ENCFF019UDH</t>
  </si>
  <si>
    <t>ENCFF002BXZ</t>
  </si>
  <si>
    <t>2016-05-20T06:28:45.654802+00:00</t>
  </si>
  <si>
    <t>b930b138c4c2470144d3bfbb7f4f6d57</t>
  </si>
  <si>
    <t>ENCFF265OGU</t>
  </si>
  <si>
    <t>ENCFF001JZE</t>
  </si>
  <si>
    <t>2016-07-06T02:41:55.525007+00:00</t>
  </si>
  <si>
    <t>primary_cell_CL_0002476</t>
  </si>
  <si>
    <t>db4c2024d26dc5377c17bad4c321986d</t>
  </si>
  <si>
    <t>ENCFF681ZOI</t>
  </si>
  <si>
    <t>ENCFF001ZUT</t>
  </si>
  <si>
    <t>2016-05-20T06:27:25.604604+00:00</t>
  </si>
  <si>
    <t>2102afc02e6f58d62817cc8d30543f39</t>
  </si>
  <si>
    <t>ENCFF542YWS</t>
  </si>
  <si>
    <t>ENCFF002APU</t>
  </si>
  <si>
    <t>2016-05-20T06:28:10.480216+00:00</t>
  </si>
  <si>
    <t>52174f46563442330f582decd20f17b9</t>
  </si>
  <si>
    <t>ENCFF938WHJ</t>
  </si>
  <si>
    <t>ENCFF001NNN</t>
  </si>
  <si>
    <t>2016-07-06T01:22:04.716523+00:00</t>
  </si>
  <si>
    <t>d97dd18c8e06101d0d59be7e0040f5eb</t>
  </si>
  <si>
    <t>ENCFF718CJE</t>
  </si>
  <si>
    <t>ENCFF001ZUY</t>
  </si>
  <si>
    <t>2016-05-20T06:24:16.041067+00:00</t>
  </si>
  <si>
    <t>669380b71419f98c99aaf8ca51835e3c</t>
  </si>
  <si>
    <t>ENCFF042RPX</t>
  </si>
  <si>
    <t>ENCFF001KPR</t>
  </si>
  <si>
    <t>2016-07-06T02:41:13.928076+00:00</t>
  </si>
  <si>
    <t>87b3b940a43e082a4734feab87ec9bac</t>
  </si>
  <si>
    <t>ENCFF080OAF</t>
  </si>
  <si>
    <t>ENCFF002BXX</t>
  </si>
  <si>
    <t>2016-05-20T06:28:57.863522+00:00</t>
  </si>
  <si>
    <t>68660f6586746818d7c3f30d83d3198f</t>
  </si>
  <si>
    <t>ENCFF725CNO</t>
  </si>
  <si>
    <t>ENCFF002BXL</t>
  </si>
  <si>
    <t>2016-05-20T06:28:38.588051+00:00</t>
  </si>
  <si>
    <t>b6ca32487ab6bc83117d31da270682fa</t>
  </si>
  <si>
    <t>ENCFF380ABS</t>
  </si>
  <si>
    <t>ENCFF002BYA</t>
  </si>
  <si>
    <t>2016-05-20T06:28:49.900001+00:00</t>
  </si>
  <si>
    <t>81ba2cdcaeb129135c5da74a0428c542</t>
  </si>
  <si>
    <t>ENCFF483NBZ</t>
  </si>
  <si>
    <t>ENCFF001ZVA</t>
  </si>
  <si>
    <t>2016-05-20T06:24:31.715067+00:00</t>
  </si>
  <si>
    <t>a63665fad3d12d12efb992998ffc60ec</t>
  </si>
  <si>
    <t>ENCFF911DQW</t>
  </si>
  <si>
    <t>ENCFF002AQI</t>
  </si>
  <si>
    <t>2016-10-03T02:22:36.712470+00:00</t>
  </si>
  <si>
    <t>5e1aef63f6ad35f220508a54e13fe95a</t>
  </si>
  <si>
    <t>ENCFF613OCU</t>
  </si>
  <si>
    <t>ENCFF002AQL</t>
  </si>
  <si>
    <t>2016-10-03T02:22:49.210585+00:00</t>
  </si>
  <si>
    <t>8c328a8edeb631e1937caa82dd293018</t>
  </si>
  <si>
    <t>ENCFF438RIP</t>
  </si>
  <si>
    <t>ENCFF002AQE</t>
  </si>
  <si>
    <t>2016-11-22T15:11:40.964036+00:00</t>
  </si>
  <si>
    <t>371ede453c1260d0abec215dd18b951f</t>
  </si>
  <si>
    <t>ENCFF138TKK</t>
  </si>
  <si>
    <t>ENCFF002AQO</t>
  </si>
  <si>
    <t>2016-10-03T02:22:39.165506+00:00</t>
  </si>
  <si>
    <t>992bac3fc73d245662d272bf49cf6f90</t>
  </si>
  <si>
    <t>ENCFF018XST</t>
  </si>
  <si>
    <t>ENCFF002AQM</t>
  </si>
  <si>
    <t>2016-10-03T02:22:45.912133+00:00</t>
  </si>
  <si>
    <t>f4baf263bb1ac46c86204f7452a1ce98</t>
  </si>
  <si>
    <t>ENCFF784ORI</t>
  </si>
  <si>
    <t>ENCFF002APS</t>
  </si>
  <si>
    <t>2016-10-03T02:22:43.719949+00:00</t>
  </si>
  <si>
    <t>64f928531880f77f4382b32f62ff61e7</t>
  </si>
  <si>
    <t>ENCFF864ZMZ</t>
  </si>
  <si>
    <t>ENCFF002AQA</t>
  </si>
  <si>
    <t>2016-10-03T02:22:40.957431+00:00</t>
  </si>
  <si>
    <t>16c11a691fbb1feb22b9903e49a45b3f</t>
  </si>
  <si>
    <t>ENCFF034BAJ</t>
  </si>
  <si>
    <t>ENCFF001MLY</t>
  </si>
  <si>
    <t>2016-11-28T16:51:42.957496+00:00</t>
  </si>
  <si>
    <t>10ad5270433d733a6c22597395725e1f</t>
  </si>
  <si>
    <t>ENCFF297IWD</t>
  </si>
  <si>
    <t>ENCFF002APX</t>
  </si>
  <si>
    <t>2016-10-03T02:22:45.648637+00:00</t>
  </si>
  <si>
    <t>bb3086004ce37a0aa073bc366572cc21</t>
  </si>
  <si>
    <t>ENCFF262IDB</t>
  </si>
  <si>
    <t>ENCFF001JZL</t>
  </si>
  <si>
    <t>2016-11-28T16:50:36.478364+00:00</t>
  </si>
  <si>
    <t>dbc960cfc2735cee9f6fd883d02e9222</t>
  </si>
  <si>
    <t>ENCFF295HNV</t>
  </si>
  <si>
    <t>ENCFF002APV</t>
  </si>
  <si>
    <t>2016-11-22T15:11:21.872395+00:00</t>
  </si>
  <si>
    <t>2e63ce81ae87fb27d04b9842bafe6a34</t>
  </si>
  <si>
    <t>ENCFF471JUA</t>
  </si>
  <si>
    <t>ENCFF002AQS</t>
  </si>
  <si>
    <t>2016-10-03T02:21:54.718466+00:00</t>
  </si>
  <si>
    <t>4971b8ac1ca39d4f5c05e5ba5e2d2a1b</t>
  </si>
  <si>
    <t>ENCFF585VFF</t>
  </si>
  <si>
    <t>ENCFF001MSW</t>
  </si>
  <si>
    <t>2016-11-28T16:52:00.808624+00:00</t>
  </si>
  <si>
    <t>3974bcaaca30fedd99b467036794d6a5</t>
  </si>
  <si>
    <t>ENCFF002HZV</t>
  </si>
  <si>
    <t>ENCFF002APR</t>
  </si>
  <si>
    <t>2016-10-03T02:22:40.649208+00:00</t>
  </si>
  <si>
    <t>7547ee0e71d85f6e219fbd3f2da29fc4</t>
  </si>
  <si>
    <t>ENCFF281YWL</t>
  </si>
  <si>
    <t>ENCFF001KNZ</t>
  </si>
  <si>
    <t>2016-11-28T16:50:44.557501+00:00</t>
  </si>
  <si>
    <t>4923bbd69683e8787b96129288b539f8</t>
  </si>
  <si>
    <t>ENCFF290JQR</t>
  </si>
  <si>
    <t>ENCFF001MPG</t>
  </si>
  <si>
    <t>2016-11-28T16:51:39.536813+00:00</t>
  </si>
  <si>
    <t>7efc7c15f79c84cfcacab1ae089b4733</t>
  </si>
  <si>
    <t>ENCFF522JXN</t>
  </si>
  <si>
    <t>ENCFF001MWM</t>
  </si>
  <si>
    <t>2016-11-29T21:46:03.044807+00:00</t>
  </si>
  <si>
    <t>d1d47fe55ddef775c598ea2acd10a8d0</t>
  </si>
  <si>
    <t>ENCFF920BJL</t>
  </si>
  <si>
    <t>ENCFF002AQK</t>
  </si>
  <si>
    <t>2016-10-03T02:22:41.178398+00:00</t>
  </si>
  <si>
    <t>a66e59210e735682738744e0c4b9090b</t>
  </si>
  <si>
    <t>ENCFF963ZWM</t>
  </si>
  <si>
    <t>ENCFF071UWJ</t>
  </si>
  <si>
    <t>2016-11-28T16:49:18.600458+00:00</t>
  </si>
  <si>
    <t>0e4c7a72925689be9b9cefc5a29c0aca</t>
  </si>
  <si>
    <t>ENCFF936JYR</t>
  </si>
  <si>
    <t>ENCFF002AQJ</t>
  </si>
  <si>
    <t>2016-10-03T02:22:39.863406+00:00</t>
  </si>
  <si>
    <t>00418996e3c80894646df94dd1ea8c47</t>
  </si>
  <si>
    <t>ENCFF434HBT</t>
  </si>
  <si>
    <t>ENCFF002AQP</t>
  </si>
  <si>
    <t>2016-11-22T15:11:32.845303+00:00</t>
  </si>
  <si>
    <t>3a2a3f8fe5e523cfa55c57a997d801c6</t>
  </si>
  <si>
    <t>ENCFF157WIR</t>
  </si>
  <si>
    <t>ENCFF001NTP, ENCFF001NTM</t>
  </si>
  <si>
    <t>2016-10-26T17:38:04.351193+00:00</t>
  </si>
  <si>
    <t>506c16516493907fb44c31ae6a2a6909</t>
  </si>
  <si>
    <t>ENCFF578PKM</t>
  </si>
  <si>
    <t>ENCFF001NCH, ENCFF001NCF</t>
  </si>
  <si>
    <t>2016-10-26T17:38:00.525867+00:00</t>
  </si>
  <si>
    <t>37ead025efc08cec29cfbf1ca580dc02</t>
  </si>
  <si>
    <t>ENCFF845HKH</t>
  </si>
  <si>
    <t>ENCFF482JNU, ENCFF249RWY, ENCFF118FEW</t>
  </si>
  <si>
    <t>2016-11-22T15:11:30.112948+00:00</t>
  </si>
  <si>
    <t>f731764f06b16cc63c7227cfa0c6860e</t>
  </si>
  <si>
    <t>ENCFF734VIL</t>
  </si>
  <si>
    <t>ENCFF001KCH</t>
  </si>
  <si>
    <t>2016-11-28T16:50:50.322721+00:00</t>
  </si>
  <si>
    <t>2ed4d813564389b35d80cb9a8a990204</t>
  </si>
  <si>
    <t>ENCFF217BUO</t>
  </si>
  <si>
    <t>ENCFF002AQX</t>
  </si>
  <si>
    <t>2016-10-03T02:22:04.776890+00:00</t>
  </si>
  <si>
    <t>3a99497b760e34fe50d24b99c62be431</t>
  </si>
  <si>
    <t>ENCFF638AWU</t>
  </si>
  <si>
    <t>ENCFF002AQT</t>
  </si>
  <si>
    <t>2016-10-03T02:21:56.598376+00:00</t>
  </si>
  <si>
    <t>600b0cfef66d0441802fba7ce059dd38</t>
  </si>
  <si>
    <t>ENCFF895JNF</t>
  </si>
  <si>
    <t>ENCFF002AQG</t>
  </si>
  <si>
    <t>2016-10-03T02:22:47.951609+00:00</t>
  </si>
  <si>
    <t>71560c8368b15ec48c826d412d8072d0</t>
  </si>
  <si>
    <t>ENCFF294LID</t>
  </si>
  <si>
    <t>ENCFF002AQF</t>
  </si>
  <si>
    <t>2016-10-03T02:22:57.130131+00:00</t>
  </si>
  <si>
    <t>887dc4e043c701b2d21bdfe21bf07666</t>
  </si>
  <si>
    <t>ENCFF597OQI</t>
  </si>
  <si>
    <t>ENCFF002AQY</t>
  </si>
  <si>
    <t>2016-10-03T02:21:49.608193+00:00</t>
  </si>
  <si>
    <t>6dd8d8294df76395259a2c740342136a</t>
  </si>
  <si>
    <t>ENCFF034RBT</t>
  </si>
  <si>
    <t>ENCFF002APW</t>
  </si>
  <si>
    <t>2016-10-03T02:22:43.192442+00:00</t>
  </si>
  <si>
    <t>defea8b585406070ece0c8b8a2383e02</t>
  </si>
  <si>
    <t>ENCFF054KQU</t>
  </si>
  <si>
    <t>ENCFF002AQW</t>
  </si>
  <si>
    <t>2016-10-03T02:21:57.415118+00:00</t>
  </si>
  <si>
    <t>244da36adae64df30b6aec23742d91d0</t>
  </si>
  <si>
    <t>ENCFF829LXO</t>
  </si>
  <si>
    <t>ENCFF002ARK</t>
  </si>
  <si>
    <t>2016-10-03T02:22:00.193856+00:00</t>
  </si>
  <si>
    <t>e98c6cd74009f1f471605f150938f2bc</t>
  </si>
  <si>
    <t>ENCFF968GIU</t>
  </si>
  <si>
    <t>ENCFF002ARB</t>
  </si>
  <si>
    <t>2016-10-03T02:21:31.823491+00:00</t>
  </si>
  <si>
    <t>fed1cd746b6ee7817571172031aad937</t>
  </si>
  <si>
    <t>ENCFF161OWF</t>
  </si>
  <si>
    <t>ENCFF002ARC</t>
  </si>
  <si>
    <t>2016-10-03T02:21:50.904512+00:00</t>
  </si>
  <si>
    <t>5ceabc58776e4be02b464014c22e079e</t>
  </si>
  <si>
    <t>ENCFF242XYX</t>
  </si>
  <si>
    <t>ENCFF002AQH</t>
  </si>
  <si>
    <t>2016-10-03T02:22:38.275651+00:00</t>
  </si>
  <si>
    <t>5aa81c1fc394db8f38d7fda84f526532</t>
  </si>
  <si>
    <t>ENCFF893UNO</t>
  </si>
  <si>
    <t>ENCFF002AQQ</t>
  </si>
  <si>
    <t>2016-10-03T02:21:58.901143+00:00</t>
  </si>
  <si>
    <t>cbaec3c8916f926ea48c29228e83bb3f</t>
  </si>
  <si>
    <t>ENCFF267IIS</t>
  </si>
  <si>
    <t>ENCFF002AQD</t>
  </si>
  <si>
    <t>2016-10-03T02:22:27.230514+00:00</t>
  </si>
  <si>
    <t>041acdee9def9e28d0208e5ed2cb477f</t>
  </si>
  <si>
    <t>ENCFF750YDU</t>
  </si>
  <si>
    <t>ENCFF002APZ</t>
  </si>
  <si>
    <t>2016-10-03T02:22:53.353548+00:00</t>
  </si>
  <si>
    <t>c3fe6aab5199763f6b02fc9fdf225325</t>
  </si>
  <si>
    <t>ENCFF836LLS</t>
  </si>
  <si>
    <t>ENCFF002ARJ</t>
  </si>
  <si>
    <t>2016-10-03T02:21:46.978255+00:00</t>
  </si>
  <si>
    <t>c3b86561a4a3eb6181e3d56e9b062ea0</t>
  </si>
  <si>
    <t>ENCFF738XGE</t>
  </si>
  <si>
    <t>ENCFF002AQR</t>
  </si>
  <si>
    <t>2016-10-03T02:22:18.111495+00:00</t>
  </si>
  <si>
    <t>67ff1b64c7cc65b9cec588820725bd89</t>
  </si>
  <si>
    <t>ENCFF217DJK</t>
  </si>
  <si>
    <t>ENCFF002AQV</t>
  </si>
  <si>
    <t>2016-10-03T02:22:25.674979+00:00</t>
  </si>
  <si>
    <t>a08ad5a68c5afed5ea3f606931f2bac3</t>
  </si>
  <si>
    <t>ENCFF967KNB</t>
  </si>
  <si>
    <t>ENCFF002AQU</t>
  </si>
  <si>
    <t>2016-10-03T02:22:20.932570+00:00</t>
  </si>
  <si>
    <t>fce861716a0a3ab8cec1c4e447f562aa</t>
  </si>
  <si>
    <t>ENCFF905GQV</t>
  </si>
  <si>
    <t>ENCFF002AQZ</t>
  </si>
  <si>
    <t>2016-10-03T02:22:07.059477+00:00</t>
  </si>
  <si>
    <t>3ebb44204a3324322434a8218232c355</t>
  </si>
  <si>
    <t>ENCFF805CZV</t>
  </si>
  <si>
    <t>ENCFF001KCI</t>
  </si>
  <si>
    <t>2016-11-28T16:50:05.545473+00:00</t>
  </si>
  <si>
    <t>8d4e37e7dcf8c19eaec7947c5cbcb273</t>
  </si>
  <si>
    <t>ENCFF277RAM</t>
  </si>
  <si>
    <t>ENCFF002ARH</t>
  </si>
  <si>
    <t>2016-10-03T02:21:33.300672+00:00</t>
  </si>
  <si>
    <t>0d158137005d258c109ace9eb63f8489</t>
  </si>
  <si>
    <t>ENCFF239WXD</t>
  </si>
  <si>
    <t>ENCFF002ARA</t>
  </si>
  <si>
    <t>2016-10-03T02:21:46.009457+00:00</t>
  </si>
  <si>
    <t>f3550bbf776ce19c3e7292a1ddd5d9f5</t>
  </si>
  <si>
    <t>ENCFF380YCA</t>
  </si>
  <si>
    <t>ENCFF001MMU</t>
  </si>
  <si>
    <t>2016-07-06T02:43:49.950767+00:00</t>
  </si>
  <si>
    <t>88dcf2eceb855bc51d6f25fd121bb415</t>
  </si>
  <si>
    <t>ENCFF857ZNT</t>
  </si>
  <si>
    <t>ENCFF001MRH</t>
  </si>
  <si>
    <t>2016-11-28T16:51:12.352860+00:00</t>
  </si>
  <si>
    <t>96ac0e54625fd1eb6c7e0cd58a541de6</t>
  </si>
  <si>
    <t>ENCFF244TFU</t>
  </si>
  <si>
    <t>ENCFF001MMW</t>
  </si>
  <si>
    <t>2016-11-28T16:49:37.926472+00:00</t>
  </si>
  <si>
    <t>942fb1ab7d94c024710696ea02b426c7</t>
  </si>
  <si>
    <t>ENCFF069HPK</t>
  </si>
  <si>
    <t>ENCFF001MRP</t>
  </si>
  <si>
    <t>2016-11-28T16:50:44.321344+00:00</t>
  </si>
  <si>
    <t>9158a8596214654abdbb055338b109c3</t>
  </si>
  <si>
    <t>ENCFF421WGK</t>
  </si>
  <si>
    <t>ENCFF001MRI</t>
  </si>
  <si>
    <t>2016-11-28T16:50:54.222519+00:00</t>
  </si>
  <si>
    <t>eee81906db63d1c020c57b75d9c84874</t>
  </si>
  <si>
    <t>ENCFF350XLQ</t>
  </si>
  <si>
    <t>ENCFF001MQZ</t>
  </si>
  <si>
    <t>2016-11-28T16:51:03.295630+00:00</t>
  </si>
  <si>
    <t>cde8c417c2dc50c374acce36ba944522</t>
  </si>
  <si>
    <t>ENCFF452JQI</t>
  </si>
  <si>
    <t>ENCFF001ZGK</t>
  </si>
  <si>
    <t>2016-07-06T02:45:08.973560+00:00</t>
  </si>
  <si>
    <t>cell_line_EFO_0007751</t>
  </si>
  <si>
    <t>8a1103711fdb5cf3fd8a60565c78b652</t>
  </si>
  <si>
    <t>ENCFF903RYX</t>
  </si>
  <si>
    <t>ENCFF001ZGM</t>
  </si>
  <si>
    <t>2016-07-06T02:46:22.152564+00:00</t>
  </si>
  <si>
    <t>b07b52ab4082934ea4f33888a688484a</t>
  </si>
  <si>
    <t>ENCFF610QKF</t>
  </si>
  <si>
    <t>ENCFF001ZYX</t>
  </si>
  <si>
    <t>2016-10-26T17:42:32.452698+00:00</t>
  </si>
  <si>
    <t>8de421a6297760514a10b317c1cd652a</t>
  </si>
  <si>
    <t>ENCFF090DCC</t>
  </si>
  <si>
    <t>ENCFF001ZYW</t>
  </si>
  <si>
    <t>2016-10-26T17:42:55.666478+00:00</t>
  </si>
  <si>
    <t>e7f4ea771049d6ebfdf59c6342d3b605</t>
  </si>
  <si>
    <t>ENCFF569KHV</t>
  </si>
  <si>
    <t>ENCFF001MRC</t>
  </si>
  <si>
    <t>2016-10-26T17:42:00.613525+00:00</t>
  </si>
  <si>
    <t>b715a426b1acb0d40975566814e27ee9</t>
  </si>
  <si>
    <t>ENCFF272TOF</t>
  </si>
  <si>
    <t>ENCFF001MQW</t>
  </si>
  <si>
    <t>2016-10-26T17:42:04.038851+00:00</t>
  </si>
  <si>
    <t>d6c803fec12b337a30844c7e6e53d1e7</t>
  </si>
  <si>
    <t>ENCFF280ERM</t>
  </si>
  <si>
    <t>ENCFF299JNL</t>
  </si>
  <si>
    <t>2016-05-20T06:29:40.667092+00:00</t>
  </si>
  <si>
    <t>74381b2edb8e152f223623532268e8c7</t>
  </si>
  <si>
    <t>ENCFF373LTM</t>
  </si>
  <si>
    <t>ENCFF150DJK</t>
  </si>
  <si>
    <t>2016-05-20T06:30:09.929915+00:00</t>
  </si>
  <si>
    <t>d591f3eda08baad06889936024fb352a</t>
  </si>
  <si>
    <t>ENCFF568LSF</t>
  </si>
  <si>
    <t>ENCFF001IFC</t>
  </si>
  <si>
    <t>2016-07-06T01:34:33.308362+00:00</t>
  </si>
  <si>
    <t>7bd840691fd281b16fc499b9627c6e0f</t>
  </si>
  <si>
    <t>ENCFF306XML</t>
  </si>
  <si>
    <t>ENCFF876HRO</t>
  </si>
  <si>
    <t>2016-05-20T06:30:32.746872+00:00</t>
  </si>
  <si>
    <t>875d675872f5b4df782ee85b0f81e808</t>
  </si>
  <si>
    <t>ENCFF731TNW</t>
  </si>
  <si>
    <t>ENCFF853NEA</t>
  </si>
  <si>
    <t>2016-05-20T06:30:24.396814+00:00</t>
  </si>
  <si>
    <t>e412a48edff1844013cd3d99e38a804e</t>
  </si>
  <si>
    <t>ENCFF379ZGJ</t>
  </si>
  <si>
    <t>ENCFF661YTO</t>
  </si>
  <si>
    <t>2016-05-20T06:30:24.943762+00:00</t>
  </si>
  <si>
    <t>b612d6efe553611c2a575ed638d8b0ef</t>
  </si>
  <si>
    <t>ENCFF316NAE</t>
  </si>
  <si>
    <t>ENCFF770PBO</t>
  </si>
  <si>
    <t>2016-05-20T06:30:44.932097+00:00</t>
  </si>
  <si>
    <t>1ff4054dcba974451d2d1b2e9edda10b</t>
  </si>
  <si>
    <t>ENCFF078VAN</t>
  </si>
  <si>
    <t>ENCFF743HQG</t>
  </si>
  <si>
    <t>2016-05-20T06:30:40.143647+00:00</t>
  </si>
  <si>
    <t>5666dd7020aa9eabed2071a2dab33a27</t>
  </si>
  <si>
    <t>ENCFF717QTX</t>
  </si>
  <si>
    <t>ENCFF197BDN</t>
  </si>
  <si>
    <t>2016-05-20T06:30:35.186040+00:00</t>
  </si>
  <si>
    <t>7fbf4fc7229bbba2bc9229fc138bb17b</t>
  </si>
  <si>
    <t>ENCFF931PQC</t>
  </si>
  <si>
    <t>ENCFF637HTW</t>
  </si>
  <si>
    <t>2016-05-20T06:30:36.593835+00:00</t>
  </si>
  <si>
    <t>a311f04621fc19c6e4f1e74ee17cac15</t>
  </si>
  <si>
    <t>ENCFF263KEN</t>
  </si>
  <si>
    <t>ENCFF691VJX</t>
  </si>
  <si>
    <t>2016-05-20T06:31:03.573394+00:00</t>
  </si>
  <si>
    <t>def2ee9cc6ba3a525e3477ecd8ad5ff9</t>
  </si>
  <si>
    <t>ENCFF237MGW</t>
  </si>
  <si>
    <t>ENCFF798MRO</t>
  </si>
  <si>
    <t>2016-05-20T06:30:34.638456+00:00</t>
  </si>
  <si>
    <t>4e1fefe9a80e57e3b7ff2377eeddc6fe</t>
  </si>
  <si>
    <t>ENCFF017GWO</t>
  </si>
  <si>
    <t>ENCFF756GQQ</t>
  </si>
  <si>
    <t>2016-05-20T06:29:37.445277+00:00</t>
  </si>
  <si>
    <t>54a19141ff9ea026e26ae6a3b092395b</t>
  </si>
  <si>
    <t>ENCFF209YOD</t>
  </si>
  <si>
    <t>ENCFF285EZB</t>
  </si>
  <si>
    <t>2016-05-20T06:30:21.248957+00:00</t>
  </si>
  <si>
    <t>c0699df7fea678bad3b53a4d38893f1f</t>
  </si>
  <si>
    <t>ENCFF461UIL</t>
  </si>
  <si>
    <t>ENCFF184PEP</t>
  </si>
  <si>
    <t>2016-05-20T06:29:30.278397+00:00</t>
  </si>
  <si>
    <t>883cba7a8c46c2c78d270a511caa1b9f</t>
  </si>
  <si>
    <t>ENCFF337TOR</t>
  </si>
  <si>
    <t>ENCFF001IFI</t>
  </si>
  <si>
    <t>2016-07-06T01:34:23.231086+00:00</t>
  </si>
  <si>
    <t>923879acc9422e9c338e601a3c6c882e</t>
  </si>
  <si>
    <t>ENCFF284BYN</t>
  </si>
  <si>
    <t>ENCFF747FRP</t>
  </si>
  <si>
    <t>2016-05-20T06:30:37.394980+00:00</t>
  </si>
  <si>
    <t>c323cb88c77247f10fde6f3897fb0c86</t>
  </si>
  <si>
    <t>ENCFF315IFV</t>
  </si>
  <si>
    <t>ENCFF001IFD</t>
  </si>
  <si>
    <t>2016-07-06T01:34:47.108691+00:00</t>
  </si>
  <si>
    <t>6e09df6b2b6bfa018883a7c3154c6bc9</t>
  </si>
  <si>
    <t>ENCFF846YEH</t>
  </si>
  <si>
    <t>ENCFF331QQL</t>
  </si>
  <si>
    <t>2016-05-20T06:30:01.348781+00:00</t>
  </si>
  <si>
    <t>fdb55c4db047aeeec386f6b2db0c0e72</t>
  </si>
  <si>
    <t>ENCFF080JZB</t>
  </si>
  <si>
    <t>ENCFF329PLP</t>
  </si>
  <si>
    <t>2016-05-20T06:30:28.176611+00:00</t>
  </si>
  <si>
    <t>da0e439ddf7a1071c4324739206cc3a7</t>
  </si>
  <si>
    <t>ENCFF193EXM</t>
  </si>
  <si>
    <t>ENCFF787LKE</t>
  </si>
  <si>
    <t>2016-05-20T06:30:22.139560+00:00</t>
  </si>
  <si>
    <t>f2d5560b7f897f2127950af444ddc50e</t>
  </si>
  <si>
    <t>ENCFF156HWT</t>
  </si>
  <si>
    <t>ENCFF314WCC</t>
  </si>
  <si>
    <t>2016-05-20T06:30:37.707167+00:00</t>
  </si>
  <si>
    <t>8acc4b5e0a596519e2d98704718eabc3</t>
  </si>
  <si>
    <t>ENCFF457YDD</t>
  </si>
  <si>
    <t>ENCFF172HFY</t>
  </si>
  <si>
    <t>2016-05-20T06:30:47.756187+00:00</t>
  </si>
  <si>
    <t>8db89efa895ba4848c35372c1d335c9b</t>
  </si>
  <si>
    <t>ENCFF228SGW</t>
  </si>
  <si>
    <t>ENCFF853ZDE</t>
  </si>
  <si>
    <t>2016-05-20T06:30:47.164935+00:00</t>
  </si>
  <si>
    <t>41dc614136e9208595947a1d9175112c</t>
  </si>
  <si>
    <t>ENCFF312MBC</t>
  </si>
  <si>
    <t>ENCFF286ECX</t>
  </si>
  <si>
    <t>2016-05-20T06:30:22.167915+00:00</t>
  </si>
  <si>
    <t>fed4d0a18a4eba3b5dd68c13f154dadb</t>
  </si>
  <si>
    <t>ENCFF695RMA</t>
  </si>
  <si>
    <t>ENCFF317EHD</t>
  </si>
  <si>
    <t>2016-05-20T06:29:50.114219+00:00</t>
  </si>
  <si>
    <t>97897b5705c0542a21e8bd23b58f3cc2</t>
  </si>
  <si>
    <t>ENCFF040OST</t>
  </si>
  <si>
    <t>ENCFF494VBT</t>
  </si>
  <si>
    <t>2016-05-20T06:30:34.055625+00:00</t>
  </si>
  <si>
    <t>749840e07c7b95a69ed7329ff8649118</t>
  </si>
  <si>
    <t>ENCFF248KLP</t>
  </si>
  <si>
    <t>ENCFF298XQU, ENCFF246LOG</t>
  </si>
  <si>
    <t>2016-07-18T22:05:12.483462+00:00</t>
  </si>
  <si>
    <t>7482e69fb3a941a82bbee9ee9522404d</t>
  </si>
  <si>
    <t>ENCFF044KKF</t>
  </si>
  <si>
    <t>ENCFF905TFJ, ENCFF636CUM</t>
  </si>
  <si>
    <t>2016-07-18T21:57:48.113546+00:00</t>
  </si>
  <si>
    <t>6dca018ae99f203d8cbb0cae53012789</t>
  </si>
  <si>
    <t>ENCFF936XBC</t>
  </si>
  <si>
    <t>ENCFF262OPL, ENCFF515ALU</t>
  </si>
  <si>
    <t>2016-07-18T22:04:59.294794+00:00</t>
  </si>
  <si>
    <t>fcff30ab1529a0a87c539810373cff3b</t>
  </si>
  <si>
    <t>ENCFF036NBH</t>
  </si>
  <si>
    <t>ENCFF037ZIA, ENCFF983QZJ</t>
  </si>
  <si>
    <t>2016-07-18T22:05:36.958758+00:00</t>
  </si>
  <si>
    <t>be4003c45bce49a13c5859976a56985d</t>
  </si>
  <si>
    <t>ENCFF553MCQ</t>
  </si>
  <si>
    <t>ENCFF568OGC, ENCFF647PIC</t>
  </si>
  <si>
    <t>2016-07-18T22:04:30.800090+00:00</t>
  </si>
  <si>
    <t>4ce2389569baa698f84c1728afa5977b</t>
  </si>
  <si>
    <t>ENCFF697KWR</t>
  </si>
  <si>
    <t>ENCFF145WXV, ENCFF263OPF, ENCFF511ESM</t>
  </si>
  <si>
    <t>2016-07-18T22:04:42.270739+00:00</t>
  </si>
  <si>
    <t>26c458114afec773f1a5586eb2fbdc26</t>
  </si>
  <si>
    <t>ENCFF182XFG</t>
  </si>
  <si>
    <t>ENCFF271NJE, ENCFF771MNJ, ENCFF747OOK, ENCFF091XIS</t>
  </si>
  <si>
    <t>2016-07-18T22:05:07.392415+00:00</t>
  </si>
  <si>
    <t>0438d0834345571bc93ec2275e658c2f</t>
  </si>
  <si>
    <t>ENCFF510BOE</t>
  </si>
  <si>
    <t>ENCFF943KNE, ENCFF418BAW</t>
  </si>
  <si>
    <t>2016-07-18T22:04:54.097298+00:00</t>
  </si>
  <si>
    <t>1b5c6ebec17da32951bf9d31b6ca2f42</t>
  </si>
  <si>
    <t>ENCFF727QTS</t>
  </si>
  <si>
    <t>ENCFF518NNC, ENCFF618USE</t>
  </si>
  <si>
    <t>2016-07-18T22:04:36.977944+00:00</t>
  </si>
  <si>
    <t>2b45372027a772205452af65aeb58603</t>
  </si>
  <si>
    <t>ENCFF355HNE</t>
  </si>
  <si>
    <t>ENCFF704GKQ, ENCFF532FXB, ENCFF905ZVU</t>
  </si>
  <si>
    <t>2016-07-18T22:04:17.098844+00:00</t>
  </si>
  <si>
    <t>883fcd79a153dfd749174cd539856214</t>
  </si>
  <si>
    <t>ENCFF481KHX</t>
  </si>
  <si>
    <t>ENCFF444LBW, ENCFF333CMN</t>
  </si>
  <si>
    <t>2016-07-18T22:04:26.505792+00:00</t>
  </si>
  <si>
    <t>35a4be3f28954c3eb8e7fd90d3564d03</t>
  </si>
  <si>
    <t>ENCFF669UJV</t>
  </si>
  <si>
    <t>ENCFF572OIN, ENCFF293HIQ, ENCFF291VOE</t>
  </si>
  <si>
    <t>2016-07-18T21:58:24.022057+00:00</t>
  </si>
  <si>
    <t>baa39178e0f1a4b3f37253f52a15e50e</t>
  </si>
  <si>
    <t>ENCFF248PGK</t>
  </si>
  <si>
    <t>ENCFF974QSS, ENCFF890PHI</t>
  </si>
  <si>
    <t>2016-07-18T22:04:51.742061+00:00</t>
  </si>
  <si>
    <t>5590edfdad9b30da4a6bc84a493b69d1</t>
  </si>
  <si>
    <t>ENCFF894XEQ</t>
  </si>
  <si>
    <t>ENCFF824WNR, ENCFF441BJJ</t>
  </si>
  <si>
    <t>2016-05-20T06:31:16.562836+00:00</t>
  </si>
  <si>
    <t>ee9fb401d25d22e43c3aa6564eebdfb2</t>
  </si>
  <si>
    <t>ENCFF875QWM</t>
  </si>
  <si>
    <t>ENCFF684JPM, ENCFF710GYU</t>
  </si>
  <si>
    <t>2016-07-18T22:04:35.977055+00:00</t>
  </si>
  <si>
    <t>c8ac4dfb5cdc5c9fdaf1281d680a2503</t>
  </si>
  <si>
    <t>ENCFF902WWW</t>
  </si>
  <si>
    <t>ENCFF222ZUV, ENCFF766DAD, ENCFF764CBH</t>
  </si>
  <si>
    <t>2016-07-18T22:05:34.425802+00:00</t>
  </si>
  <si>
    <t>e605d68a7035d4acc2f48e87fc58a9a7</t>
  </si>
  <si>
    <t>ENCFF514ZTX</t>
  </si>
  <si>
    <t>ENCFF856YXG, ENCFF155LYM, ENCFF076IRY</t>
  </si>
  <si>
    <t>2016-07-18T22:04:45.440270+00:00</t>
  </si>
  <si>
    <t>8ac66300e5878e3bedf264844c6fcff5</t>
  </si>
  <si>
    <t>ENCFF417ZSV</t>
  </si>
  <si>
    <t>ENCFF267KQD, ENCFF321TUD, ENCFF324AEZ</t>
  </si>
  <si>
    <t>2016-07-18T22:07:16.443894+00:00</t>
  </si>
  <si>
    <t>bd084fbb839ed4532013904a2b707c57</t>
  </si>
  <si>
    <t>ENCFF738CMD</t>
  </si>
  <si>
    <t>ENCFF891IWG, ENCFF761WLY</t>
  </si>
  <si>
    <t>2016-07-18T21:58:10.142757+00:00</t>
  </si>
  <si>
    <t>59b5c343bced2f20bcd62887fecfef9d</t>
  </si>
  <si>
    <t>ENCFF228UEX</t>
  </si>
  <si>
    <t>ENCFF007ZYG, ENCFF554GAJ</t>
  </si>
  <si>
    <t>2016-07-18T22:04:56.142143+00:00</t>
  </si>
  <si>
    <t>ad8087364cbb180f79fddcbd0fa369c3</t>
  </si>
  <si>
    <t>ENCFF031BIV</t>
  </si>
  <si>
    <t>ENCFF146GFU, ENCFF347ALK, ENCFF634EPK</t>
  </si>
  <si>
    <t>2016-07-18T22:04:41.918046+00:00</t>
  </si>
  <si>
    <t>b8fce65ee01fe32b414f4066396b1ebb</t>
  </si>
  <si>
    <t>ENCFF326OAB</t>
  </si>
  <si>
    <t>ENCFF528TKO, ENCFF448VOB, ENCFF835CWG</t>
  </si>
  <si>
    <t>2016-07-18T22:05:04.844776+00:00</t>
  </si>
  <si>
    <t>d51ac8d4e8aa126f3ce4944ef99f1324</t>
  </si>
  <si>
    <t>ENCFF473NYY</t>
  </si>
  <si>
    <t>ENCFF883NHJ, ENCFF292YPK</t>
  </si>
  <si>
    <t>2016-07-18T22:04:38.805772+00:00</t>
  </si>
  <si>
    <t>9d02aed17522abfc4c3da7f2aa4fb66a</t>
  </si>
  <si>
    <t>ENCFF150TEC</t>
  </si>
  <si>
    <t>ENCFF410JAO, ENCFF880ZJK, ENCFF272FYH</t>
  </si>
  <si>
    <t>2016-07-18T22:04:32.838554+00:00</t>
  </si>
  <si>
    <t>1ca9486fd694a712380a966588c0eb9d</t>
  </si>
  <si>
    <t>ENCFF822ASN</t>
  </si>
  <si>
    <t>ENCFF165AZK, ENCFF765PTY, ENCFF637RQH</t>
  </si>
  <si>
    <t>2016-07-18T22:07:52.140076+00:00</t>
  </si>
  <si>
    <t>e517946012d4479e1c2daa21301a2c61</t>
  </si>
  <si>
    <t>ENCFF117QRC</t>
  </si>
  <si>
    <t>ENCFF573WFQ, ENCFF586JAL</t>
  </si>
  <si>
    <t>2016-07-18T22:05:22.235503+00:00</t>
  </si>
  <si>
    <t>26accd9040cb3afa83f455e551fb93ba</t>
  </si>
  <si>
    <t>ENCFF440RKT</t>
  </si>
  <si>
    <t>ENCFF490LBM, ENCFF972QSB, ENCFF545UQA</t>
  </si>
  <si>
    <t>2016-07-18T22:05:29.067297+00:00</t>
  </si>
  <si>
    <t>b94d41d975a4e18aa44bc91ec9d0d649</t>
  </si>
  <si>
    <t>ENCFF562YBS</t>
  </si>
  <si>
    <t>ENCFF110DYF, ENCFF306EGG, ENCFF507RYO</t>
  </si>
  <si>
    <t>2016-07-18T21:58:05.612520+00:00</t>
  </si>
  <si>
    <t>29ea3a823b4b855f4f02ecd8c3561aa0</t>
  </si>
  <si>
    <t>ENCFF771ITO</t>
  </si>
  <si>
    <t>ENCFF731RTD, ENCFF393EAJ</t>
  </si>
  <si>
    <t>2016-07-18T22:05:03.812793+00:00</t>
  </si>
  <si>
    <t>62ff9631d1940c9f5d933985de80ed99</t>
  </si>
  <si>
    <t>ENCFF911TKL</t>
  </si>
  <si>
    <t>ENCFF947EDP, ENCFF879XFV</t>
  </si>
  <si>
    <t>2016-07-18T22:04:44.878932+00:00</t>
  </si>
  <si>
    <t>f4a50071a777b25e96a851952282abe2</t>
  </si>
  <si>
    <t>ENCFF939LLN</t>
  </si>
  <si>
    <t>ENCFF323RQH, ENCFF554IHG, ENCFF523IZM</t>
  </si>
  <si>
    <t>2016-07-18T22:05:48.277142+00:00</t>
  </si>
  <si>
    <t>31cdf9af763fd00520d890849dc4c029</t>
  </si>
  <si>
    <t>ENCFF405WIZ</t>
  </si>
  <si>
    <t>2016-05-20T06:28:51.930913+00:00</t>
  </si>
  <si>
    <t>8596f7c796f2fae1c246efd937313224</t>
  </si>
  <si>
    <t>ENCFF868TXK</t>
  </si>
  <si>
    <t>2016-05-20T06:28:47.879042+00:00</t>
  </si>
  <si>
    <t>ecb9b64e028ceec09e5593209562aa61</t>
  </si>
  <si>
    <t>ENCFF392VYN</t>
  </si>
  <si>
    <t>2016-05-20T06:28:52.672637+00:00</t>
  </si>
  <si>
    <t>618253be7f8b170eea0aed6a37ee5aab</t>
  </si>
  <si>
    <t>ENCFF957ZRT</t>
  </si>
  <si>
    <t>2016-07-06T02:44:47.640767+00:00</t>
  </si>
  <si>
    <t>b1ba972a6b5847161c1a3fb5d58cbf4d</t>
  </si>
  <si>
    <t>ENCFF193PZD</t>
  </si>
  <si>
    <t>2016-05-20T06:28:02.015148+00:00</t>
  </si>
  <si>
    <t>68c3c94fb97e50d3b59f7a5456b938db</t>
  </si>
  <si>
    <t>ENCFF582RRQ</t>
  </si>
  <si>
    <t>2016-05-20T06:29:16.543097+00:00</t>
  </si>
  <si>
    <t>417b77b7729c858a4b96fc2d272572c8</t>
  </si>
  <si>
    <t>ENCFF320FCX</t>
  </si>
  <si>
    <t>ENCFF514LBY</t>
  </si>
  <si>
    <t>2016-05-20T06:30:04.530510+00:00</t>
  </si>
  <si>
    <t>440ba64db6b73cab040ee25b87b0875a</t>
  </si>
  <si>
    <t>ENCFF846PNX</t>
  </si>
  <si>
    <t>2016-05-20T06:29:29.091181+00:00</t>
  </si>
  <si>
    <t>6e1b269b7a1bce23ecfe81d9a141be91</t>
  </si>
  <si>
    <t>ENCFF593AHB</t>
  </si>
  <si>
    <t>2016-05-20T06:27:57.605873+00:00</t>
  </si>
  <si>
    <t>5f08e8ee551d9dd5468a21d5928cc883</t>
  </si>
  <si>
    <t>ENCFF083GUK</t>
  </si>
  <si>
    <t>2016-05-20T06:29:01.364881+00:00</t>
  </si>
  <si>
    <t>b596d69986d5a412c93a34801eca13be</t>
  </si>
  <si>
    <t>ENCFF521VQA</t>
  </si>
  <si>
    <t>2016-05-20T06:28:45.108589+00:00</t>
  </si>
  <si>
    <t>da51af8025df41a0523c841d89a287ba</t>
  </si>
  <si>
    <t>ENCFF088QFZ</t>
  </si>
  <si>
    <t>2016-05-20T06:28:03.804979+00:00</t>
  </si>
  <si>
    <t>0b38f36b63706e2af584245f02b3993c</t>
  </si>
  <si>
    <t>ENCFF123NRZ</t>
  </si>
  <si>
    <t>2016-05-20T06:28:13.213998+00:00</t>
  </si>
  <si>
    <t>0d5ae5ebc2d86fe2f5bbb9f1a53f5808</t>
  </si>
  <si>
    <t>ENCFF102BNI</t>
  </si>
  <si>
    <t>2016-05-20T06:29:13.409974+00:00</t>
  </si>
  <si>
    <t>cafb76b8d8b1c219931c967b76a4a252</t>
  </si>
  <si>
    <t>ENCFF521XJY</t>
  </si>
  <si>
    <t>2016-05-20T06:29:06.844371+00:00</t>
  </si>
  <si>
    <t>0f0f9ef786fab235d3cb3a4fb25a01e5</t>
  </si>
  <si>
    <t>ENCFF769EYB</t>
  </si>
  <si>
    <t>2016-05-20T06:28:55.488223+00:00</t>
  </si>
  <si>
    <t>fb659df7cac64d2ed17d20495061db31</t>
  </si>
  <si>
    <t>ENCFF822IDO</t>
  </si>
  <si>
    <t>2016-05-20T06:27:55.731249+00:00</t>
  </si>
  <si>
    <t>34f87d7e694d0f9fe3f025dda63f9172</t>
  </si>
  <si>
    <t>ENCFF047KSZ</t>
  </si>
  <si>
    <t>2016-07-06T02:43:40.282898+00:00</t>
  </si>
  <si>
    <t>7d4d465bd8e69ae5280fd00aa1cf9248</t>
  </si>
  <si>
    <t>ENCFF549OED</t>
  </si>
  <si>
    <t>ENCFF954VRX</t>
  </si>
  <si>
    <t>2016-05-20T06:30:15.700638+00:00</t>
  </si>
  <si>
    <t>7958022d0c53c1f6ad61ea67c9a077c7</t>
  </si>
  <si>
    <t>ENCFF780UIU</t>
  </si>
  <si>
    <t>2016-05-20T06:28:54.888004+00:00</t>
  </si>
  <si>
    <t>b5daff70f8f3a6552077bae417bac6aa</t>
  </si>
  <si>
    <t>ENCFF827DYZ</t>
  </si>
  <si>
    <t>2016-05-20T06:28:16.392501+00:00</t>
  </si>
  <si>
    <t>00c58fc0f594e98706a28c73c5266b10</t>
  </si>
  <si>
    <t>ENCFF876XRR</t>
  </si>
  <si>
    <t>2016-05-20T06:29:24.688379+00:00</t>
  </si>
  <si>
    <t>caa571a5505a6055fd65198538255d90</t>
  </si>
  <si>
    <t>ENCFF342RVS</t>
  </si>
  <si>
    <t>2016-05-20T06:29:00.578641+00:00</t>
  </si>
  <si>
    <t>22b58934bf497e12d407fdeffe86dc28</t>
  </si>
  <si>
    <t>ENCFF318VVU</t>
  </si>
  <si>
    <t>2016-05-20T06:29:09.145694+00:00</t>
  </si>
  <si>
    <t>fb7e050a5adacdd92ccc52c29fe7bba0</t>
  </si>
  <si>
    <t>ENCFF361JEX</t>
  </si>
  <si>
    <t>2016-05-20T06:29:14.152601+00:00</t>
  </si>
  <si>
    <t>0dcd45fc52e5159620bf483f29b192cf</t>
  </si>
  <si>
    <t>ENCFF753KQV</t>
  </si>
  <si>
    <t>ENCFF300USB, ENCFF514LBY</t>
  </si>
  <si>
    <t>2018-02-22T01:31:46.968134+00:00</t>
  </si>
  <si>
    <t>c8fb337181fd079589c92c028bec29d2</t>
  </si>
  <si>
    <t>ENCFF226QFS</t>
  </si>
  <si>
    <t>ENCFF518ULJ, ENCFF954VRX</t>
  </si>
  <si>
    <t>2018-02-22T02:18:58.892368+00:00</t>
  </si>
  <si>
    <t>967611d8e1f545a7d77a981303403c33</t>
  </si>
  <si>
    <t>ENCFF732UTF</t>
  </si>
  <si>
    <t>ENCFF892KDP</t>
  </si>
  <si>
    <t>2016-07-14T20:08:50.345071+00:00</t>
  </si>
  <si>
    <t>819caf73885118f4844cc4edc8a948b8</t>
  </si>
  <si>
    <t>ENCFF961LZY</t>
  </si>
  <si>
    <t>ENCFF440KRN</t>
  </si>
  <si>
    <t>2016-05-20T06:32:49.262434+00:00</t>
  </si>
  <si>
    <t>7f13381e0b5d96d3d54bb9faad9fb506</t>
  </si>
  <si>
    <t>ENCFF856BVR</t>
  </si>
  <si>
    <t>ENCFF814HQS</t>
  </si>
  <si>
    <t>2016-07-14T20:08:20.028968+00:00</t>
  </si>
  <si>
    <t>468566d59fe78aaf9d4a4029dc9f778a</t>
  </si>
  <si>
    <t>ENCFF647GKF</t>
  </si>
  <si>
    <t>ENCFF914QXH</t>
  </si>
  <si>
    <t>2016-07-14T20:09:50.857621+00:00</t>
  </si>
  <si>
    <t>0d0b06e8891f3f9b934096c9ee78836f</t>
  </si>
  <si>
    <t>ENCFF961OGK</t>
  </si>
  <si>
    <t>ENCFF183PVA</t>
  </si>
  <si>
    <t>2016-07-14T20:08:02.884818+00:00</t>
  </si>
  <si>
    <t>ec97cc2e8186bba9f8d2d39ad4834fc4</t>
  </si>
  <si>
    <t>ENCFF557WCA</t>
  </si>
  <si>
    <t>ENCFF126KYO</t>
  </si>
  <si>
    <t>2016-07-14T20:08:13.210313+00:00</t>
  </si>
  <si>
    <t>d1a9dfeca66c5b528dc3cb700c72e8db</t>
  </si>
  <si>
    <t>ENCFF638JSP</t>
  </si>
  <si>
    <t>ENCFF163AJI</t>
  </si>
  <si>
    <t>2016-07-14T20:08:59.600089+00:00</t>
  </si>
  <si>
    <t>fd9ae58cc594734b8968eca92377e50f</t>
  </si>
  <si>
    <t>ENCFF049WZF</t>
  </si>
  <si>
    <t>ENCFF366TEJ</t>
  </si>
  <si>
    <t>2016-07-14T20:09:52.291987+00:00</t>
  </si>
  <si>
    <t>d11a6d999b27b183fdb516afc42d4be7</t>
  </si>
  <si>
    <t>ENCFF608PBR</t>
  </si>
  <si>
    <t>ENCFF318AFJ</t>
  </si>
  <si>
    <t>2016-05-20T06:31:21.704824+00:00</t>
  </si>
  <si>
    <t>e691c1ed0db1d1462c8d8fa232dd2b87</t>
  </si>
  <si>
    <t>ENCFF493RAS</t>
  </si>
  <si>
    <t>ENCFF942UQV</t>
  </si>
  <si>
    <t>2016-07-14T20:09:55.380871+00:00</t>
  </si>
  <si>
    <t>be210fb4d22e6bb6280488a86d880fb3</t>
  </si>
  <si>
    <t>ENCFF157KEH</t>
  </si>
  <si>
    <t>ENCFF024PVD</t>
  </si>
  <si>
    <t>2016-07-14T20:08:40.213895+00:00</t>
  </si>
  <si>
    <t>a81dbb784fe98f80aa716d960fdd24f7</t>
  </si>
  <si>
    <t>ENCFF904YNS</t>
  </si>
  <si>
    <t>ENCFF441PKE</t>
  </si>
  <si>
    <t>2016-05-20T06:31:55.460611+00:00</t>
  </si>
  <si>
    <t>ca087d78183d51a10e933b77e2d1593c</t>
  </si>
  <si>
    <t>ENCFF725DVQ</t>
  </si>
  <si>
    <t>ENCFF929WDB</t>
  </si>
  <si>
    <t>2016-07-14T20:08:20.042951+00:00</t>
  </si>
  <si>
    <t>d13bb6176e87603574a59e2b5a3ef130</t>
  </si>
  <si>
    <t>ENCFF099RDR</t>
  </si>
  <si>
    <t>ENCFF066LAE, ENCFF557BAE</t>
  </si>
  <si>
    <t>2016-05-20T06:32:11.245495+00:00</t>
  </si>
  <si>
    <t>3f4db01d9ea8061969ba4cadf024d95d</t>
  </si>
  <si>
    <t>ENCFF488BDM</t>
  </si>
  <si>
    <t>ENCFF832IQF, ENCFF803RGE</t>
  </si>
  <si>
    <t>2016-05-20T06:32:06.773274+00:00</t>
  </si>
  <si>
    <t>ed3c4e47c044b0de7a4eabb28cc73863</t>
  </si>
  <si>
    <t>ENCFF279XLE</t>
  </si>
  <si>
    <t>ENCFF088MXW, ENCFF195VIV, ENCFF129BRG</t>
  </si>
  <si>
    <t>2016-05-20T06:31:37.077891+00:00</t>
  </si>
  <si>
    <t>c31888ba82fccd0f7ac52af30a7edd4d</t>
  </si>
  <si>
    <t>ENCFF058AUT</t>
  </si>
  <si>
    <t>ENCFF789POT, ENCFF884YRX</t>
  </si>
  <si>
    <t>2016-05-20T06:31:49.484410+00:00</t>
  </si>
  <si>
    <t>3c5e8f4fa6f67e99ab86c1d450880188</t>
  </si>
  <si>
    <t>ENCFF462RFR</t>
  </si>
  <si>
    <t>ENCFF562YFW, ENCFF807YNF</t>
  </si>
  <si>
    <t>2016-05-20T06:32:15.410367+00:00</t>
  </si>
  <si>
    <t>d7430fdb9edd871b13d46c41aec47532</t>
  </si>
  <si>
    <t>ENCFF076ZTM</t>
  </si>
  <si>
    <t>ENCFF167BYV, ENCFF847CPG</t>
  </si>
  <si>
    <t>2016-05-20T06:31:48.622150+00:00</t>
  </si>
  <si>
    <t>6edc5938409c0ff3008956e1ee849671</t>
  </si>
  <si>
    <t>ENCFF676WET</t>
  </si>
  <si>
    <t>ENCFF202WAI, ENCFF078PNM, ENCFF125ETQ</t>
  </si>
  <si>
    <t>2016-05-20T06:32:24.558191+00:00</t>
  </si>
  <si>
    <t>216d4f2eb9842aab185a2edf75f65ead</t>
  </si>
  <si>
    <t>ENCFF131VYV</t>
  </si>
  <si>
    <t>ENCFF695ITS, ENCFF015ETA</t>
  </si>
  <si>
    <t>2016-05-20T06:31:45.768643+00:00</t>
  </si>
  <si>
    <t>cc641e3a2a555c77999148953d47f067</t>
  </si>
  <si>
    <t>ENCFF174CBX</t>
  </si>
  <si>
    <t>ENCFF517ODV, ENCFF961WKK</t>
  </si>
  <si>
    <t>2016-05-20T06:32:21.986770+00:00</t>
  </si>
  <si>
    <t>9e49aa7604de8b27829c9abe835c94cf</t>
  </si>
  <si>
    <t>ENCFF203JQV</t>
  </si>
  <si>
    <t>ENCFF751HMJ, ENCFF214HLL</t>
  </si>
  <si>
    <t>2016-05-20T06:31:45.359576+00:00</t>
  </si>
  <si>
    <t>6aa36a40637416526824813e3443bab4</t>
  </si>
  <si>
    <t>ENCFF350XFJ</t>
  </si>
  <si>
    <t>ENCFF419PTI, ENCFF031RLD</t>
  </si>
  <si>
    <t>2016-05-20T06:32:00.982636+00:00</t>
  </si>
  <si>
    <t>0685dd70fdcd6b8ba104cd15282e794e</t>
  </si>
  <si>
    <t>bing-ren</t>
  </si>
  <si>
    <t>ENCSR000CDB</t>
  </si>
  <si>
    <t>2011-12-23T00:00:00.000000+00:00</t>
  </si>
  <si>
    <t>aaa19c4c2251673d7135a255061be59a</t>
  </si>
  <si>
    <t>ENCSR000CBE</t>
  </si>
  <si>
    <t>e230080184bc232569ae1db500dd4e0f</t>
  </si>
  <si>
    <t>ENCFF001IEG</t>
  </si>
  <si>
    <t>barbara-wold</t>
  </si>
  <si>
    <t>ENCSR000AJP</t>
  </si>
  <si>
    <t>ENCBS124ENC</t>
  </si>
  <si>
    <t>2011-08-11T00:00:00.000000+00:00</t>
  </si>
  <si>
    <t>2cb320b206f655ac1792968c577d6d66</t>
  </si>
  <si>
    <t>ENCFF001IEH</t>
  </si>
  <si>
    <t>c5b99e9b4c88f9e6281d769029e14ee2</t>
  </si>
  <si>
    <t>ENCFF001IEI</t>
  </si>
  <si>
    <t>a6cdbf5d2fdf1ae53c0df9cfa61434fe</t>
  </si>
  <si>
    <t>ENCFF001IDS</t>
  </si>
  <si>
    <t>ENCSR000AJQ</t>
  </si>
  <si>
    <t>ENCBS125ENC</t>
  </si>
  <si>
    <t>30a1184a3bace1c795ef8f49a674d5cd</t>
  </si>
  <si>
    <t>ENCFF001IDT</t>
  </si>
  <si>
    <t>824d595a032705e80bc580bce271f971</t>
  </si>
  <si>
    <t>ENCFF001IDU</t>
  </si>
  <si>
    <t>57317cab1fbb9777ac9a8742d9e624ab</t>
  </si>
  <si>
    <t>ENCFF001IDV</t>
  </si>
  <si>
    <t>9d477bd290ad230bba21755f63944f14</t>
  </si>
  <si>
    <t>ENCFF001IEA</t>
  </si>
  <si>
    <t>ENCSR000AJS</t>
  </si>
  <si>
    <t>ENCBS127ENC</t>
  </si>
  <si>
    <t>a39a1646be260869aebd1524b8d40f08</t>
  </si>
  <si>
    <t>ENCFF001IEB</t>
  </si>
  <si>
    <t>404ad1c6fc84c2f2dfb6311c66182941</t>
  </si>
  <si>
    <t>ENCFF001IEC</t>
  </si>
  <si>
    <t>d8b6f206bd378e242bc51eb0241aa3c1</t>
  </si>
  <si>
    <t>ENCFF001IED</t>
  </si>
  <si>
    <t>3e399079ac1cc8e9f55091258fb0090c</t>
  </si>
  <si>
    <t>ENCFF001IEE</t>
  </si>
  <si>
    <t>520ada76404ab0f958386701fb7582a3</t>
  </si>
  <si>
    <t>ENCSR000ADH</t>
  </si>
  <si>
    <t>ENCBS044ENC</t>
  </si>
  <si>
    <t>2010-04-26T00:00:00.000000+00:00</t>
  </si>
  <si>
    <t>f7acb742cf7e0637878651b2b949aad1</t>
  </si>
  <si>
    <t>ENCFF001NTM</t>
  </si>
  <si>
    <t>ENCSR125ZWM</t>
  </si>
  <si>
    <t>ENCBS047ENC</t>
  </si>
  <si>
    <t>2011-04-29T00:00:00.000000+00:00</t>
  </si>
  <si>
    <t>44e036fc1848140df04974b94ca5d2c3</t>
  </si>
  <si>
    <t>ENCFF001NTP</t>
  </si>
  <si>
    <t>d0e286aad5f5a3840382b24c83cc6da3</t>
  </si>
  <si>
    <t>ENCSR000AJT</t>
  </si>
  <si>
    <t>3c962722d1d865e3b5357ed9430e49f4</t>
  </si>
  <si>
    <t>ENCSR000AJO</t>
  </si>
  <si>
    <t>893887c61424c2e1ec8ecee617fefa33</t>
  </si>
  <si>
    <t>ross-hardison</t>
  </si>
  <si>
    <t>ENCSR000DIT</t>
  </si>
  <si>
    <t>ENCBS948OTG</t>
  </si>
  <si>
    <t>2011-11-05T00:00:00.000000+00:00</t>
  </si>
  <si>
    <t>4b6252f55ac1a7b6bbe2dbc27e087480</t>
  </si>
  <si>
    <t>ENCSR000DIO</t>
  </si>
  <si>
    <t>ENCBS671NUO</t>
  </si>
  <si>
    <t>eb11a3bed9bd0a27335511756b1f0ae4</t>
  </si>
  <si>
    <t>ENCSR000DJA</t>
  </si>
  <si>
    <t>ENCBS324ENC</t>
  </si>
  <si>
    <t>774c94cba75902ce6e32027f4a736dcf</t>
  </si>
  <si>
    <t>ENCSR000DIV</t>
  </si>
  <si>
    <t>ENCBS327ENC</t>
  </si>
  <si>
    <t>d2a5e2371f4dbe7aa4441f811c491da8</t>
  </si>
  <si>
    <t>ENCSR000CAW</t>
  </si>
  <si>
    <t>6b61cba3c2051eaeee54db4c3516f294</t>
  </si>
  <si>
    <t>ENCSR000CBB</t>
  </si>
  <si>
    <t>ENCBS153ENC</t>
  </si>
  <si>
    <t>0efb30e0740e12cbe44c180dd5f27800</t>
  </si>
  <si>
    <t>ENCSR000CCG</t>
  </si>
  <si>
    <t>a9d5add8fe1cab12a37ca58547994005</t>
  </si>
  <si>
    <t>ENCSR000CCX</t>
  </si>
  <si>
    <t>1e3717575bcd495cdffc88f35c8c4228</t>
  </si>
  <si>
    <t>ENCSR000CDR</t>
  </si>
  <si>
    <t>176f8640b25410359ff87dda00cac4ab</t>
  </si>
  <si>
    <t>5eb19b262cb54b7a3330b6c77a094776</t>
  </si>
  <si>
    <t>ENCSR000CAT</t>
  </si>
  <si>
    <t>e9c90d96158c1cc72db1ac2f740843ec</t>
  </si>
  <si>
    <t>ENCBS703ZIY</t>
  </si>
  <si>
    <t>542911abfc6951dfaa9d7cdbf15ba0af</t>
  </si>
  <si>
    <t>ENCSR000CEY</t>
  </si>
  <si>
    <t>ENCBS425KAG</t>
  </si>
  <si>
    <t>245d9aabc5f6f70a7e0fb200fb03e59e</t>
  </si>
  <si>
    <t>ENCSR000CFG</t>
  </si>
  <si>
    <t>ENCBS386CTO</t>
  </si>
  <si>
    <t>39af63acbc5308e7d404333ebee640ea</t>
  </si>
  <si>
    <t>ENCSR000CAY</t>
  </si>
  <si>
    <t>2170eea01e7a6e5f4c27226a2ab219a5</t>
  </si>
  <si>
    <t>ENCSR000CDN</t>
  </si>
  <si>
    <t>30864fac2b7aef0c97943fa375ad0249</t>
  </si>
  <si>
    <t>54da83f5090499d6da90aa532e0ec107</t>
  </si>
  <si>
    <t>857b39c6a3768ce97f6f467a82fd516d</t>
  </si>
  <si>
    <t>ENCSR000CFC</t>
  </si>
  <si>
    <t>a0601f7b651ebcbebb7c4f9c24fb3d76</t>
  </si>
  <si>
    <t>ENCSR000CAS</t>
  </si>
  <si>
    <t>b57193d42b9dd795a7097b55a32565e2</t>
  </si>
  <si>
    <t>ENCSR000CBH</t>
  </si>
  <si>
    <t>ENCBS250IKX</t>
  </si>
  <si>
    <t>faebd15a459e28110035e9c09a097fc8</t>
  </si>
  <si>
    <t>e390cd1a9fa48c9109e3ff57000d8aff</t>
  </si>
  <si>
    <t>26518d4d7d3775f0e2b8e99b4ccad73c</t>
  </si>
  <si>
    <t>ENCSR000CCK</t>
  </si>
  <si>
    <t>d9c3637931b15a52607dd86a2aa722d2</t>
  </si>
  <si>
    <t>ENCSR000CAX</t>
  </si>
  <si>
    <t>727586f44737f9e088fe23ca40c74a4e</t>
  </si>
  <si>
    <t>ENCBS049ENC</t>
  </si>
  <si>
    <t>7e4dbde364ebcf3c159a7cd0b254aff4</t>
  </si>
  <si>
    <t>63548843d2f02d9c2c5a6fb0fb06e300</t>
  </si>
  <si>
    <t>558f3aff0887bd6fabed83fb61aa685c</t>
  </si>
  <si>
    <t>ENCSR000CCT</t>
  </si>
  <si>
    <t>85ad5289c137e27879044dd38bb7f8b3</t>
  </si>
  <si>
    <t>ENCBS359ENC</t>
  </si>
  <si>
    <t>ac2d7697c98b112b2ee81d2c6ffa0f0d</t>
  </si>
  <si>
    <t>ad1f982aa0c1998f4ed64975d14d9914</t>
  </si>
  <si>
    <t>ENCSR000CDT</t>
  </si>
  <si>
    <t>6b9237385a7bc8e2bab763d1d5bfcc19</t>
  </si>
  <si>
    <t>e0f271084fed9038c1f5c224e2857985</t>
  </si>
  <si>
    <t>ENCSR000CAU</t>
  </si>
  <si>
    <t>6b9ce8a4d6c12977a3d8c3fb87a2360c</t>
  </si>
  <si>
    <t>0b4a7eb31fa79a735b1cf84977dc162f</t>
  </si>
  <si>
    <t>ENCSR000CGF</t>
  </si>
  <si>
    <t>ENCBS724HIZ</t>
  </si>
  <si>
    <t>7f4311ba3e256df547039e51973daa34</t>
  </si>
  <si>
    <t>ENCSR000CAV</t>
  </si>
  <si>
    <t>3dc2646edfdf410eb74632b274b96965</t>
  </si>
  <si>
    <t>161ee16495966d1979ad7fd6fa033327</t>
  </si>
  <si>
    <t>dc8f7e82ceacdbf155aa648e65c9c6c0</t>
  </si>
  <si>
    <t>b0fbce764a723e7190b7a09952f1d469</t>
  </si>
  <si>
    <t>0eb84a19e73777eb3515637a9dc6955b</t>
  </si>
  <si>
    <t>bb69ba39ce57627e6a13d2ccec1e6a80</t>
  </si>
  <si>
    <t>ENCSR000ADU</t>
  </si>
  <si>
    <t>2012-08-01T00:00:00.000000+00:00</t>
  </si>
  <si>
    <t>44d7814ebefd61fae974541ffce4c785</t>
  </si>
  <si>
    <t>ENCSR000ETJ</t>
  </si>
  <si>
    <t>bec2e4357a0e66f9a1145d54d9eef77d</t>
  </si>
  <si>
    <t>ENCSR000ADJ</t>
  </si>
  <si>
    <t>ENCBS043ENC</t>
  </si>
  <si>
    <t>c514504604eff5cfe025b36b3926dad5</t>
  </si>
  <si>
    <t>ENCSR000ERS</t>
  </si>
  <si>
    <t>ENCBS912CAS</t>
  </si>
  <si>
    <t>f8feb312c4aa83cca0f1f7b3922205f4</t>
  </si>
  <si>
    <t>ENCSR000EUF</t>
  </si>
  <si>
    <t>6821267e1e67c2fe4b731a1ae451ae1b</t>
  </si>
  <si>
    <t>ENCSR000EUD</t>
  </si>
  <si>
    <t>ac546abf96fdabb373243613ab713aa6</t>
  </si>
  <si>
    <t>52ed0b1ea8a9eb8f9284b23aa978a122</t>
  </si>
  <si>
    <t>ENCSR000ERT</t>
  </si>
  <si>
    <t>dd5e8c77bb19a7d565c858b559b22169</t>
  </si>
  <si>
    <t>1b3f727d0a92c758c6333feec1be360a</t>
  </si>
  <si>
    <t>9fd24411e480bc08b657585d6f59f519</t>
  </si>
  <si>
    <t>ENCFF001NCF</t>
  </si>
  <si>
    <t>ENCSR000ADN</t>
  </si>
  <si>
    <t>ENCBS046ENC</t>
  </si>
  <si>
    <t>2012-08-15T00:00:00.000000+00:00</t>
  </si>
  <si>
    <t>d4cdd8f97528fb69155dde7cdfe864a5</t>
  </si>
  <si>
    <t>ENCFF001NCH</t>
  </si>
  <si>
    <t>2013-04-18T00:00:00.000000+00:00</t>
  </si>
  <si>
    <t>045d4eec0f9d5e1d05bf178894e58048</t>
  </si>
  <si>
    <t>ENCSR949ZLW</t>
  </si>
  <si>
    <t>2014-02-25T00:00:00.000000+00:00</t>
  </si>
  <si>
    <t>5f7535d095e052a6f2fda848df9607d9</t>
  </si>
  <si>
    <t>ENCSR068AQC</t>
  </si>
  <si>
    <t>898027ed592b360dfc6a36e74707ced8</t>
  </si>
  <si>
    <t>ENCSR081UQY</t>
  </si>
  <si>
    <t>cfa17d2d40f1bb329f4e51098052eefd</t>
  </si>
  <si>
    <t>2c24d2e9b33a8f9a2678427bf75e4ff4</t>
  </si>
  <si>
    <t>ENCSR563WKD</t>
  </si>
  <si>
    <t>6cf33fe9a19ca2b567aecbfb9944a8ad</t>
  </si>
  <si>
    <t>14d62956b87ce710e9e1b08730ec05a3</t>
  </si>
  <si>
    <t>d18f04f0797a1c13d853bffbec34bcf0</t>
  </si>
  <si>
    <t>ENCSR138YZB</t>
  </si>
  <si>
    <t>01449d31d98260546b1d2c956d3fee5b</t>
  </si>
  <si>
    <t>ENCSR573MJR</t>
  </si>
  <si>
    <t>643f59605db97d367f6b211999c0aa0b</t>
  </si>
  <si>
    <t>ENCSR317ENO</t>
  </si>
  <si>
    <t>aa364fea6a3ac2fca50f9008a1f47133</t>
  </si>
  <si>
    <t>20cfb93ec5ecaaa958b9c1d5041221f5</t>
  </si>
  <si>
    <t>918c40634e884cb224880a68d8b8be3f</t>
  </si>
  <si>
    <t>1ee4da3686be266caea2ee863bf97c27</t>
  </si>
  <si>
    <t>3edb8444bab6101e94bb2b1dae01bec5</t>
  </si>
  <si>
    <t>ENCSR329ZEN</t>
  </si>
  <si>
    <t>2014-03-15T00:00:00.000000+00:00</t>
  </si>
  <si>
    <t>a06fbd71a0ab962d2e62ba4c4c44bdea</t>
  </si>
  <si>
    <t>ENCSR413VHH</t>
  </si>
  <si>
    <t>335a964fb269a2b3471deb69966cada1</t>
  </si>
  <si>
    <t>ENCSR050VUZ</t>
  </si>
  <si>
    <t>d3c0797354a0add58fef3be5e0fc496b</t>
  </si>
  <si>
    <t>ENCSR091DHJ</t>
  </si>
  <si>
    <t>851ff2d80733f42c68331369c3d0599c</t>
  </si>
  <si>
    <t>ENCSR840PFW</t>
  </si>
  <si>
    <t>7c274db11b78ebcbb183f3e19220a919</t>
  </si>
  <si>
    <t>ENCSR254WNU</t>
  </si>
  <si>
    <t>5127fb68983b5a67daab0e6eb0da371a</t>
  </si>
  <si>
    <t>68100c7c48a6aea36c02c0e86497e307</t>
  </si>
  <si>
    <t>8414794f8d274b6deba7d4b2cbb70c5f</t>
  </si>
  <si>
    <t>ENCSR645QSY</t>
  </si>
  <si>
    <t>ccd5f7bbf3022a3c6593764a4ed5dc7d</t>
  </si>
  <si>
    <t>ENCSR497YBQ</t>
  </si>
  <si>
    <t>4d95bc0ada45063d961f3c3e32a86acf</t>
  </si>
  <si>
    <t>ENCSR280SYC</t>
  </si>
  <si>
    <t>fcd6ce2a5fd16ec0b82315fca2b6e654</t>
  </si>
  <si>
    <t>6ef21b17b4b8c0cfb528700069390e5a</t>
  </si>
  <si>
    <t>111aaa9b136ffd019ef4abcd26ee7acb</t>
  </si>
  <si>
    <t>ENCSR082JEN</t>
  </si>
  <si>
    <t>2014-05-29T00:00:00.000000+00:00</t>
  </si>
  <si>
    <t>3feebeabb073cf9a316c68060fefc697</t>
  </si>
  <si>
    <t>f056a83456f3fe7c287523c707b5c468</t>
  </si>
  <si>
    <t>ENCSR685AMF</t>
  </si>
  <si>
    <t>aaa8d71f6a1be52ef2983e1c13d9d27e</t>
  </si>
  <si>
    <t>ENCSR587JRQ</t>
  </si>
  <si>
    <t>e30ab740154e7b0ee4cf990249531eb2</t>
  </si>
  <si>
    <t>ENCSR559FAB</t>
  </si>
  <si>
    <t>96ad01b51f1716ab442d91ae02343087</t>
  </si>
  <si>
    <t>ENCSR642DUV</t>
  </si>
  <si>
    <t>44ce988f587f5cef5fb30904766a20fd</t>
  </si>
  <si>
    <t>561613eb729d77ff56db4fd2c62e3ac3</t>
  </si>
  <si>
    <t>ENCSR635JIC</t>
  </si>
  <si>
    <t>13e2b2415425d9609cd07a7397efeab9</t>
  </si>
  <si>
    <t>ENCSR752KDM</t>
  </si>
  <si>
    <t>613bfa956a195ce9130ab58ba8b7e73a</t>
  </si>
  <si>
    <t>ENCSR817FFF</t>
  </si>
  <si>
    <t>c88872964b4db3d62c5ce03aeffd426d</t>
  </si>
  <si>
    <t>3fdebc1fbde7e8e0ef32a80cc9d24662</t>
  </si>
  <si>
    <t>4209094e52a96f863d86ad8a91ea7a27</t>
  </si>
  <si>
    <t>ENCSR012BVY</t>
  </si>
  <si>
    <t>d57e02bbfab28f080f96230f77b3152e</t>
  </si>
  <si>
    <t>98f2c7e08c585ff66f8b11c30998b232</t>
  </si>
  <si>
    <t>7c092de44b32a999cdc81f6284dd77ff</t>
  </si>
  <si>
    <t>ENCSR095IPH</t>
  </si>
  <si>
    <t>ENCBS054SMP</t>
  </si>
  <si>
    <t>2014-10-23T17:39:06.150320+00:00</t>
  </si>
  <si>
    <t>41e484266afe7babb4a9b7ebd8bfe837</t>
  </si>
  <si>
    <t>2014-12-09T00:25:44.484859+00:00</t>
  </si>
  <si>
    <t>109392f2f8c85da3cca327aca9ba16e8</t>
  </si>
  <si>
    <t>ENCFF249RWY</t>
  </si>
  <si>
    <t>2014-12-09T00:26:13.076045+00:00</t>
  </si>
  <si>
    <t>fc06a99f821a6e290324133aaf94228f</t>
  </si>
  <si>
    <t>ENCBS239ENC</t>
  </si>
  <si>
    <t>2015-04-16T18:33:58.040017+00:00</t>
  </si>
  <si>
    <t>217ff2705cdf32bb8bd27685628be71f</t>
  </si>
  <si>
    <t>2015-06-22T20:58:30.009890+00:00</t>
  </si>
  <si>
    <t>41a5316474b39afeb79cde365bee4455</t>
  </si>
  <si>
    <t>ENCSR000DIK</t>
  </si>
  <si>
    <t>ENCBS240ENC</t>
  </si>
  <si>
    <t>4e4885d2a4513db75d25557045e70255</t>
  </si>
  <si>
    <t>ENCBS470LUN</t>
  </si>
  <si>
    <t>4480896e9c8dc7293ebc3f7ccce84b62</t>
  </si>
  <si>
    <t>5dc745d815ba3dbeade9d5a1da934e3d</t>
  </si>
  <si>
    <t>ENCSR326ULS</t>
  </si>
  <si>
    <t>ENCBS705LKU</t>
  </si>
  <si>
    <t>2014-02-07T00:00:00.000000+00:00</t>
  </si>
  <si>
    <t>15b1b14c1beb5427de9d5c526180be25</t>
  </si>
  <si>
    <t>ENCBS171HGC</t>
  </si>
  <si>
    <t>8dc9d204f2bb9273e1992e173e2d1a81</t>
  </si>
  <si>
    <t>ENCBS042ENC</t>
  </si>
  <si>
    <t>2014-10-23T17:23:41.925555+00:00</t>
  </si>
  <si>
    <t>9b674969d40bbc8e732c67d31606e274</t>
  </si>
  <si>
    <t>ENCSR000DGW</t>
  </si>
  <si>
    <t>ENCBS325ENC</t>
  </si>
  <si>
    <t>8496177964640352663cacdbb3681e70</t>
  </si>
  <si>
    <t>ENCBS794XFM</t>
  </si>
  <si>
    <t>9c3eb16d28b9f531b1de4826ff934048</t>
  </si>
  <si>
    <t>ENCSR000DGV</t>
  </si>
  <si>
    <t>ENCBS326ENC</t>
  </si>
  <si>
    <t>1574fb40f631be9df8cb7435a06714d9</t>
  </si>
  <si>
    <t>ENCSR000DGU</t>
  </si>
  <si>
    <t>f224a6154f66084f43871d99c45f3d79</t>
  </si>
  <si>
    <t>ENCSR000DGR</t>
  </si>
  <si>
    <t>ENCBS330ENC</t>
  </si>
  <si>
    <t>a55d36047c4db314b4e01455a54aa8b5</t>
  </si>
  <si>
    <t>ENCSR000DGT</t>
  </si>
  <si>
    <t>ENCBS328ENC</t>
  </si>
  <si>
    <t>e3f9fdc06c7843426c2b33b2e1206ac8</t>
  </si>
  <si>
    <t>ENCSR000DGS</t>
  </si>
  <si>
    <t>ENCBS329ENC</t>
  </si>
  <si>
    <t>60982adb7cdab06e51329617e0e54f77</t>
  </si>
  <si>
    <t>ENCSR734EYQ</t>
  </si>
  <si>
    <t>2014-03-11T00:00:00.000000+00:00</t>
  </si>
  <si>
    <t>4e82c7dc4034aa35cc50e7c12c49d2bd</t>
  </si>
  <si>
    <t>f034c648046c981f90c483290f5ac473</t>
  </si>
  <si>
    <t>ENCSR000AJN</t>
  </si>
  <si>
    <t>79cab86a85e223053f9d02ec420c009c</t>
  </si>
  <si>
    <t>ENCBS981MXJ</t>
  </si>
  <si>
    <t>24ecf87e9a5635a454e8b75951d54691</t>
  </si>
  <si>
    <t>ENCBS299ZOZ</t>
  </si>
  <si>
    <t>0d84929e5140f7b4c09727c2c2c41589</t>
  </si>
  <si>
    <t>ENCFF047KSZ, ENCFF805CZV</t>
  </si>
  <si>
    <t>ENCSR000CGG</t>
  </si>
  <si>
    <t>ENCBS782ENP</t>
  </si>
  <si>
    <t>137be8b67e4459a5f3b29413373da7a5</t>
  </si>
  <si>
    <t>ENCFF734VIL, ENCFF957ZRT</t>
  </si>
  <si>
    <t>ENCBS045ENC</t>
  </si>
  <si>
    <t>63d82fd449f79a29589f9cbd39804546</t>
  </si>
  <si>
    <t>ENCFF034RBT, ENCFF088QFZ</t>
  </si>
  <si>
    <t>ENCSR896PWV</t>
  </si>
  <si>
    <t>02d8a70f08ebd574b1ded8350b253fcf</t>
  </si>
  <si>
    <t>ENCFF054KQU, ENCFF521VQA</t>
  </si>
  <si>
    <t>ENCSR617RDY</t>
  </si>
  <si>
    <t>9a59ef2908c22504652b0df9b9d9e828</t>
  </si>
  <si>
    <t>ENCFF083GUK, ENCFF836LLS</t>
  </si>
  <si>
    <t>ENCSR889XXJ</t>
  </si>
  <si>
    <t>563d8c36b213a4a86af5c7c1b82e4bd0</t>
  </si>
  <si>
    <t>ENCFF123NRZ, ENCFF750YDU</t>
  </si>
  <si>
    <t>3fa3a3aa893eb8131804ab7208e1c4f5</t>
  </si>
  <si>
    <t>3da7df56b202a2c4d4584e8db00ffafd</t>
  </si>
  <si>
    <t>ENCFF161OWF, ENCFF342RVS</t>
  </si>
  <si>
    <t>ENCSR241RIG</t>
  </si>
  <si>
    <t>a3850b7c7aeeebda140fe2de9cca1bb3</t>
  </si>
  <si>
    <t>ENCFF217BUO, ENCFF102BNI</t>
  </si>
  <si>
    <t>ENCSR066SPF</t>
  </si>
  <si>
    <t>0a46fb9219b77a74246ffe3238f1bb9d</t>
  </si>
  <si>
    <t>ENCFF294LID, ENCFF193PZD</t>
  </si>
  <si>
    <t>ENCSR232EOO</t>
  </si>
  <si>
    <t>30203212145a116ba1f74fbc086c59eb</t>
  </si>
  <si>
    <t>c7de1f119f2ab28003a4fc23e851f077</t>
  </si>
  <si>
    <t>b12bcd559883a6395fbdc91fd0b6896a</t>
  </si>
  <si>
    <t>ENCFF392VYN, ENCFF893UNO</t>
  </si>
  <si>
    <t>ENCSR398NCK</t>
  </si>
  <si>
    <t>e0ddf062aa20dce21650e43731d1f695</t>
  </si>
  <si>
    <t>ENCFF405WIZ, ENCFF829LXO</t>
  </si>
  <si>
    <t>cd51f69408e6b67d80ca646112510039</t>
  </si>
  <si>
    <t>1f804b7f385b9b0fb2c2bcc9db6f9c9a</t>
  </si>
  <si>
    <t>7c69e7186f3faf9848e446c4710a03c8</t>
  </si>
  <si>
    <t>ENCSR334IOH</t>
  </si>
  <si>
    <t>b38195163d08da738999cd74dd5a24ba</t>
  </si>
  <si>
    <t>ENCFF582RRQ, ENCFF967KNB</t>
  </si>
  <si>
    <t>6baf4553aac55425abf81b5e255e488a</t>
  </si>
  <si>
    <t>ENCFF593AHB, ENCFF242XYX</t>
  </si>
  <si>
    <t>ENCSR742WLX</t>
  </si>
  <si>
    <t>c518eaf4b07a8b075a8a2ddc6859adeb</t>
  </si>
  <si>
    <t>ENCFF597OQI, ENCFF361JEX</t>
  </si>
  <si>
    <t>ENCSR178MLS</t>
  </si>
  <si>
    <t>ccbfa4002dc68a121100210bcafc67f8</t>
  </si>
  <si>
    <t>ENCFF738XGE, ENCFF318VVU</t>
  </si>
  <si>
    <t>488504d24e1be92b548c3fae40b4e2fe</t>
  </si>
  <si>
    <t>ENCFF769EYB, ENCFF217DJK</t>
  </si>
  <si>
    <t>ENCSR898PML</t>
  </si>
  <si>
    <t>1cc26345b6aef787f3cf5963a6bd63da</t>
  </si>
  <si>
    <t>ENCFF780UIU, ENCFF905GQV</t>
  </si>
  <si>
    <t>1836eaeee5149ebb0650b1187faec520</t>
  </si>
  <si>
    <t>ENCFF822IDO, ENCFF267IIS</t>
  </si>
  <si>
    <t>2107d2861d428090b012bd5f97140914</t>
  </si>
  <si>
    <t>ENCFF846PNX, ENCFF239WXD</t>
  </si>
  <si>
    <t>d94516069e13e4723b694ed577a6e093</t>
  </si>
  <si>
    <t>ENCFF868TXK, ENCFF638AWU</t>
  </si>
  <si>
    <t>118641a97ad8cdaaff4f38fe9e95e92c</t>
  </si>
  <si>
    <t>ENCFF876XRR, ENCFF277RAM</t>
  </si>
  <si>
    <t>fad5c24c991d5635ceedab589e5ca42e</t>
  </si>
  <si>
    <t>ENCFF895JNF, ENCFF827DYZ</t>
  </si>
  <si>
    <t>85a575be005fa6ae89c626c5967b347f</t>
  </si>
  <si>
    <t>ENCFF968GIU, ENCFF521XJY</t>
  </si>
  <si>
    <t>1e691cef757318f54812100e416c9df9</t>
  </si>
  <si>
    <t>ENCSR264HIK</t>
  </si>
  <si>
    <t>2014-12-05T23:16:45.261600+00:00</t>
  </si>
  <si>
    <t>f2bb43a8c0a205e0c2c6acb5c2d3f786</t>
  </si>
  <si>
    <t>ENCSR862ZBY</t>
  </si>
  <si>
    <t>2014-12-05T23:27:11.189813+00:00</t>
  </si>
  <si>
    <t>0dba8ab963ce66741c8f0896bdf382ab</t>
  </si>
  <si>
    <t>ENCSR270KSY</t>
  </si>
  <si>
    <t>2014-12-05T23:33:41.390108+00:00</t>
  </si>
  <si>
    <t>7e76eda2f9f7939281998c1b026708da</t>
  </si>
  <si>
    <t>ENCSR645ZNG</t>
  </si>
  <si>
    <t>2014-12-05T23:40:11.052225+00:00</t>
  </si>
  <si>
    <t>787ecc95712830fec05ddae9cde90359</t>
  </si>
  <si>
    <t>ENCSR275BEG</t>
  </si>
  <si>
    <t>2014-12-05T23:45:59.578159+00:00</t>
  </si>
  <si>
    <t>f60602935e639f0a5b75de9b21665bae</t>
  </si>
  <si>
    <t>ENCSR014GMV</t>
  </si>
  <si>
    <t>2014-12-05T23:50:35.516847+00:00</t>
  </si>
  <si>
    <t>8407312291d9cccd103bf6aacd514e31</t>
  </si>
  <si>
    <t>ENCFF118FEW</t>
  </si>
  <si>
    <t>2014-12-09T00:26:11.419070+00:00</t>
  </si>
  <si>
    <t>8a921c02db71586f05441d1cf71fc54e</t>
  </si>
  <si>
    <t>ENCFF482JNU</t>
  </si>
  <si>
    <t>2014-12-09T00:26:15.164789+00:00</t>
  </si>
  <si>
    <t>dedeb767953023916fc8d0d68f57e02c</t>
  </si>
  <si>
    <t>ENCFF586JAL</t>
  </si>
  <si>
    <t>ENCSR742ZUI</t>
  </si>
  <si>
    <t>2015-06-19T05:45:42.046087+00:00</t>
  </si>
  <si>
    <t>85c6c0c9f1d50187032639caa4684a50</t>
  </si>
  <si>
    <t>ENCFF890PHI</t>
  </si>
  <si>
    <t>2015-06-19T05:47:55.125313+00:00</t>
  </si>
  <si>
    <t>9b75c3d424edf59fdcc9668a87c0f270</t>
  </si>
  <si>
    <t>ENCFF545UQA</t>
  </si>
  <si>
    <t>ENCSR077QRY</t>
  </si>
  <si>
    <t>2015-06-19T06:25:08.785793+00:00</t>
  </si>
  <si>
    <t>34df064202bd4c5b1dbddcf149de8a95</t>
  </si>
  <si>
    <t>ENCFF393EAJ</t>
  </si>
  <si>
    <t>2015-06-19T06:26:14.956949+00:00</t>
  </si>
  <si>
    <t>8004e7d4c778b83f60c5215b15ee6137</t>
  </si>
  <si>
    <t>ENCFF532FXB</t>
  </si>
  <si>
    <t>ENCSR545RUT</t>
  </si>
  <si>
    <t>2015-06-19T06:44:08.075231+00:00</t>
  </si>
  <si>
    <t>da8ff5d7f19139b8f5254e6e2f1fbd35</t>
  </si>
  <si>
    <t>ENCFF905ZVU</t>
  </si>
  <si>
    <t>2015-06-19T06:44:38.013346+00:00</t>
  </si>
  <si>
    <t>61c8b0e565feef88ca09c5f9fa21e509</t>
  </si>
  <si>
    <t>ENCFF418BAW</t>
  </si>
  <si>
    <t>2015-06-19T06:45:14.346334+00:00</t>
  </si>
  <si>
    <t>8b626c63aa8d282e10b5ed4ba76980aa</t>
  </si>
  <si>
    <t>ENCFF246LOG</t>
  </si>
  <si>
    <t>ENCSR465WTL</t>
  </si>
  <si>
    <t>2015-06-19T07:02:06.547456+00:00</t>
  </si>
  <si>
    <t>54f7a9a9129aff76a6f3bec9d7fec25f</t>
  </si>
  <si>
    <t>ENCFF515ALU</t>
  </si>
  <si>
    <t>2015-06-19T07:03:20.076454+00:00</t>
  </si>
  <si>
    <t>1f98842862561e88779ad942e8fe84e6</t>
  </si>
  <si>
    <t>ENCFF554IHG</t>
  </si>
  <si>
    <t>ENCSR220PXJ</t>
  </si>
  <si>
    <t>2015-06-19T07:21:16.953376+00:00</t>
  </si>
  <si>
    <t>72724d710dc692965d283638a91f0fe4</t>
  </si>
  <si>
    <t>ENCFF523IZM</t>
  </si>
  <si>
    <t>2015-06-19T07:21:50.624576+00:00</t>
  </si>
  <si>
    <t>e6e2a74ef63f208a223fee9dc262152f</t>
  </si>
  <si>
    <t>ENCFF983QZJ</t>
  </si>
  <si>
    <t>2015-06-19T07:22:28.546682+00:00</t>
  </si>
  <si>
    <t>eeaafc87ed00c7d13d9b12b630efa0fe</t>
  </si>
  <si>
    <t>ENCFF333CMN</t>
  </si>
  <si>
    <t>ENCSR359ETU</t>
  </si>
  <si>
    <t>2015-06-19T07:40:02.316012+00:00</t>
  </si>
  <si>
    <t>cbe931220ac428418eb780727052ad51</t>
  </si>
  <si>
    <t>ENCFF554GAJ</t>
  </si>
  <si>
    <t>2015-06-19T07:41:01.648457+00:00</t>
  </si>
  <si>
    <t>6f87b72150be23d316b320ebe8f29b25</t>
  </si>
  <si>
    <t>ENCFF637RQH</t>
  </si>
  <si>
    <t>ENCSR295GGT</t>
  </si>
  <si>
    <t>2015-06-19T07:57:38.064797+00:00</t>
  </si>
  <si>
    <t>b4b825ac0194bf8cb8cd2a93807ff233</t>
  </si>
  <si>
    <t>ENCFF324AEZ</t>
  </si>
  <si>
    <t>2015-06-19T07:58:26.105224+00:00</t>
  </si>
  <si>
    <t>b3dd7c1aa5e62f781244f7a4c59d9b74</t>
  </si>
  <si>
    <t>ENCFF618USE</t>
  </si>
  <si>
    <t>ENCSR981PSX</t>
  </si>
  <si>
    <t>2015-07-20T01:06:28.831074+00:00</t>
  </si>
  <si>
    <t>3de6b4f47c614e8f19a55e95455461f1</t>
  </si>
  <si>
    <t>ENCFF091XIS</t>
  </si>
  <si>
    <t>2015-07-20T01:07:15.730307+00:00</t>
  </si>
  <si>
    <t>bc63815eb518c6bdcab4e9b04f8069ac</t>
  </si>
  <si>
    <t>ENCFF747OOK</t>
  </si>
  <si>
    <t>2015-07-20T01:07:48.323947+00:00</t>
  </si>
  <si>
    <t>0b2324f997519ae6de6c00976ffdaaef</t>
  </si>
  <si>
    <t>ENCFF291VOE</t>
  </si>
  <si>
    <t>ENCSR880HDV</t>
  </si>
  <si>
    <t>2015-07-20T01:21:58.188864+00:00</t>
  </si>
  <si>
    <t>243545cb0713a1aac7789fa632f337d3</t>
  </si>
  <si>
    <t>2015-07-20T01:22:48.650450+00:00</t>
  </si>
  <si>
    <t>1617038f6fda159131129834f8d692b2</t>
  </si>
  <si>
    <t>ENCFF647PIC</t>
  </si>
  <si>
    <t>ENCSR424WHM</t>
  </si>
  <si>
    <t>2015-07-20T01:39:59.865586+00:00</t>
  </si>
  <si>
    <t>77af25292c2bf7c535ae93838e8ca3d3</t>
  </si>
  <si>
    <t>ENCFF226QFS, ENCFF549OED</t>
  </si>
  <si>
    <t>ENCSR685UUM</t>
  </si>
  <si>
    <t>2015-07-20T01:57:47.658272+00:00</t>
  </si>
  <si>
    <t>a7ad972de2f309956e28a27f097fae04</t>
  </si>
  <si>
    <t>ENCFF753KQV, ENCFF320FCX</t>
  </si>
  <si>
    <t>2015-07-20T01:58:26.818427+00:00</t>
  </si>
  <si>
    <t>c203f49ebcea925fa1ac71241e814266</t>
  </si>
  <si>
    <t>ENCFF879XFV</t>
  </si>
  <si>
    <t>ENCSR872UEE</t>
  </si>
  <si>
    <t>2015-07-20T02:11:50.359390+00:00</t>
  </si>
  <si>
    <t>864bd5cdf4f4f2d9133fc0eb07b1ec3a</t>
  </si>
  <si>
    <t>ENCFF076IRY</t>
  </si>
  <si>
    <t>2015-07-20T02:12:55.274786+00:00</t>
  </si>
  <si>
    <t>80f51c73670a0b46bdec077796fd7b3f</t>
  </si>
  <si>
    <t>ENCFF710GYU</t>
  </si>
  <si>
    <t>ENCSR780JSE</t>
  </si>
  <si>
    <t>2015-07-20T02:28:11.319931+00:00</t>
  </si>
  <si>
    <t>ba102ebd902473a74eb5183b3fd150d6</t>
  </si>
  <si>
    <t>ENCFF292YPK</t>
  </si>
  <si>
    <t>2015-07-20T02:28:55.262856+00:00</t>
  </si>
  <si>
    <t>bd138744752861ab4656a8d51c321033</t>
  </si>
  <si>
    <t>ENCFF835CWG</t>
  </si>
  <si>
    <t>ENCSR070OXL</t>
  </si>
  <si>
    <t>2015-07-20T02:45:36.280691+00:00</t>
  </si>
  <si>
    <t>69c63d814babd61c2e0c69fed323f57e</t>
  </si>
  <si>
    <t>ENCFF636CUM</t>
  </si>
  <si>
    <t>ENCSR274AQL</t>
  </si>
  <si>
    <t>2015-07-20T02:57:44.279530+00:00</t>
  </si>
  <si>
    <t>0f94a5bc596beb2cc11ca757d6aaeb24</t>
  </si>
  <si>
    <t>ENCFF441BJJ</t>
  </si>
  <si>
    <t>2015-07-20T02:58:17.125624+00:00</t>
  </si>
  <si>
    <t>3fb992c6501d95ff8c85b317f367a8eb</t>
  </si>
  <si>
    <t>ENCFF824WNR</t>
  </si>
  <si>
    <t>2015-07-20T02:58:48.389441+00:00</t>
  </si>
  <si>
    <t>d17dc60cff4d0b02abf9e82a05f4c5e5</t>
  </si>
  <si>
    <t>ENCFF511ESM</t>
  </si>
  <si>
    <t>ENCSR371AKO</t>
  </si>
  <si>
    <t>2015-07-20T03:15:29.068229+00:00</t>
  </si>
  <si>
    <t>26da35680549c6547a13e7f83a35f84a</t>
  </si>
  <si>
    <t>ENCFF634EPK</t>
  </si>
  <si>
    <t>2015-07-20T03:16:05.101779+00:00</t>
  </si>
  <si>
    <t>a05827b3e79044ef0c68f7b78811303e</t>
  </si>
  <si>
    <t>ENCSR748XBE</t>
  </si>
  <si>
    <t>2015-07-20T03:27:49.642310+00:00</t>
  </si>
  <si>
    <t>1cec1f929fc60e0fee55d4d45b594353</t>
  </si>
  <si>
    <t>ENCFF507RYO</t>
  </si>
  <si>
    <t>2015-07-20T03:28:36.125351+00:00</t>
  </si>
  <si>
    <t>bce8d9c67efeecb217450bbafc034864</t>
  </si>
  <si>
    <t>ENCFF761WLY</t>
  </si>
  <si>
    <t>ENCSR351BDM</t>
  </si>
  <si>
    <t>2015-07-20T03:43:05.818513+00:00</t>
  </si>
  <si>
    <t>462339120a88a6fdcf321b35cf1bbf00</t>
  </si>
  <si>
    <t>2015-07-20T03:44:02.154498+00:00</t>
  </si>
  <si>
    <t>4ef8a6c9fd0a8a65e32bae524fcae958</t>
  </si>
  <si>
    <t>ENCFF764CBH</t>
  </si>
  <si>
    <t>ENCSR240XQT</t>
  </si>
  <si>
    <t>2015-07-20T04:00:25.309601+00:00</t>
  </si>
  <si>
    <t>f6876a28f4deafcefbea2e9334c06c0f</t>
  </si>
  <si>
    <t>ENCFF880ZJK</t>
  </si>
  <si>
    <t>2015-07-20T04:01:08.026335+00:00</t>
  </si>
  <si>
    <t>0669c1ea755d051bc6c030f22be52e12</t>
  </si>
  <si>
    <t>ENCFF272FYH</t>
  </si>
  <si>
    <t>2015-07-20T04:01:32.787054+00:00</t>
  </si>
  <si>
    <t>a39fae52284a368871e9ce61aa850e16</t>
  </si>
  <si>
    <t>ENCSR321TTR</t>
  </si>
  <si>
    <t>2015-12-17T16:39:51.581621+00:00</t>
  </si>
  <si>
    <t>404d03299056f0228f7eb37fc76b5136</t>
  </si>
  <si>
    <t>ENCSR982SZZ</t>
  </si>
  <si>
    <t>2015-12-17T16:42:57.501683+00:00</t>
  </si>
  <si>
    <t>fd48deac42175f8890a6e4c39b71144f</t>
  </si>
  <si>
    <t>ENCSR890SJI</t>
  </si>
  <si>
    <t>2015-12-17T16:45:30.691230+00:00</t>
  </si>
  <si>
    <t>a6d6e14e912ba7dd0d792680b14ecf74</t>
  </si>
  <si>
    <t>ENCSR431KAV</t>
  </si>
  <si>
    <t>2015-12-17T16:49:16.721653+00:00</t>
  </si>
  <si>
    <t>1019189b2fa48b49f28f6277082279a8</t>
  </si>
  <si>
    <t>ENCSR281FZS</t>
  </si>
  <si>
    <t>2015-12-17T16:53:34.413031+00:00</t>
  </si>
  <si>
    <t>19fa51584a65dac909f03a3f15ffd7e1</t>
  </si>
  <si>
    <t>ENCSR993MMD</t>
  </si>
  <si>
    <t>2015-12-17T16:56:24.710495+00:00</t>
  </si>
  <si>
    <t>55d439cad3d275e82eb78ec322ba3a31</t>
  </si>
  <si>
    <t>ENCSR236UIQ</t>
  </si>
  <si>
    <t>2015-12-17T16:59:29.080604+00:00</t>
  </si>
  <si>
    <t>e09894cf06b2f9a24bfbf429add9d808</t>
  </si>
  <si>
    <t>ENCSR227UFB</t>
  </si>
  <si>
    <t>2015-12-17T17:01:39.391012+00:00</t>
  </si>
  <si>
    <t>508ea5a542027dea2fe8389d373814f6</t>
  </si>
  <si>
    <t>ENCSR601HSS</t>
  </si>
  <si>
    <t>2016-01-13T21:10:35.221064+00:00</t>
  </si>
  <si>
    <t>798c8f8a3fd843de49ebee034ab78294</t>
  </si>
  <si>
    <t>ENCSR655KFC</t>
  </si>
  <si>
    <t>2016-01-13T21:14:12.313800+00:00</t>
  </si>
  <si>
    <t>68699ac0228204e3be6f147e2a60bdef</t>
  </si>
  <si>
    <t>ENCSR109LQX</t>
  </si>
  <si>
    <t>2016-01-13T21:16:51.839688+00:00</t>
  </si>
  <si>
    <t>cb6bb8df5c9491a36706904a8aa30b76</t>
  </si>
  <si>
    <t>ENCSR389SQZ</t>
  </si>
  <si>
    <t>2016-01-13T21:20:57.351148+00:00</t>
  </si>
  <si>
    <t>76f953e8cbf33b458b6dc95bbf8eb1f9</t>
  </si>
  <si>
    <t>ENCSR999LAC</t>
  </si>
  <si>
    <t>2016-01-13T21:34:53.250564+00:00</t>
  </si>
  <si>
    <t>ac2500fc250d596b86c36fd79e4bad7d</t>
  </si>
  <si>
    <t>ENCSR718KRA</t>
  </si>
  <si>
    <t>2016-01-13T21:38:13.965139+00:00</t>
  </si>
  <si>
    <t>e398ec403746836059acb79589cd4172</t>
  </si>
  <si>
    <t>ENCSR655SYB</t>
  </si>
  <si>
    <t>2016-01-13T21:40:28.614509+00:00</t>
  </si>
  <si>
    <t>e189412cc3aa0a8cd82aab555b3e4e39</t>
  </si>
  <si>
    <t>ENCFF214HLL</t>
  </si>
  <si>
    <t>ENCSR445HBA</t>
  </si>
  <si>
    <t>2016-03-17T03:31:27.483313+00:00</t>
  </si>
  <si>
    <t>7d6fb742e8c9548610fe3762eb1744e7</t>
  </si>
  <si>
    <t>ENCFF751HMJ</t>
  </si>
  <si>
    <t>2016-03-17T03:31:51.139349+00:00</t>
  </si>
  <si>
    <t>1c2d255ac2e2652af5cd4a6b6d3f0882</t>
  </si>
  <si>
    <t>ENCFF884YRX</t>
  </si>
  <si>
    <t>2016-03-17T03:32:10.770726+00:00</t>
  </si>
  <si>
    <t>658e2c3949e4373b0dff0e77ebbf94e2</t>
  </si>
  <si>
    <t>ENCFF789POT</t>
  </si>
  <si>
    <t>2016-03-17T03:32:32.944518+00:00</t>
  </si>
  <si>
    <t>019a4404519f01c35c6215e222b36662</t>
  </si>
  <si>
    <t>ENCSR523QKO</t>
  </si>
  <si>
    <t>2016-03-17T03:43:57.565578+00:00</t>
  </si>
  <si>
    <t>d494778ac898fb1cd3905441719f19e3</t>
  </si>
  <si>
    <t>ENCFF562YFW</t>
  </si>
  <si>
    <t>ENCSR659EZI</t>
  </si>
  <si>
    <t>2016-03-17T03:54:54.293405+00:00</t>
  </si>
  <si>
    <t>7dd80edb8f953321860492d32d1fbb4f</t>
  </si>
  <si>
    <t>ENCFF807YNF</t>
  </si>
  <si>
    <t>2016-03-17T03:55:15.420303+00:00</t>
  </si>
  <si>
    <t>b7237b7a0a6705031665a23f4ae7f1e5</t>
  </si>
  <si>
    <t>ENCFF129BRG</t>
  </si>
  <si>
    <t>2016-03-17T03:55:34.580145+00:00</t>
  </si>
  <si>
    <t>ea00b675059619e7812b30eb2e4f7a18</t>
  </si>
  <si>
    <t>ENCFF088MXW</t>
  </si>
  <si>
    <t>2016-03-17T03:55:54.923384+00:00</t>
  </si>
  <si>
    <t>b750f7a13c472bdfa2b0d622ba53e44e</t>
  </si>
  <si>
    <t>ENCFF195VIV</t>
  </si>
  <si>
    <t>2016-03-17T03:56:01.521033+00:00</t>
  </si>
  <si>
    <t>e2ad3bf9159778ea2b7d9f2611364865</t>
  </si>
  <si>
    <t>ENCFF961WKK</t>
  </si>
  <si>
    <t>ENCSR218CUA</t>
  </si>
  <si>
    <t>2016-03-17T04:05:58.828536+00:00</t>
  </si>
  <si>
    <t>9261de2ab2b0f36105d6985147c3261a</t>
  </si>
  <si>
    <t>ENCFF517ODV</t>
  </si>
  <si>
    <t>2016-03-17T04:06:45.663327+00:00</t>
  </si>
  <si>
    <t>8785f8e4d1f46757d71a627ee7428942</t>
  </si>
  <si>
    <t>2016-03-17T04:07:08.093410+00:00</t>
  </si>
  <si>
    <t>cc1e35e1e91d5ad6a60b535cee48e206</t>
  </si>
  <si>
    <t>ENCFF167BYV</t>
  </si>
  <si>
    <t>ENCSR680ZSE</t>
  </si>
  <si>
    <t>2016-03-17T04:17:27.062676+00:00</t>
  </si>
  <si>
    <t>4efa66bd4d20442ad4532a498a13711c</t>
  </si>
  <si>
    <t>ENCFF847CPG</t>
  </si>
  <si>
    <t>2016-03-17T04:17:49.350101+00:00</t>
  </si>
  <si>
    <t>7b32d7cbd298caf72bb1617fe5771f6e</t>
  </si>
  <si>
    <t>ENCFF832IQF</t>
  </si>
  <si>
    <t>2016-03-17T04:18:07.151128+00:00</t>
  </si>
  <si>
    <t>2961faae0255529c8ca4a13445d1cb05</t>
  </si>
  <si>
    <t>ENCFF803RGE</t>
  </si>
  <si>
    <t>2016-03-17T04:18:30.465693+00:00</t>
  </si>
  <si>
    <t>9bea39537a4b41f46ea4dd158c79d796</t>
  </si>
  <si>
    <t>ENCFF419PTI</t>
  </si>
  <si>
    <t>ENCSR415FCU</t>
  </si>
  <si>
    <t>2016-03-17T04:30:02.742250+00:00</t>
  </si>
  <si>
    <t>89c432b08d4f0e6e7e9b7308760505c5</t>
  </si>
  <si>
    <t>ENCFF031RLD</t>
  </si>
  <si>
    <t>2016-03-17T04:30:25.110966+00:00</t>
  </si>
  <si>
    <t>787ae65a5c77b834b7de41d37f4458f6</t>
  </si>
  <si>
    <t>ENCFF695ITS</t>
  </si>
  <si>
    <t>2016-03-17T04:30:56.022390+00:00</t>
  </si>
  <si>
    <t>8eb3a3172ded9d4ef81601cab2232eb5</t>
  </si>
  <si>
    <t>ENCFF015ETA</t>
  </si>
  <si>
    <t>2016-03-17T04:31:21.954875+00:00</t>
  </si>
  <si>
    <t>fe1f4f3b21c3cf9c8e3994329d909e03</t>
  </si>
  <si>
    <t>ENCFF078PNM</t>
  </si>
  <si>
    <t>ENCSR991FSR</t>
  </si>
  <si>
    <t>2016-03-17T04:40:41.608605+00:00</t>
  </si>
  <si>
    <t>a71ddb3c5ec5a73da8657493d1a27d6c</t>
  </si>
  <si>
    <t>ENCFF202WAI</t>
  </si>
  <si>
    <t>2016-03-17T04:41:01.360829+00:00</t>
  </si>
  <si>
    <t>3d7330fae0d0d1d8b5eb4b55b04cb236</t>
  </si>
  <si>
    <t>ENCFF125ETQ</t>
  </si>
  <si>
    <t>2016-03-17T04:41:08.714324+00:00</t>
  </si>
  <si>
    <t>445866b63eca7b31b9736e5a3e50f0cd</t>
  </si>
  <si>
    <t>ENCFF557BAE</t>
  </si>
  <si>
    <t>2016-03-17T04:41:28.075705+00:00</t>
  </si>
  <si>
    <t>ff496a6ffe99195964da92bb2a149336</t>
  </si>
  <si>
    <t>ENCFF066LAE</t>
  </si>
  <si>
    <t>2016-03-17T04:41:50.693915+00:00</t>
  </si>
  <si>
    <t>72b5ffaa43e176ea2dff21eecf10b83c</t>
  </si>
  <si>
    <t>ENCSR646GHA</t>
  </si>
  <si>
    <t>2016-04-12T21:36:35.917626+00:00</t>
  </si>
  <si>
    <t>0b1990c85546cce63ba4ba9e0e086fc5</t>
  </si>
  <si>
    <t>ENCFF573WFQ</t>
  </si>
  <si>
    <t>2016-05-20T22:18:58.642278+00:00</t>
  </si>
  <si>
    <t>68b4629fc7f7ec59afa6af4bc25616d8</t>
  </si>
  <si>
    <t>ENCFF974QSS</t>
  </si>
  <si>
    <t>2016-05-20T22:19:14.157606+00:00</t>
  </si>
  <si>
    <t>f0233e83a341e1fa6ba10a22e81f510f</t>
  </si>
  <si>
    <t>ENCFF972QSB</t>
  </si>
  <si>
    <t>2016-05-20T22:19:59.357993+00:00</t>
  </si>
  <si>
    <t>c3ccbeeb47b89a849ef1df68a7262f38</t>
  </si>
  <si>
    <t>ENCFF490LBM</t>
  </si>
  <si>
    <t>2016-05-20T22:20:10.892721+00:00</t>
  </si>
  <si>
    <t>a24e00d64117c0618ae719bd3bcf2b8d</t>
  </si>
  <si>
    <t>ENCFF731RTD</t>
  </si>
  <si>
    <t>2016-05-20T22:20:17.584380+00:00</t>
  </si>
  <si>
    <t>76afd909f6f34188b1fd80a2581b3c0b</t>
  </si>
  <si>
    <t>ENCFF704GKQ</t>
  </si>
  <si>
    <t>2016-05-20T22:20:26.477467+00:00</t>
  </si>
  <si>
    <t>f1e94d3a3ecd59e2fa14a6c1bbab1e84</t>
  </si>
  <si>
    <t>ENCFF943KNE</t>
  </si>
  <si>
    <t>2016-05-20T22:20:42.223153+00:00</t>
  </si>
  <si>
    <t>927506ac84903de6285de4edf1081c15</t>
  </si>
  <si>
    <t>ENCFF298XQU</t>
  </si>
  <si>
    <t>2016-05-20T22:20:59.576533+00:00</t>
  </si>
  <si>
    <t>338f695264ae9ceb827e9e3b54b0d7f6</t>
  </si>
  <si>
    <t>ENCFF262OPL</t>
  </si>
  <si>
    <t>2016-05-20T22:21:15.383606+00:00</t>
  </si>
  <si>
    <t>08b8e2853231188e6f3c9a7f92a508af</t>
  </si>
  <si>
    <t>ENCFF323RQH</t>
  </si>
  <si>
    <t>2016-05-20T22:21:25.503930+00:00</t>
  </si>
  <si>
    <t>800c76d64715d08cfd4faefad9904840</t>
  </si>
  <si>
    <t>ENCFF037ZIA</t>
  </si>
  <si>
    <t>2016-05-20T22:21:37.586704+00:00</t>
  </si>
  <si>
    <t>4f32149022fe9ebd405f497a691b2e9c</t>
  </si>
  <si>
    <t>ENCFF444LBW</t>
  </si>
  <si>
    <t>2016-05-20T22:21:52.549715+00:00</t>
  </si>
  <si>
    <t>57dc0764848eec4660ad359181b1a039</t>
  </si>
  <si>
    <t>ENCFF007ZYG</t>
  </si>
  <si>
    <t>2016-05-20T22:22:07.459197+00:00</t>
  </si>
  <si>
    <t>1eff060a3bf1b498901b34be557793b9</t>
  </si>
  <si>
    <t>ENCFF765PTY</t>
  </si>
  <si>
    <t>2016-05-20T22:22:20.809318+00:00</t>
  </si>
  <si>
    <t>87f6ccff6baa4b0780e081ec1029bff7</t>
  </si>
  <si>
    <t>ENCFF165AZK</t>
  </si>
  <si>
    <t>2016-05-20T22:22:31.772847+00:00</t>
  </si>
  <si>
    <t>832d21aec26f0a48a43fe6182688cf45</t>
  </si>
  <si>
    <t>ENCFF267KQD</t>
  </si>
  <si>
    <t>2016-05-20T22:22:44.553305+00:00</t>
  </si>
  <si>
    <t>0325734737420f7740fa4c666d515c6b</t>
  </si>
  <si>
    <t>ENCFF321TUD</t>
  </si>
  <si>
    <t>2016-05-20T22:22:55.067620+00:00</t>
  </si>
  <si>
    <t>666a9ff34243bf6570de4721c86803a1</t>
  </si>
  <si>
    <t>ENCFF572OIN</t>
  </si>
  <si>
    <t>2016-05-20T22:23:18.556407+00:00</t>
  </si>
  <si>
    <t>f448e7f4e5ea86f6ac86fb0a1eec8215</t>
  </si>
  <si>
    <t>ENCFF293HIQ</t>
  </si>
  <si>
    <t>2016-05-20T22:23:25.669209+00:00</t>
  </si>
  <si>
    <t>971804fd87507744c768556b291fb850</t>
  </si>
  <si>
    <t>ENCFF568OGC</t>
  </si>
  <si>
    <t>2016-05-20T22:23:42.383921+00:00</t>
  </si>
  <si>
    <t>e25699543f842f69c6b7497b3ac75d87</t>
  </si>
  <si>
    <t>ENCFF518ULJ</t>
  </si>
  <si>
    <t>2016-05-20T22:23:51.270247+00:00</t>
  </si>
  <si>
    <t>210c3d3804dbd2758a0d332359f7aefa</t>
  </si>
  <si>
    <t>ENCFF300USB</t>
  </si>
  <si>
    <t>2016-05-20T22:24:02.372301+00:00</t>
  </si>
  <si>
    <t>baad39c8bd14078c8f6650bdadfb49e9</t>
  </si>
  <si>
    <t>ENCFF947EDP</t>
  </si>
  <si>
    <t>2016-05-20T22:24:09.760968+00:00</t>
  </si>
  <si>
    <t>19c12cd00859f0ec1c31aaa969b1fab2</t>
  </si>
  <si>
    <t>ENCFF856YXG</t>
  </si>
  <si>
    <t>2016-05-20T22:24:17.607987+00:00</t>
  </si>
  <si>
    <t>d74188141dbb333e08f8d7290afc1a43</t>
  </si>
  <si>
    <t>ENCFF155LYM</t>
  </si>
  <si>
    <t>2016-05-20T22:24:24.458828+00:00</t>
  </si>
  <si>
    <t>f2ec8341e1069f04d53b948b65dd7272</t>
  </si>
  <si>
    <t>ENCFF684JPM</t>
  </si>
  <si>
    <t>2016-05-20T22:24:30.620610+00:00</t>
  </si>
  <si>
    <t>455eb83ea5bb69e5abf29386e9e758f3</t>
  </si>
  <si>
    <t>ENCFF883NHJ</t>
  </si>
  <si>
    <t>2016-05-20T22:24:42.152583+00:00</t>
  </si>
  <si>
    <t>6aabcfffbdbc1020e78f80565b323d58</t>
  </si>
  <si>
    <t>ENCFF448VOB</t>
  </si>
  <si>
    <t>2016-05-20T22:24:53.291682+00:00</t>
  </si>
  <si>
    <t>0c280f5cbcc5e16b09a0a64beb5ad7ab</t>
  </si>
  <si>
    <t>ENCFF528TKO</t>
  </si>
  <si>
    <t>2016-05-20T22:25:06.375622+00:00</t>
  </si>
  <si>
    <t>df38ee5348ae2565915892b6e17d436d</t>
  </si>
  <si>
    <t>ENCFF145WXV</t>
  </si>
  <si>
    <t>2016-05-20T22:25:24.545824+00:00</t>
  </si>
  <si>
    <t>539d6b818167deb623566c7a72fefd9e</t>
  </si>
  <si>
    <t>ENCFF263OPF</t>
  </si>
  <si>
    <t>2016-05-20T22:25:36.010661+00:00</t>
  </si>
  <si>
    <t>a2008255c9f09d989a3f497d2d119a31</t>
  </si>
  <si>
    <t>ENCFF347ALK</t>
  </si>
  <si>
    <t>2016-05-20T22:25:45.387079+00:00</t>
  </si>
  <si>
    <t>2fde898cbb0056f299b777e470d496d0</t>
  </si>
  <si>
    <t>ENCFF146GFU</t>
  </si>
  <si>
    <t>2016-05-20T22:25:52.852325+00:00</t>
  </si>
  <si>
    <t>45f7cb1acaa28d801cd79005ee177646</t>
  </si>
  <si>
    <t>ENCFF306EGG</t>
  </si>
  <si>
    <t>2016-05-20T22:26:00.266413+00:00</t>
  </si>
  <si>
    <t>109a5a02acfc23d882012ab0a1af72bb</t>
  </si>
  <si>
    <t>ENCFF110DYF</t>
  </si>
  <si>
    <t>2016-05-20T22:26:07.785688+00:00</t>
  </si>
  <si>
    <t>1eec2433352b92737dabeb57e8b564c5</t>
  </si>
  <si>
    <t>ENCFF222ZUV</t>
  </si>
  <si>
    <t>2016-05-20T22:26:19.034298+00:00</t>
  </si>
  <si>
    <t>c182a5d1ef7208e000439804ac400930</t>
  </si>
  <si>
    <t>ENCFF766DAD</t>
  </si>
  <si>
    <t>2016-05-20T22:26:31.830979+00:00</t>
  </si>
  <si>
    <t>fdce7c02f82ab66f8c95b3d49f27179f</t>
  </si>
  <si>
    <t>ENCFF410JAO</t>
  </si>
  <si>
    <t>2016-05-20T22:26:47.175479+00:00</t>
  </si>
  <si>
    <t>612df9967d8d1cc81b2b1aad016e3cd9</t>
  </si>
  <si>
    <t>ENCFF518NNC</t>
  </si>
  <si>
    <t>2016-05-20T23:01:43.152582+00:00</t>
  </si>
  <si>
    <t>353b64d73150a4b44ccd5127232d1754</t>
  </si>
  <si>
    <t>ENCFF771MNJ</t>
  </si>
  <si>
    <t>2016-05-20T23:01:53.055169+00:00</t>
  </si>
  <si>
    <t>5f2c2a7d668ccd79b04a3003660cb2b1</t>
  </si>
  <si>
    <t>ENCFF271NJE</t>
  </si>
  <si>
    <t>2016-05-20T23:02:01.776487+00:00</t>
  </si>
  <si>
    <t>b90ca0b18e5152d732506fe355ffb1a8</t>
  </si>
  <si>
    <t>ENCFF891IWG</t>
  </si>
  <si>
    <t>2016-05-20T23:02:13.854840+00:00</t>
  </si>
  <si>
    <t>3f5f89c8acc98663ca21558639875551</t>
  </si>
  <si>
    <t>ENCFF905TFJ</t>
  </si>
  <si>
    <t>2016-05-20T23:14:05.453988+00:00</t>
  </si>
  <si>
    <t>a8a1397b619b7b0110f4b7297e9bcdb1</t>
  </si>
  <si>
    <t>ENCSR682UEM</t>
  </si>
  <si>
    <t>2016-06-29T05:53:14.957288+00:00</t>
  </si>
  <si>
    <t>0fdfcf3bc5ee286a70ee0b065cf021e5</t>
  </si>
  <si>
    <t>ENCSR776WPN</t>
  </si>
  <si>
    <t>2016-06-29T06:05:33.983816+00:00</t>
  </si>
  <si>
    <t>48b0114134333e486d8262a668cc779d</t>
  </si>
  <si>
    <t>2016-06-29T06:06:21.306427+00:00</t>
  </si>
  <si>
    <t>ef727039f615a5010663b3d7b43c1f0d</t>
  </si>
  <si>
    <t>ENCSR681NQF</t>
  </si>
  <si>
    <t>2016-06-29T06:19:46.772433+00:00</t>
  </si>
  <si>
    <t>9f6fd765cbe699d0d6900000e7a16ec9</t>
  </si>
  <si>
    <t>2016-06-29T06:20:38.226569+00:00</t>
  </si>
  <si>
    <t>55f3eb33605ae9a921d15cab3526d73d</t>
  </si>
  <si>
    <t>ENCSR191XBS</t>
  </si>
  <si>
    <t>2016-06-29T06:31:12.013354+00:00</t>
  </si>
  <si>
    <t>b675a6634195f3a12dc7ac92c3e7a634</t>
  </si>
  <si>
    <t>2016-06-29T06:32:03.354596+00:00</t>
  </si>
  <si>
    <t>ff348b29be5c04ff8bb0462f8b3c1bb8</t>
  </si>
  <si>
    <t>ENCSR687ALB</t>
  </si>
  <si>
    <t>2016-06-29T06:45:15.430606+00:00</t>
  </si>
  <si>
    <t>f63a4a003eb5873608ac75a3d9621187</t>
  </si>
  <si>
    <t>ENCSR842LMA</t>
  </si>
  <si>
    <t>2016-06-29T06:57:29.395929+00:00</t>
  </si>
  <si>
    <t>360e6e491da4dc9d79bef1a7c0576752</t>
  </si>
  <si>
    <t>2016-06-29T06:58:11.180007+00:00</t>
  </si>
  <si>
    <t>d12d87501ec9aafab45ba41838937fdb</t>
  </si>
  <si>
    <t>ENCBS443MXB</t>
  </si>
  <si>
    <t>1dc3103f90630dfc1403294238976bb7</t>
  </si>
  <si>
    <t>688d0a30fffd60d319b2c4e8e21d1035</t>
  </si>
  <si>
    <t>ENCBS706GHU</t>
  </si>
  <si>
    <t>0b903105a848c33fc360eb2efca81eaf</t>
  </si>
  <si>
    <t>17b1a82c966438e13ee5b05c84b44d44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</si>
</sst>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theme="1"/>
      <name val="Arial"/>
      <scheme val="minor"/>
    </font>
    <font>
      <sz val="9.0"/>
      <color rgb="FFF7981D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Mapped Reads per BAM File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'human BAM'!$J$2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'human BAM'!$J$3:$J$1259</c:f>
              <c:numCache/>
            </c:numRef>
          </c:val>
        </c:ser>
        <c:axId val="1836568019"/>
        <c:axId val="475302924"/>
      </c:barChart>
      <c:catAx>
        <c:axId val="18365680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BAM File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302924"/>
      </c:catAx>
      <c:valAx>
        <c:axId val="4753029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Mapped Reads (Millions)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65680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Reads per BAM File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'human BAM'!$J$2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'human BAM'!$J$3:$J$1259</c:f>
              <c:numCache/>
            </c:numRef>
          </c:val>
        </c:ser>
        <c:ser>
          <c:idx val="1"/>
          <c:order val="1"/>
          <c:tx>
            <c:strRef>
              <c:f>'human BAM'!$K$2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'human BAM'!$K$3:$K$1259</c:f>
              <c:numCache/>
            </c:numRef>
          </c:val>
        </c:ser>
        <c:overlap val="100"/>
        <c:axId val="1060621492"/>
        <c:axId val="1329218223"/>
      </c:barChart>
      <c:catAx>
        <c:axId val="1060621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BAM File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9218223"/>
      </c:catAx>
      <c:valAx>
        <c:axId val="13292182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Reads (Millions)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06214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352425</xdr:colOff>
      <xdr:row>0</xdr:row>
      <xdr:rowOff>95250</xdr:rowOff>
    </xdr:from>
    <xdr:ext cx="7153275" cy="4429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771525</xdr:colOff>
      <xdr:row>0</xdr:row>
      <xdr:rowOff>95250</xdr:rowOff>
    </xdr:from>
    <xdr:ext cx="7200900" cy="44291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3" max="13" width="13.88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1"/>
      <c r="M1" s="1"/>
      <c r="N1" s="1"/>
      <c r="O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>
      <c r="A3" s="1" t="s">
        <v>16</v>
      </c>
      <c r="B3" s="1" t="s">
        <v>17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1</v>
      </c>
      <c r="I3" s="1">
        <v>83.0</v>
      </c>
      <c r="J3" s="2">
        <v>1.4204144E7</v>
      </c>
      <c r="K3" s="2">
        <v>1.7698529E7</v>
      </c>
      <c r="L3" s="1" t="s">
        <v>18</v>
      </c>
      <c r="M3" s="1" t="s">
        <v>19</v>
      </c>
      <c r="N3" s="1" t="s">
        <v>20</v>
      </c>
      <c r="O3" s="1" t="s">
        <v>21</v>
      </c>
    </row>
    <row r="4">
      <c r="A4" s="1" t="s">
        <v>22</v>
      </c>
      <c r="B4" s="1" t="s">
        <v>23</v>
      </c>
      <c r="D4" s="1" t="b">
        <v>0</v>
      </c>
      <c r="E4" s="1" t="b">
        <v>0</v>
      </c>
      <c r="F4" s="1" t="b">
        <v>1</v>
      </c>
      <c r="G4" s="1" t="b">
        <v>0</v>
      </c>
      <c r="H4" s="1" t="b">
        <v>0</v>
      </c>
      <c r="I4" s="1">
        <v>76.0</v>
      </c>
      <c r="J4" s="2">
        <v>1.41859391E8</v>
      </c>
      <c r="K4" s="2">
        <v>6591819.0</v>
      </c>
      <c r="L4" s="1" t="s">
        <v>24</v>
      </c>
      <c r="M4" s="1" t="s">
        <v>25</v>
      </c>
      <c r="N4" s="1" t="s">
        <v>26</v>
      </c>
      <c r="O4" s="1" t="s">
        <v>27</v>
      </c>
    </row>
    <row r="5">
      <c r="A5" s="1" t="s">
        <v>28</v>
      </c>
      <c r="B5" s="1" t="s">
        <v>29</v>
      </c>
      <c r="D5" s="1" t="b">
        <v>0</v>
      </c>
      <c r="E5" s="1" t="b">
        <v>0</v>
      </c>
      <c r="F5" s="1" t="b">
        <v>1</v>
      </c>
      <c r="G5" s="1" t="b">
        <v>1</v>
      </c>
      <c r="H5" s="1" t="b">
        <v>0</v>
      </c>
      <c r="I5" s="1">
        <v>76.0</v>
      </c>
      <c r="J5" s="2">
        <v>1.35322747E8</v>
      </c>
      <c r="K5" s="2">
        <v>5004357.0</v>
      </c>
      <c r="L5" s="1" t="s">
        <v>30</v>
      </c>
      <c r="M5" s="1" t="s">
        <v>31</v>
      </c>
      <c r="N5" s="1" t="s">
        <v>32</v>
      </c>
      <c r="O5" s="1" t="s">
        <v>33</v>
      </c>
    </row>
    <row r="6">
      <c r="A6" s="1" t="s">
        <v>34</v>
      </c>
      <c r="B6" s="1" t="s">
        <v>35</v>
      </c>
      <c r="D6" s="1" t="b">
        <v>0</v>
      </c>
      <c r="E6" s="1" t="b">
        <v>0</v>
      </c>
      <c r="F6" s="1" t="b">
        <v>1</v>
      </c>
      <c r="G6" s="1" t="b">
        <v>0</v>
      </c>
      <c r="H6" s="1" t="b">
        <v>0</v>
      </c>
      <c r="I6" s="1">
        <v>76.0</v>
      </c>
      <c r="J6" s="2">
        <v>1.22487807E8</v>
      </c>
      <c r="K6" s="2">
        <v>3618871.0</v>
      </c>
      <c r="L6" s="1" t="s">
        <v>36</v>
      </c>
      <c r="M6" s="1" t="s">
        <v>37</v>
      </c>
      <c r="N6" s="1" t="s">
        <v>38</v>
      </c>
      <c r="O6" s="1" t="s">
        <v>39</v>
      </c>
    </row>
    <row r="7">
      <c r="A7" s="1" t="s">
        <v>40</v>
      </c>
      <c r="B7" s="1" t="s">
        <v>41</v>
      </c>
      <c r="D7" s="1" t="b">
        <v>0</v>
      </c>
      <c r="E7" s="1" t="b">
        <v>0</v>
      </c>
      <c r="F7" s="1" t="b">
        <v>1</v>
      </c>
      <c r="G7" s="1" t="b">
        <v>1</v>
      </c>
      <c r="H7" s="1" t="b">
        <v>0</v>
      </c>
      <c r="I7" s="1">
        <v>76.0</v>
      </c>
      <c r="J7" s="2">
        <v>1.20562285E8</v>
      </c>
      <c r="K7" s="2">
        <v>4171636.0</v>
      </c>
      <c r="L7" s="1" t="s">
        <v>42</v>
      </c>
      <c r="M7" s="1" t="s">
        <v>43</v>
      </c>
      <c r="N7" s="1" t="s">
        <v>44</v>
      </c>
      <c r="O7" s="1" t="s">
        <v>45</v>
      </c>
    </row>
    <row r="8">
      <c r="A8" s="1" t="s">
        <v>46</v>
      </c>
      <c r="B8" s="1" t="s">
        <v>47</v>
      </c>
      <c r="D8" s="1" t="b">
        <v>0</v>
      </c>
      <c r="E8" s="1" t="b">
        <v>0</v>
      </c>
      <c r="F8" s="1" t="b">
        <v>1</v>
      </c>
      <c r="G8" s="1" t="b">
        <v>0</v>
      </c>
      <c r="H8" s="1" t="b">
        <v>0</v>
      </c>
      <c r="I8" s="1">
        <v>76.0</v>
      </c>
      <c r="J8" s="2">
        <v>1.06012155E8</v>
      </c>
      <c r="K8" s="2">
        <v>3237492.0</v>
      </c>
      <c r="L8" s="1" t="s">
        <v>48</v>
      </c>
      <c r="M8" s="1" t="s">
        <v>49</v>
      </c>
      <c r="N8" s="1" t="s">
        <v>50</v>
      </c>
      <c r="O8" s="1" t="s">
        <v>51</v>
      </c>
    </row>
    <row r="9">
      <c r="A9" s="1" t="s">
        <v>52</v>
      </c>
      <c r="B9" s="1" t="s">
        <v>53</v>
      </c>
      <c r="D9" s="1" t="b">
        <v>0</v>
      </c>
      <c r="E9" s="1" t="b">
        <v>0</v>
      </c>
      <c r="F9" s="1" t="b">
        <v>1</v>
      </c>
      <c r="G9" s="1" t="b">
        <v>0</v>
      </c>
      <c r="H9" s="1" t="b">
        <v>0</v>
      </c>
      <c r="I9" s="1">
        <v>76.0</v>
      </c>
      <c r="J9" s="2">
        <v>1.0525592E8</v>
      </c>
      <c r="K9" s="2">
        <v>3816326.0</v>
      </c>
      <c r="L9" s="1" t="s">
        <v>54</v>
      </c>
      <c r="M9" s="1" t="s">
        <v>25</v>
      </c>
      <c r="N9" s="1" t="s">
        <v>55</v>
      </c>
      <c r="O9" s="1" t="s">
        <v>56</v>
      </c>
    </row>
    <row r="10">
      <c r="A10" s="1" t="s">
        <v>57</v>
      </c>
      <c r="B10" s="1" t="s">
        <v>58</v>
      </c>
      <c r="D10" s="1" t="b">
        <v>0</v>
      </c>
      <c r="E10" s="1" t="b">
        <v>0</v>
      </c>
      <c r="F10" s="1" t="b">
        <v>1</v>
      </c>
      <c r="G10" s="1" t="b">
        <v>0</v>
      </c>
      <c r="H10" s="1" t="b">
        <v>0</v>
      </c>
      <c r="I10" s="1">
        <v>76.0</v>
      </c>
      <c r="J10" s="2">
        <v>9.7786946E7</v>
      </c>
      <c r="K10" s="2">
        <v>4284726.0</v>
      </c>
      <c r="L10" s="1" t="s">
        <v>59</v>
      </c>
      <c r="M10" s="1" t="s">
        <v>49</v>
      </c>
      <c r="N10" s="1" t="s">
        <v>60</v>
      </c>
      <c r="O10" s="1" t="s">
        <v>61</v>
      </c>
    </row>
    <row r="11">
      <c r="A11" s="1" t="s">
        <v>62</v>
      </c>
      <c r="B11" s="1" t="s">
        <v>63</v>
      </c>
      <c r="D11" s="1" t="b">
        <v>0</v>
      </c>
      <c r="E11" s="1" t="b">
        <v>0</v>
      </c>
      <c r="F11" s="1" t="b">
        <v>1</v>
      </c>
      <c r="G11" s="1" t="b">
        <v>1</v>
      </c>
      <c r="H11" s="1" t="b">
        <v>0</v>
      </c>
      <c r="I11" s="1">
        <v>76.0</v>
      </c>
      <c r="J11" s="2">
        <v>9.5002384E7</v>
      </c>
      <c r="K11" s="2">
        <v>3678419.0</v>
      </c>
      <c r="L11" s="1" t="s">
        <v>64</v>
      </c>
      <c r="M11" s="1" t="s">
        <v>65</v>
      </c>
      <c r="N11" s="1" t="s">
        <v>66</v>
      </c>
      <c r="O11" s="1" t="s">
        <v>67</v>
      </c>
    </row>
    <row r="12">
      <c r="A12" s="1" t="s">
        <v>68</v>
      </c>
      <c r="B12" s="1" t="s">
        <v>69</v>
      </c>
      <c r="D12" s="1" t="b">
        <v>0</v>
      </c>
      <c r="E12" s="1" t="b">
        <v>0</v>
      </c>
      <c r="F12" s="1" t="b">
        <v>1</v>
      </c>
      <c r="G12" s="1" t="b">
        <v>0</v>
      </c>
      <c r="H12" s="1" t="b">
        <v>0</v>
      </c>
      <c r="I12" s="1">
        <v>76.0</v>
      </c>
      <c r="J12" s="2">
        <v>9.4929889E7</v>
      </c>
      <c r="K12" s="2">
        <v>2986395.0</v>
      </c>
      <c r="L12" s="1" t="s">
        <v>70</v>
      </c>
      <c r="M12" s="1" t="s">
        <v>25</v>
      </c>
      <c r="N12" s="1" t="s">
        <v>71</v>
      </c>
      <c r="O12" s="1" t="s">
        <v>72</v>
      </c>
    </row>
    <row r="13">
      <c r="A13" s="1" t="s">
        <v>73</v>
      </c>
      <c r="B13" s="1" t="s">
        <v>74</v>
      </c>
      <c r="D13" s="1" t="b">
        <v>0</v>
      </c>
      <c r="E13" s="1" t="b">
        <v>0</v>
      </c>
      <c r="F13" s="1" t="b">
        <v>1</v>
      </c>
      <c r="G13" s="1" t="b">
        <v>0</v>
      </c>
      <c r="H13" s="1" t="b">
        <v>0</v>
      </c>
      <c r="I13" s="1">
        <v>76.0</v>
      </c>
      <c r="J13" s="2">
        <v>8.8993686E7</v>
      </c>
      <c r="K13" s="2">
        <v>3248484.0</v>
      </c>
      <c r="L13" s="1" t="s">
        <v>75</v>
      </c>
      <c r="M13" s="1" t="s">
        <v>76</v>
      </c>
      <c r="N13" s="1" t="s">
        <v>77</v>
      </c>
      <c r="O13" s="1" t="s">
        <v>78</v>
      </c>
    </row>
    <row r="14">
      <c r="A14" s="1" t="s">
        <v>79</v>
      </c>
      <c r="B14" s="1" t="s">
        <v>80</v>
      </c>
      <c r="D14" s="1" t="b">
        <v>0</v>
      </c>
      <c r="E14" s="1" t="b">
        <v>0</v>
      </c>
      <c r="F14" s="1" t="b">
        <v>1</v>
      </c>
      <c r="G14" s="1" t="b">
        <v>0</v>
      </c>
      <c r="H14" s="1" t="b">
        <v>0</v>
      </c>
      <c r="I14" s="1">
        <v>76.0</v>
      </c>
      <c r="J14" s="2">
        <v>8.8503271E7</v>
      </c>
      <c r="K14" s="2">
        <v>2602449.0</v>
      </c>
      <c r="L14" s="1" t="s">
        <v>81</v>
      </c>
      <c r="M14" s="1" t="s">
        <v>49</v>
      </c>
      <c r="N14" s="1" t="s">
        <v>82</v>
      </c>
      <c r="O14" s="1" t="s">
        <v>83</v>
      </c>
    </row>
    <row r="15">
      <c r="A15" s="1" t="s">
        <v>84</v>
      </c>
      <c r="B15" s="1" t="s">
        <v>85</v>
      </c>
      <c r="D15" s="1" t="b">
        <v>0</v>
      </c>
      <c r="E15" s="1" t="b">
        <v>0</v>
      </c>
      <c r="F15" s="1" t="b">
        <v>1</v>
      </c>
      <c r="G15" s="1" t="b">
        <v>0</v>
      </c>
      <c r="H15" s="1" t="b">
        <v>0</v>
      </c>
      <c r="I15" s="1">
        <v>76.0</v>
      </c>
      <c r="J15" s="2">
        <v>8.4063633E7</v>
      </c>
      <c r="K15" s="2">
        <v>2556516.0</v>
      </c>
      <c r="L15" s="1" t="s">
        <v>86</v>
      </c>
      <c r="M15" s="1" t="s">
        <v>87</v>
      </c>
      <c r="N15" s="1" t="s">
        <v>88</v>
      </c>
      <c r="O15" s="1" t="s">
        <v>89</v>
      </c>
    </row>
    <row r="16">
      <c r="A16" s="1" t="s">
        <v>90</v>
      </c>
      <c r="B16" s="1" t="s">
        <v>91</v>
      </c>
      <c r="D16" s="1" t="b">
        <v>0</v>
      </c>
      <c r="E16" s="1" t="b">
        <v>0</v>
      </c>
      <c r="F16" s="1" t="b">
        <v>1</v>
      </c>
      <c r="G16" s="1" t="b">
        <v>0</v>
      </c>
      <c r="H16" s="1" t="b">
        <v>0</v>
      </c>
      <c r="I16" s="1">
        <v>76.0</v>
      </c>
      <c r="J16" s="2">
        <v>8.0090499E7</v>
      </c>
      <c r="K16" s="2">
        <v>2974430.0</v>
      </c>
      <c r="L16" s="1" t="s">
        <v>92</v>
      </c>
      <c r="M16" s="1" t="s">
        <v>25</v>
      </c>
      <c r="N16" s="1" t="s">
        <v>93</v>
      </c>
      <c r="O16" s="1" t="s">
        <v>94</v>
      </c>
    </row>
    <row r="17">
      <c r="A17" s="1" t="s">
        <v>95</v>
      </c>
      <c r="B17" s="1" t="s">
        <v>96</v>
      </c>
      <c r="D17" s="1" t="b">
        <v>0</v>
      </c>
      <c r="E17" s="1" t="b">
        <v>0</v>
      </c>
      <c r="F17" s="1" t="b">
        <v>1</v>
      </c>
      <c r="G17" s="1" t="b">
        <v>0</v>
      </c>
      <c r="H17" s="1" t="b">
        <v>0</v>
      </c>
      <c r="I17" s="1">
        <v>76.0</v>
      </c>
      <c r="J17" s="2">
        <v>8.0049676E7</v>
      </c>
      <c r="K17" s="2">
        <v>2759782.0</v>
      </c>
      <c r="L17" s="1" t="s">
        <v>97</v>
      </c>
      <c r="M17" s="1" t="s">
        <v>25</v>
      </c>
      <c r="N17" s="1" t="s">
        <v>98</v>
      </c>
      <c r="O17" s="1" t="s">
        <v>99</v>
      </c>
    </row>
    <row r="18">
      <c r="A18" s="1" t="s">
        <v>100</v>
      </c>
      <c r="B18" s="1" t="s">
        <v>101</v>
      </c>
      <c r="D18" s="1" t="b">
        <v>0</v>
      </c>
      <c r="E18" s="1" t="b">
        <v>0</v>
      </c>
      <c r="F18" s="1" t="b">
        <v>1</v>
      </c>
      <c r="G18" s="1" t="b">
        <v>0</v>
      </c>
      <c r="H18" s="1" t="b">
        <v>0</v>
      </c>
      <c r="I18" s="1">
        <v>76.0</v>
      </c>
      <c r="J18" s="2">
        <v>7.9935569E7</v>
      </c>
      <c r="K18" s="2">
        <v>2865507.0</v>
      </c>
      <c r="L18" s="1" t="s">
        <v>102</v>
      </c>
      <c r="M18" s="1" t="s">
        <v>25</v>
      </c>
      <c r="N18" s="1" t="s">
        <v>103</v>
      </c>
      <c r="O18" s="1" t="s">
        <v>104</v>
      </c>
    </row>
    <row r="19">
      <c r="A19" s="1" t="s">
        <v>105</v>
      </c>
      <c r="B19" s="1" t="s">
        <v>106</v>
      </c>
      <c r="D19" s="1" t="b">
        <v>0</v>
      </c>
      <c r="E19" s="1" t="b">
        <v>0</v>
      </c>
      <c r="F19" s="1" t="b">
        <v>1</v>
      </c>
      <c r="G19" s="1" t="b">
        <v>0</v>
      </c>
      <c r="H19" s="1" t="b">
        <v>0</v>
      </c>
      <c r="I19" s="1">
        <v>76.0</v>
      </c>
      <c r="J19" s="2">
        <v>7.9828349E7</v>
      </c>
      <c r="K19" s="2">
        <v>2444932.0</v>
      </c>
      <c r="L19" s="1" t="s">
        <v>107</v>
      </c>
      <c r="M19" s="1" t="s">
        <v>49</v>
      </c>
      <c r="N19" s="1" t="s">
        <v>60</v>
      </c>
      <c r="O19" s="1" t="s">
        <v>108</v>
      </c>
    </row>
    <row r="20">
      <c r="A20" s="1" t="s">
        <v>109</v>
      </c>
      <c r="B20" s="1" t="s">
        <v>110</v>
      </c>
      <c r="D20" s="1" t="b">
        <v>0</v>
      </c>
      <c r="E20" s="1" t="b">
        <v>0</v>
      </c>
      <c r="F20" s="1" t="b">
        <v>1</v>
      </c>
      <c r="G20" s="1" t="b">
        <v>1</v>
      </c>
      <c r="H20" s="1" t="b">
        <v>0</v>
      </c>
      <c r="I20" s="1">
        <v>76.0</v>
      </c>
      <c r="J20" s="2">
        <v>7.8863266E7</v>
      </c>
      <c r="K20" s="2">
        <v>3716089.0</v>
      </c>
      <c r="L20" s="1" t="s">
        <v>111</v>
      </c>
      <c r="M20" s="1" t="s">
        <v>112</v>
      </c>
      <c r="N20" s="1" t="s">
        <v>113</v>
      </c>
      <c r="O20" s="1" t="s">
        <v>114</v>
      </c>
    </row>
    <row r="21">
      <c r="A21" s="1" t="s">
        <v>115</v>
      </c>
      <c r="B21" s="1" t="s">
        <v>116</v>
      </c>
      <c r="D21" s="1" t="b">
        <v>0</v>
      </c>
      <c r="E21" s="1" t="b">
        <v>0</v>
      </c>
      <c r="F21" s="1" t="b">
        <v>1</v>
      </c>
      <c r="G21" s="1" t="b">
        <v>0</v>
      </c>
      <c r="H21" s="1" t="b">
        <v>0</v>
      </c>
      <c r="I21" s="1">
        <v>76.0</v>
      </c>
      <c r="J21" s="2">
        <v>7.6869941E7</v>
      </c>
      <c r="K21" s="2">
        <v>5670438.0</v>
      </c>
      <c r="L21" s="1" t="s">
        <v>117</v>
      </c>
      <c r="M21" s="1" t="s">
        <v>118</v>
      </c>
      <c r="N21" s="1" t="s">
        <v>119</v>
      </c>
      <c r="O21" s="1" t="s">
        <v>120</v>
      </c>
    </row>
    <row r="22">
      <c r="A22" s="1" t="s">
        <v>121</v>
      </c>
      <c r="B22" s="1" t="s">
        <v>122</v>
      </c>
      <c r="D22" s="1" t="b">
        <v>0</v>
      </c>
      <c r="E22" s="1" t="b">
        <v>0</v>
      </c>
      <c r="F22" s="1" t="b">
        <v>1</v>
      </c>
      <c r="G22" s="1" t="b">
        <v>0</v>
      </c>
      <c r="H22" s="1" t="b">
        <v>0</v>
      </c>
      <c r="I22" s="1">
        <v>76.0</v>
      </c>
      <c r="J22" s="2">
        <v>7.6795794E7</v>
      </c>
      <c r="K22" s="2">
        <v>2485537.0</v>
      </c>
      <c r="L22" s="1" t="s">
        <v>123</v>
      </c>
      <c r="M22" s="1" t="s">
        <v>76</v>
      </c>
      <c r="N22" s="1" t="s">
        <v>77</v>
      </c>
      <c r="O22" s="1" t="s">
        <v>124</v>
      </c>
    </row>
    <row r="23">
      <c r="A23" s="1" t="s">
        <v>125</v>
      </c>
      <c r="B23" s="1" t="s">
        <v>126</v>
      </c>
      <c r="D23" s="1" t="b">
        <v>0</v>
      </c>
      <c r="E23" s="1" t="b">
        <v>0</v>
      </c>
      <c r="F23" s="1" t="b">
        <v>1</v>
      </c>
      <c r="G23" s="1" t="b">
        <v>1</v>
      </c>
      <c r="H23" s="1" t="b">
        <v>0</v>
      </c>
      <c r="I23" s="1">
        <v>76.0</v>
      </c>
      <c r="J23" s="2">
        <v>7.650681E7</v>
      </c>
      <c r="K23" s="2">
        <v>2827802.0</v>
      </c>
      <c r="L23" s="1" t="s">
        <v>127</v>
      </c>
      <c r="M23" s="1" t="s">
        <v>128</v>
      </c>
      <c r="N23" s="1" t="s">
        <v>129</v>
      </c>
      <c r="O23" s="1" t="s">
        <v>130</v>
      </c>
    </row>
    <row r="24">
      <c r="A24" s="1" t="s">
        <v>131</v>
      </c>
      <c r="B24" s="1" t="s">
        <v>132</v>
      </c>
      <c r="D24" s="1" t="b">
        <v>0</v>
      </c>
      <c r="E24" s="1" t="b">
        <v>0</v>
      </c>
      <c r="F24" s="1" t="b">
        <v>1</v>
      </c>
      <c r="G24" s="1" t="b">
        <v>1</v>
      </c>
      <c r="H24" s="1" t="b">
        <v>0</v>
      </c>
      <c r="I24" s="1">
        <v>76.0</v>
      </c>
      <c r="J24" s="2">
        <v>7.6046844E7</v>
      </c>
      <c r="K24" s="2">
        <v>2600875.0</v>
      </c>
      <c r="L24" s="1" t="s">
        <v>133</v>
      </c>
      <c r="M24" s="1" t="s">
        <v>31</v>
      </c>
      <c r="N24" s="1" t="s">
        <v>32</v>
      </c>
      <c r="O24" s="1" t="s">
        <v>134</v>
      </c>
    </row>
    <row r="25">
      <c r="A25" s="1" t="s">
        <v>135</v>
      </c>
      <c r="B25" s="1" t="s">
        <v>136</v>
      </c>
      <c r="D25" s="1" t="b">
        <v>0</v>
      </c>
      <c r="E25" s="1" t="b">
        <v>0</v>
      </c>
      <c r="F25" s="1" t="b">
        <v>1</v>
      </c>
      <c r="G25" s="1" t="b">
        <v>0</v>
      </c>
      <c r="H25" s="1" t="b">
        <v>0</v>
      </c>
      <c r="I25" s="1">
        <v>76.0</v>
      </c>
      <c r="J25" s="2">
        <v>7.5513896E7</v>
      </c>
      <c r="K25" s="2">
        <v>2215636.0</v>
      </c>
      <c r="L25" s="1" t="s">
        <v>137</v>
      </c>
      <c r="M25" s="1" t="s">
        <v>76</v>
      </c>
      <c r="N25" s="1" t="s">
        <v>138</v>
      </c>
      <c r="O25" s="1" t="s">
        <v>139</v>
      </c>
    </row>
    <row r="26">
      <c r="A26" s="1" t="s">
        <v>140</v>
      </c>
      <c r="B26" s="1" t="s">
        <v>141</v>
      </c>
      <c r="D26" s="1" t="b">
        <v>0</v>
      </c>
      <c r="E26" s="1" t="b">
        <v>0</v>
      </c>
      <c r="F26" s="1" t="b">
        <v>1</v>
      </c>
      <c r="G26" s="1" t="b">
        <v>0</v>
      </c>
      <c r="H26" s="1" t="b">
        <v>0</v>
      </c>
      <c r="I26" s="1">
        <v>76.0</v>
      </c>
      <c r="J26" s="2">
        <v>7.2704975E7</v>
      </c>
      <c r="K26" s="2">
        <v>2726893.0</v>
      </c>
      <c r="L26" s="1" t="s">
        <v>142</v>
      </c>
      <c r="M26" s="1" t="s">
        <v>25</v>
      </c>
      <c r="N26" s="1" t="s">
        <v>143</v>
      </c>
      <c r="O26" s="1" t="s">
        <v>144</v>
      </c>
    </row>
    <row r="27">
      <c r="A27" s="1" t="s">
        <v>145</v>
      </c>
      <c r="B27" s="1" t="s">
        <v>146</v>
      </c>
      <c r="D27" s="1" t="b">
        <v>0</v>
      </c>
      <c r="E27" s="1" t="b">
        <v>0</v>
      </c>
      <c r="F27" s="1" t="b">
        <v>1</v>
      </c>
      <c r="G27" s="1" t="b">
        <v>0</v>
      </c>
      <c r="H27" s="1" t="b">
        <v>0</v>
      </c>
      <c r="I27" s="1">
        <v>76.0</v>
      </c>
      <c r="J27" s="2">
        <v>7.0774765E7</v>
      </c>
      <c r="K27" s="2">
        <v>1924161.0</v>
      </c>
      <c r="L27" s="1" t="s">
        <v>147</v>
      </c>
      <c r="M27" s="1" t="s">
        <v>148</v>
      </c>
      <c r="N27" s="1" t="s">
        <v>149</v>
      </c>
      <c r="O27" s="1" t="s">
        <v>150</v>
      </c>
    </row>
    <row r="28">
      <c r="A28" s="1" t="s">
        <v>151</v>
      </c>
      <c r="B28" s="1" t="s">
        <v>152</v>
      </c>
      <c r="D28" s="1" t="b">
        <v>0</v>
      </c>
      <c r="E28" s="1" t="b">
        <v>0</v>
      </c>
      <c r="F28" s="1" t="b">
        <v>1</v>
      </c>
      <c r="G28" s="1" t="b">
        <v>0</v>
      </c>
      <c r="H28" s="1" t="b">
        <v>0</v>
      </c>
      <c r="I28" s="1">
        <v>76.0</v>
      </c>
      <c r="J28" s="2">
        <v>6.9398633E7</v>
      </c>
      <c r="K28" s="2">
        <v>1967207.0</v>
      </c>
      <c r="L28" s="1" t="s">
        <v>153</v>
      </c>
      <c r="M28" s="1" t="s">
        <v>25</v>
      </c>
      <c r="N28" s="1" t="s">
        <v>71</v>
      </c>
      <c r="O28" s="1" t="s">
        <v>154</v>
      </c>
    </row>
    <row r="29">
      <c r="A29" s="1" t="s">
        <v>155</v>
      </c>
      <c r="B29" s="1" t="s">
        <v>156</v>
      </c>
      <c r="D29" s="1" t="b">
        <v>0</v>
      </c>
      <c r="E29" s="1" t="b">
        <v>0</v>
      </c>
      <c r="F29" s="1" t="b">
        <v>1</v>
      </c>
      <c r="G29" s="1" t="b">
        <v>0</v>
      </c>
      <c r="H29" s="1" t="b">
        <v>0</v>
      </c>
      <c r="I29" s="1">
        <v>76.0</v>
      </c>
      <c r="J29" s="2">
        <v>6.937326E7</v>
      </c>
      <c r="K29" s="2">
        <v>2560018.0</v>
      </c>
      <c r="L29" s="1" t="s">
        <v>157</v>
      </c>
      <c r="M29" s="1" t="s">
        <v>49</v>
      </c>
      <c r="N29" s="1" t="s">
        <v>50</v>
      </c>
      <c r="O29" s="1" t="s">
        <v>158</v>
      </c>
    </row>
    <row r="30">
      <c r="A30" s="1" t="s">
        <v>159</v>
      </c>
      <c r="B30" s="1" t="s">
        <v>160</v>
      </c>
      <c r="D30" s="1" t="b">
        <v>0</v>
      </c>
      <c r="E30" s="1" t="b">
        <v>0</v>
      </c>
      <c r="F30" s="1" t="b">
        <v>1</v>
      </c>
      <c r="G30" s="1" t="b">
        <v>0</v>
      </c>
      <c r="H30" s="1" t="b">
        <v>0</v>
      </c>
      <c r="I30" s="1">
        <v>76.0</v>
      </c>
      <c r="J30" s="2">
        <v>6.8132928E7</v>
      </c>
      <c r="K30" s="2">
        <v>2103267.0</v>
      </c>
      <c r="L30" s="1" t="s">
        <v>161</v>
      </c>
      <c r="M30" s="1" t="s">
        <v>37</v>
      </c>
      <c r="N30" s="1" t="s">
        <v>138</v>
      </c>
      <c r="O30" s="1" t="s">
        <v>162</v>
      </c>
    </row>
    <row r="31">
      <c r="A31" s="1" t="s">
        <v>163</v>
      </c>
      <c r="B31" s="1" t="s">
        <v>164</v>
      </c>
      <c r="D31" s="1" t="b">
        <v>0</v>
      </c>
      <c r="E31" s="1" t="b">
        <v>0</v>
      </c>
      <c r="F31" s="1" t="b">
        <v>1</v>
      </c>
      <c r="G31" s="1" t="b">
        <v>1</v>
      </c>
      <c r="H31" s="1" t="b">
        <v>0</v>
      </c>
      <c r="I31" s="1">
        <v>76.0</v>
      </c>
      <c r="J31" s="2">
        <v>6.7954917E7</v>
      </c>
      <c r="K31" s="2">
        <v>2184662.0</v>
      </c>
      <c r="L31" s="1" t="s">
        <v>165</v>
      </c>
      <c r="M31" s="1" t="s">
        <v>128</v>
      </c>
      <c r="N31" s="1" t="s">
        <v>129</v>
      </c>
      <c r="O31" s="1" t="s">
        <v>166</v>
      </c>
    </row>
    <row r="32">
      <c r="A32" s="1" t="s">
        <v>167</v>
      </c>
      <c r="B32" s="1" t="s">
        <v>168</v>
      </c>
      <c r="D32" s="1" t="b">
        <v>0</v>
      </c>
      <c r="E32" s="1" t="b">
        <v>0</v>
      </c>
      <c r="F32" s="1" t="b">
        <v>1</v>
      </c>
      <c r="G32" s="1" t="b">
        <v>1</v>
      </c>
      <c r="H32" s="1" t="b">
        <v>0</v>
      </c>
      <c r="I32" s="1">
        <v>76.0</v>
      </c>
      <c r="J32" s="2">
        <v>6.7775871E7</v>
      </c>
      <c r="K32" s="2">
        <v>2008778.0</v>
      </c>
      <c r="L32" s="1" t="s">
        <v>169</v>
      </c>
      <c r="M32" s="1" t="s">
        <v>43</v>
      </c>
      <c r="N32" s="1" t="s">
        <v>44</v>
      </c>
      <c r="O32" s="1" t="s">
        <v>170</v>
      </c>
    </row>
    <row r="33">
      <c r="A33" s="1" t="s">
        <v>171</v>
      </c>
      <c r="B33" s="1" t="s">
        <v>172</v>
      </c>
      <c r="D33" s="1" t="b">
        <v>0</v>
      </c>
      <c r="E33" s="1" t="b">
        <v>0</v>
      </c>
      <c r="F33" s="1" t="b">
        <v>1</v>
      </c>
      <c r="G33" s="1" t="b">
        <v>0</v>
      </c>
      <c r="H33" s="1" t="b">
        <v>0</v>
      </c>
      <c r="I33" s="1">
        <v>76.0</v>
      </c>
      <c r="J33" s="2">
        <v>6.7700997E7</v>
      </c>
      <c r="K33" s="2">
        <v>3437859.0</v>
      </c>
      <c r="L33" s="1" t="s">
        <v>173</v>
      </c>
      <c r="M33" s="1" t="s">
        <v>174</v>
      </c>
      <c r="N33" s="1" t="s">
        <v>175</v>
      </c>
      <c r="O33" s="1" t="s">
        <v>176</v>
      </c>
    </row>
    <row r="34">
      <c r="A34" s="1" t="s">
        <v>177</v>
      </c>
      <c r="B34" s="1" t="s">
        <v>178</v>
      </c>
      <c r="D34" s="1" t="b">
        <v>0</v>
      </c>
      <c r="E34" s="1" t="b">
        <v>0</v>
      </c>
      <c r="F34" s="1" t="b">
        <v>1</v>
      </c>
      <c r="G34" s="1" t="b">
        <v>0</v>
      </c>
      <c r="H34" s="1" t="b">
        <v>0</v>
      </c>
      <c r="I34" s="1">
        <v>76.0</v>
      </c>
      <c r="J34" s="2">
        <v>6.6545937E7</v>
      </c>
      <c r="K34" s="2">
        <v>2509488.0</v>
      </c>
      <c r="L34" s="1" t="s">
        <v>179</v>
      </c>
      <c r="M34" s="1" t="s">
        <v>25</v>
      </c>
      <c r="N34" s="1" t="s">
        <v>180</v>
      </c>
      <c r="O34" s="1" t="s">
        <v>181</v>
      </c>
    </row>
    <row r="35">
      <c r="A35" s="1" t="s">
        <v>182</v>
      </c>
      <c r="B35" s="1" t="s">
        <v>183</v>
      </c>
      <c r="D35" s="1" t="b">
        <v>0</v>
      </c>
      <c r="E35" s="1" t="b">
        <v>0</v>
      </c>
      <c r="F35" s="1" t="b">
        <v>0</v>
      </c>
      <c r="G35" s="1" t="b">
        <v>1</v>
      </c>
      <c r="H35" s="1" t="b">
        <v>0</v>
      </c>
      <c r="I35" s="1">
        <v>76.0</v>
      </c>
      <c r="J35" s="2">
        <v>6.6337807E7</v>
      </c>
      <c r="K35" s="2">
        <v>3006605.0</v>
      </c>
      <c r="L35" s="1" t="s">
        <v>184</v>
      </c>
      <c r="M35" s="1" t="s">
        <v>31</v>
      </c>
      <c r="N35" s="1" t="s">
        <v>185</v>
      </c>
      <c r="O35" s="1" t="s">
        <v>186</v>
      </c>
    </row>
    <row r="36">
      <c r="A36" s="1" t="s">
        <v>187</v>
      </c>
      <c r="B36" s="1" t="s">
        <v>188</v>
      </c>
      <c r="D36" s="1" t="b">
        <v>0</v>
      </c>
      <c r="E36" s="1" t="b">
        <v>0</v>
      </c>
      <c r="F36" s="1" t="b">
        <v>1</v>
      </c>
      <c r="G36" s="1" t="b">
        <v>0</v>
      </c>
      <c r="H36" s="1" t="b">
        <v>0</v>
      </c>
      <c r="I36" s="1">
        <v>76.0</v>
      </c>
      <c r="J36" s="2">
        <v>6.6011074E7</v>
      </c>
      <c r="K36" s="2">
        <v>2124206.0</v>
      </c>
      <c r="L36" s="1" t="s">
        <v>189</v>
      </c>
      <c r="M36" s="1" t="s">
        <v>25</v>
      </c>
      <c r="N36" s="1" t="s">
        <v>190</v>
      </c>
      <c r="O36" s="1" t="s">
        <v>191</v>
      </c>
    </row>
    <row r="37">
      <c r="A37" s="1" t="s">
        <v>192</v>
      </c>
      <c r="B37" s="1" t="s">
        <v>193</v>
      </c>
      <c r="D37" s="1" t="b">
        <v>0</v>
      </c>
      <c r="E37" s="1" t="b">
        <v>0</v>
      </c>
      <c r="F37" s="1" t="b">
        <v>1</v>
      </c>
      <c r="G37" s="1" t="b">
        <v>0</v>
      </c>
      <c r="H37" s="1" t="b">
        <v>0</v>
      </c>
      <c r="I37" s="1">
        <v>76.0</v>
      </c>
      <c r="J37" s="2">
        <v>6.596003E7</v>
      </c>
      <c r="K37" s="2">
        <v>2166391.0</v>
      </c>
      <c r="L37" s="1" t="s">
        <v>194</v>
      </c>
      <c r="M37" s="1" t="s">
        <v>37</v>
      </c>
      <c r="N37" s="1" t="s">
        <v>77</v>
      </c>
      <c r="O37" s="1" t="s">
        <v>195</v>
      </c>
    </row>
    <row r="38">
      <c r="A38" s="1" t="s">
        <v>196</v>
      </c>
      <c r="B38" s="1" t="s">
        <v>197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1</v>
      </c>
      <c r="I38" s="1">
        <v>76.0</v>
      </c>
      <c r="J38" s="2">
        <v>6.5958385E7</v>
      </c>
      <c r="K38" s="2">
        <v>3521290.0</v>
      </c>
      <c r="L38" s="1" t="s">
        <v>198</v>
      </c>
      <c r="M38" s="1" t="s">
        <v>199</v>
      </c>
      <c r="N38" s="1" t="s">
        <v>200</v>
      </c>
      <c r="O38" s="1" t="s">
        <v>201</v>
      </c>
    </row>
    <row r="39">
      <c r="A39" s="1" t="s">
        <v>202</v>
      </c>
      <c r="B39" s="1" t="s">
        <v>203</v>
      </c>
      <c r="D39" s="1" t="b">
        <v>0</v>
      </c>
      <c r="E39" s="1" t="b">
        <v>0</v>
      </c>
      <c r="F39" s="1" t="b">
        <v>1</v>
      </c>
      <c r="G39" s="1" t="b">
        <v>0</v>
      </c>
      <c r="H39" s="1" t="b">
        <v>0</v>
      </c>
      <c r="I39" s="1">
        <v>76.0</v>
      </c>
      <c r="J39" s="2">
        <v>6.5660893E7</v>
      </c>
      <c r="K39" s="2">
        <v>2056500.0</v>
      </c>
      <c r="L39" s="1" t="s">
        <v>204</v>
      </c>
      <c r="M39" s="1" t="s">
        <v>37</v>
      </c>
      <c r="N39" s="1" t="s">
        <v>180</v>
      </c>
      <c r="O39" s="1" t="s">
        <v>205</v>
      </c>
    </row>
    <row r="40">
      <c r="A40" s="1" t="s">
        <v>206</v>
      </c>
      <c r="B40" s="1" t="s">
        <v>207</v>
      </c>
      <c r="D40" s="1" t="b">
        <v>0</v>
      </c>
      <c r="E40" s="1" t="b">
        <v>0</v>
      </c>
      <c r="F40" s="1" t="b">
        <v>1</v>
      </c>
      <c r="G40" s="1" t="b">
        <v>0</v>
      </c>
      <c r="H40" s="1" t="b">
        <v>0</v>
      </c>
      <c r="I40" s="1">
        <v>76.0</v>
      </c>
      <c r="J40" s="2">
        <v>6.5610636E7</v>
      </c>
      <c r="K40" s="2">
        <v>2415760.0</v>
      </c>
      <c r="L40" s="1" t="s">
        <v>208</v>
      </c>
      <c r="M40" s="1" t="s">
        <v>209</v>
      </c>
      <c r="N40" s="1" t="s">
        <v>210</v>
      </c>
      <c r="O40" s="1" t="s">
        <v>211</v>
      </c>
    </row>
    <row r="41">
      <c r="A41" s="1" t="s">
        <v>212</v>
      </c>
      <c r="B41" s="1" t="s">
        <v>213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>
        <v>76.0</v>
      </c>
      <c r="J41" s="2">
        <v>6.4408706E7</v>
      </c>
      <c r="K41" s="2">
        <v>1723998.0</v>
      </c>
      <c r="L41" s="1" t="s">
        <v>214</v>
      </c>
      <c r="M41" s="1" t="s">
        <v>76</v>
      </c>
      <c r="N41" s="1" t="s">
        <v>38</v>
      </c>
      <c r="O41" s="1" t="s">
        <v>215</v>
      </c>
    </row>
    <row r="42">
      <c r="A42" s="1" t="s">
        <v>216</v>
      </c>
      <c r="B42" s="1" t="s">
        <v>217</v>
      </c>
      <c r="D42" s="1" t="b">
        <v>0</v>
      </c>
      <c r="E42" s="1" t="b">
        <v>0</v>
      </c>
      <c r="F42" s="1" t="b">
        <v>1</v>
      </c>
      <c r="G42" s="1" t="b">
        <v>0</v>
      </c>
      <c r="H42" s="1" t="b">
        <v>0</v>
      </c>
      <c r="I42" s="1">
        <v>76.0</v>
      </c>
      <c r="J42" s="2">
        <v>6.4237109E7</v>
      </c>
      <c r="K42" s="2">
        <v>1998261.0</v>
      </c>
      <c r="L42" s="1" t="s">
        <v>218</v>
      </c>
      <c r="M42" s="1" t="s">
        <v>25</v>
      </c>
      <c r="N42" s="1" t="s">
        <v>219</v>
      </c>
      <c r="O42" s="1" t="s">
        <v>220</v>
      </c>
    </row>
    <row r="43">
      <c r="A43" s="1" t="s">
        <v>221</v>
      </c>
      <c r="B43" s="1" t="s">
        <v>222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>
        <v>76.0</v>
      </c>
      <c r="J43" s="2">
        <v>6.3559033E7</v>
      </c>
      <c r="K43" s="2">
        <v>1948263.0</v>
      </c>
      <c r="L43" s="1" t="s">
        <v>223</v>
      </c>
      <c r="M43" s="1" t="s">
        <v>37</v>
      </c>
      <c r="N43" s="1" t="s">
        <v>224</v>
      </c>
      <c r="O43" s="1" t="s">
        <v>225</v>
      </c>
    </row>
    <row r="44">
      <c r="A44" s="1" t="s">
        <v>226</v>
      </c>
      <c r="B44" s="1" t="s">
        <v>227</v>
      </c>
      <c r="D44" s="1" t="b">
        <v>0</v>
      </c>
      <c r="E44" s="1" t="b">
        <v>0</v>
      </c>
      <c r="F44" s="1" t="b">
        <v>1</v>
      </c>
      <c r="G44" s="1" t="b">
        <v>0</v>
      </c>
      <c r="H44" s="1" t="b">
        <v>0</v>
      </c>
      <c r="I44" s="1">
        <v>76.0</v>
      </c>
      <c r="J44" s="2">
        <v>6.2804052E7</v>
      </c>
      <c r="K44" s="2">
        <v>2306413.0</v>
      </c>
      <c r="L44" s="1" t="s">
        <v>228</v>
      </c>
      <c r="M44" s="1" t="s">
        <v>25</v>
      </c>
      <c r="N44" s="1" t="s">
        <v>229</v>
      </c>
      <c r="O44" s="1" t="s">
        <v>230</v>
      </c>
    </row>
    <row r="45">
      <c r="A45" s="1" t="s">
        <v>231</v>
      </c>
      <c r="B45" s="1" t="s">
        <v>232</v>
      </c>
      <c r="D45" s="1" t="b">
        <v>0</v>
      </c>
      <c r="E45" s="1" t="b">
        <v>0</v>
      </c>
      <c r="F45" s="1" t="b">
        <v>1</v>
      </c>
      <c r="G45" s="1" t="b">
        <v>0</v>
      </c>
      <c r="H45" s="1" t="b">
        <v>0</v>
      </c>
      <c r="I45" s="1">
        <v>76.0</v>
      </c>
      <c r="J45" s="2">
        <v>6.2694533E7</v>
      </c>
      <c r="K45" s="2">
        <v>2472220.0</v>
      </c>
      <c r="L45" s="1" t="s">
        <v>233</v>
      </c>
      <c r="M45" s="1" t="s">
        <v>25</v>
      </c>
      <c r="N45" s="1" t="s">
        <v>234</v>
      </c>
      <c r="O45" s="1" t="s">
        <v>235</v>
      </c>
    </row>
    <row r="46">
      <c r="A46" s="1" t="s">
        <v>236</v>
      </c>
      <c r="B46" s="1" t="s">
        <v>237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1</v>
      </c>
      <c r="I46" s="1">
        <v>76.0</v>
      </c>
      <c r="J46" s="2">
        <v>6.1805939E7</v>
      </c>
      <c r="K46" s="2">
        <v>8628115.0</v>
      </c>
      <c r="L46" s="1" t="s">
        <v>238</v>
      </c>
      <c r="M46" s="1" t="s">
        <v>239</v>
      </c>
      <c r="N46" s="1" t="s">
        <v>240</v>
      </c>
      <c r="O46" s="1" t="s">
        <v>241</v>
      </c>
    </row>
    <row r="47">
      <c r="A47" s="1" t="s">
        <v>242</v>
      </c>
      <c r="B47" s="1" t="s">
        <v>243</v>
      </c>
      <c r="D47" s="1" t="b">
        <v>0</v>
      </c>
      <c r="E47" s="1" t="b">
        <v>0</v>
      </c>
      <c r="F47" s="1" t="b">
        <v>1</v>
      </c>
      <c r="G47" s="1" t="b">
        <v>0</v>
      </c>
      <c r="H47" s="1" t="b">
        <v>0</v>
      </c>
      <c r="I47" s="1">
        <v>76.0</v>
      </c>
      <c r="J47" s="2">
        <v>6.1187361E7</v>
      </c>
      <c r="K47" s="2">
        <v>2270828.0</v>
      </c>
      <c r="L47" s="1" t="s">
        <v>244</v>
      </c>
      <c r="M47" s="1" t="s">
        <v>25</v>
      </c>
      <c r="N47" s="1" t="s">
        <v>149</v>
      </c>
      <c r="O47" s="1" t="s">
        <v>245</v>
      </c>
    </row>
    <row r="48">
      <c r="A48" s="1" t="s">
        <v>246</v>
      </c>
      <c r="B48" s="1" t="s">
        <v>247</v>
      </c>
      <c r="D48" s="1" t="b">
        <v>0</v>
      </c>
      <c r="E48" s="1" t="b">
        <v>0</v>
      </c>
      <c r="F48" s="1" t="b">
        <v>1</v>
      </c>
      <c r="G48" s="1" t="b">
        <v>0</v>
      </c>
      <c r="H48" s="1" t="b">
        <v>0</v>
      </c>
      <c r="I48" s="1">
        <v>76.0</v>
      </c>
      <c r="J48" s="2">
        <v>6.0658761E7</v>
      </c>
      <c r="K48" s="2">
        <v>2230005.0</v>
      </c>
      <c r="L48" s="1" t="s">
        <v>248</v>
      </c>
      <c r="M48" s="1" t="s">
        <v>25</v>
      </c>
      <c r="N48" s="1" t="s">
        <v>249</v>
      </c>
      <c r="O48" s="1" t="s">
        <v>250</v>
      </c>
    </row>
    <row r="49">
      <c r="A49" s="1" t="s">
        <v>251</v>
      </c>
      <c r="B49" s="1" t="s">
        <v>252</v>
      </c>
      <c r="D49" s="1" t="b">
        <v>0</v>
      </c>
      <c r="E49" s="1" t="b">
        <v>0</v>
      </c>
      <c r="F49" s="1" t="b">
        <v>1</v>
      </c>
      <c r="G49" s="1" t="b">
        <v>0</v>
      </c>
      <c r="H49" s="1" t="b">
        <v>0</v>
      </c>
      <c r="I49" s="1">
        <v>76.0</v>
      </c>
      <c r="J49" s="2">
        <v>6.0640151E7</v>
      </c>
      <c r="K49" s="2">
        <v>3051457.0</v>
      </c>
      <c r="L49" s="1" t="s">
        <v>253</v>
      </c>
      <c r="M49" s="1" t="s">
        <v>254</v>
      </c>
      <c r="N49" s="1" t="s">
        <v>119</v>
      </c>
      <c r="O49" s="1" t="s">
        <v>255</v>
      </c>
    </row>
    <row r="50">
      <c r="A50" s="1" t="s">
        <v>256</v>
      </c>
      <c r="B50" s="1" t="s">
        <v>257</v>
      </c>
      <c r="D50" s="1" t="b">
        <v>0</v>
      </c>
      <c r="E50" s="1" t="b">
        <v>0</v>
      </c>
      <c r="F50" s="1" t="b">
        <v>1</v>
      </c>
      <c r="G50" s="1" t="b">
        <v>0</v>
      </c>
      <c r="H50" s="1" t="b">
        <v>0</v>
      </c>
      <c r="I50" s="1">
        <v>76.0</v>
      </c>
      <c r="J50" s="2">
        <v>6.0421984E7</v>
      </c>
      <c r="K50" s="2">
        <v>2784612.0</v>
      </c>
      <c r="L50" s="1" t="s">
        <v>258</v>
      </c>
      <c r="M50" s="1" t="s">
        <v>76</v>
      </c>
      <c r="N50" s="1" t="s">
        <v>180</v>
      </c>
      <c r="O50" s="1" t="s">
        <v>259</v>
      </c>
    </row>
    <row r="51">
      <c r="A51" s="1" t="s">
        <v>260</v>
      </c>
      <c r="B51" s="1" t="s">
        <v>261</v>
      </c>
      <c r="D51" s="1" t="b">
        <v>0</v>
      </c>
      <c r="E51" s="1" t="b">
        <v>0</v>
      </c>
      <c r="F51" s="1" t="b">
        <v>1</v>
      </c>
      <c r="G51" s="1" t="b">
        <v>0</v>
      </c>
      <c r="H51" s="1" t="b">
        <v>0</v>
      </c>
      <c r="I51" s="1">
        <v>76.0</v>
      </c>
      <c r="J51" s="2">
        <v>6.015686E7</v>
      </c>
      <c r="K51" s="2">
        <v>2464258.0</v>
      </c>
      <c r="L51" s="1" t="s">
        <v>262</v>
      </c>
      <c r="M51" s="1" t="s">
        <v>25</v>
      </c>
      <c r="N51" s="1" t="s">
        <v>263</v>
      </c>
      <c r="O51" s="1" t="s">
        <v>264</v>
      </c>
    </row>
    <row r="52">
      <c r="A52" s="1" t="s">
        <v>265</v>
      </c>
      <c r="B52" s="1" t="s">
        <v>266</v>
      </c>
      <c r="D52" s="1" t="b">
        <v>0</v>
      </c>
      <c r="E52" s="1" t="b">
        <v>0</v>
      </c>
      <c r="F52" s="1" t="b">
        <v>1</v>
      </c>
      <c r="G52" s="1" t="b">
        <v>0</v>
      </c>
      <c r="H52" s="1" t="b">
        <v>0</v>
      </c>
      <c r="I52" s="1">
        <v>76.0</v>
      </c>
      <c r="J52" s="2">
        <v>5.9844445E7</v>
      </c>
      <c r="K52" s="2">
        <v>2030433.0</v>
      </c>
      <c r="L52" s="1" t="s">
        <v>267</v>
      </c>
      <c r="M52" s="1" t="s">
        <v>25</v>
      </c>
      <c r="N52" s="1" t="s">
        <v>268</v>
      </c>
      <c r="O52" s="1" t="s">
        <v>269</v>
      </c>
    </row>
    <row r="53">
      <c r="A53" s="1" t="s">
        <v>270</v>
      </c>
      <c r="B53" s="1" t="s">
        <v>271</v>
      </c>
      <c r="D53" s="1" t="b">
        <v>0</v>
      </c>
      <c r="E53" s="1" t="b">
        <v>0</v>
      </c>
      <c r="F53" s="1" t="b">
        <v>1</v>
      </c>
      <c r="G53" s="1" t="b">
        <v>0</v>
      </c>
      <c r="H53" s="1" t="b">
        <v>0</v>
      </c>
      <c r="I53" s="1">
        <v>76.0</v>
      </c>
      <c r="J53" s="2">
        <v>5.9658242E7</v>
      </c>
      <c r="K53" s="2">
        <v>1896340.0</v>
      </c>
      <c r="L53" s="1" t="s">
        <v>272</v>
      </c>
      <c r="M53" s="1" t="s">
        <v>148</v>
      </c>
      <c r="N53" s="1" t="s">
        <v>268</v>
      </c>
      <c r="O53" s="1" t="s">
        <v>273</v>
      </c>
    </row>
    <row r="54">
      <c r="A54" s="1" t="s">
        <v>274</v>
      </c>
      <c r="B54" s="1" t="s">
        <v>275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1</v>
      </c>
      <c r="I54" s="1">
        <v>76.0</v>
      </c>
      <c r="J54" s="2">
        <v>5.9643857E7</v>
      </c>
      <c r="K54" s="2">
        <v>1.3094129E7</v>
      </c>
      <c r="L54" s="1" t="s">
        <v>276</v>
      </c>
      <c r="M54" s="1" t="s">
        <v>277</v>
      </c>
      <c r="N54" s="1" t="s">
        <v>240</v>
      </c>
      <c r="O54" s="1" t="s">
        <v>278</v>
      </c>
    </row>
    <row r="55">
      <c r="A55" s="1" t="s">
        <v>279</v>
      </c>
      <c r="B55" s="1" t="s">
        <v>280</v>
      </c>
      <c r="D55" s="1" t="b">
        <v>0</v>
      </c>
      <c r="E55" s="1" t="b">
        <v>0</v>
      </c>
      <c r="F55" s="1" t="b">
        <v>1</v>
      </c>
      <c r="G55" s="1" t="b">
        <v>0</v>
      </c>
      <c r="H55" s="1" t="b">
        <v>0</v>
      </c>
      <c r="I55" s="1">
        <v>76.0</v>
      </c>
      <c r="J55" s="2">
        <v>5.8649098E7</v>
      </c>
      <c r="K55" s="2">
        <v>1676534.0</v>
      </c>
      <c r="L55" s="1" t="s">
        <v>281</v>
      </c>
      <c r="M55" s="1" t="s">
        <v>25</v>
      </c>
      <c r="N55" s="1" t="s">
        <v>138</v>
      </c>
      <c r="O55" s="1" t="s">
        <v>282</v>
      </c>
    </row>
    <row r="56">
      <c r="A56" s="1" t="s">
        <v>283</v>
      </c>
      <c r="B56" s="1" t="s">
        <v>284</v>
      </c>
      <c r="D56" s="1" t="b">
        <v>0</v>
      </c>
      <c r="E56" s="1" t="b">
        <v>0</v>
      </c>
      <c r="F56" s="1" t="b">
        <v>1</v>
      </c>
      <c r="G56" s="1" t="b">
        <v>0</v>
      </c>
      <c r="H56" s="1" t="b">
        <v>1</v>
      </c>
      <c r="I56" s="1">
        <v>76.0</v>
      </c>
      <c r="J56" s="2">
        <v>5.8291409E7</v>
      </c>
      <c r="K56" s="2">
        <v>2.0637508E7</v>
      </c>
      <c r="L56" s="1" t="s">
        <v>285</v>
      </c>
      <c r="M56" s="1" t="s">
        <v>286</v>
      </c>
      <c r="N56" s="1" t="s">
        <v>287</v>
      </c>
      <c r="O56" s="1" t="s">
        <v>288</v>
      </c>
    </row>
    <row r="57">
      <c r="A57" s="1" t="s">
        <v>289</v>
      </c>
      <c r="B57" s="1" t="s">
        <v>290</v>
      </c>
      <c r="D57" s="1" t="b">
        <v>0</v>
      </c>
      <c r="E57" s="1" t="b">
        <v>0</v>
      </c>
      <c r="F57" s="1" t="b">
        <v>1</v>
      </c>
      <c r="G57" s="1" t="b">
        <v>0</v>
      </c>
      <c r="H57" s="1" t="b">
        <v>0</v>
      </c>
      <c r="I57" s="1">
        <v>76.0</v>
      </c>
      <c r="J57" s="2">
        <v>5.8150298E7</v>
      </c>
      <c r="K57" s="2">
        <v>2006502.0</v>
      </c>
      <c r="L57" s="1" t="s">
        <v>291</v>
      </c>
      <c r="M57" s="1" t="s">
        <v>25</v>
      </c>
      <c r="N57" s="1" t="s">
        <v>292</v>
      </c>
      <c r="O57" s="1" t="s">
        <v>293</v>
      </c>
    </row>
    <row r="58">
      <c r="A58" s="1" t="s">
        <v>294</v>
      </c>
      <c r="B58" s="1" t="s">
        <v>295</v>
      </c>
      <c r="D58" s="1" t="b">
        <v>0</v>
      </c>
      <c r="E58" s="1" t="b">
        <v>0</v>
      </c>
      <c r="F58" s="1" t="b">
        <v>1</v>
      </c>
      <c r="G58" s="1" t="b">
        <v>0</v>
      </c>
      <c r="H58" s="1" t="b">
        <v>0</v>
      </c>
      <c r="I58" s="1">
        <v>76.0</v>
      </c>
      <c r="J58" s="2">
        <v>5.763205E7</v>
      </c>
      <c r="K58" s="2">
        <v>1729781.0</v>
      </c>
      <c r="L58" s="1" t="s">
        <v>296</v>
      </c>
      <c r="M58" s="1" t="s">
        <v>25</v>
      </c>
      <c r="N58" s="1" t="s">
        <v>38</v>
      </c>
      <c r="O58" s="1" t="s">
        <v>297</v>
      </c>
    </row>
    <row r="59">
      <c r="A59" s="1" t="s">
        <v>298</v>
      </c>
      <c r="B59" s="1" t="s">
        <v>299</v>
      </c>
      <c r="D59" s="1" t="b">
        <v>0</v>
      </c>
      <c r="E59" s="1" t="b">
        <v>0</v>
      </c>
      <c r="F59" s="1" t="b">
        <v>1</v>
      </c>
      <c r="G59" s="1" t="b">
        <v>0</v>
      </c>
      <c r="H59" s="1" t="b">
        <v>0</v>
      </c>
      <c r="I59" s="1">
        <v>76.0</v>
      </c>
      <c r="J59" s="2">
        <v>5.7332374E7</v>
      </c>
      <c r="K59" s="2">
        <v>2204047.0</v>
      </c>
      <c r="L59" s="1" t="s">
        <v>300</v>
      </c>
      <c r="M59" s="1" t="s">
        <v>76</v>
      </c>
      <c r="N59" s="1" t="s">
        <v>301</v>
      </c>
      <c r="O59" s="1" t="s">
        <v>302</v>
      </c>
    </row>
    <row r="60">
      <c r="A60" s="1" t="s">
        <v>303</v>
      </c>
      <c r="B60" s="1" t="s">
        <v>304</v>
      </c>
      <c r="D60" s="1" t="b">
        <v>0</v>
      </c>
      <c r="E60" s="1" t="b">
        <v>0</v>
      </c>
      <c r="F60" s="1" t="b">
        <v>1</v>
      </c>
      <c r="G60" s="1" t="b">
        <v>0</v>
      </c>
      <c r="H60" s="1" t="b">
        <v>1</v>
      </c>
      <c r="I60" s="1">
        <v>76.0</v>
      </c>
      <c r="J60" s="2">
        <v>5.6700352E7</v>
      </c>
      <c r="K60" s="2">
        <v>1.3206833E7</v>
      </c>
      <c r="L60" s="1" t="s">
        <v>305</v>
      </c>
      <c r="M60" s="1" t="s">
        <v>306</v>
      </c>
      <c r="N60" s="1" t="s">
        <v>307</v>
      </c>
      <c r="O60" s="1" t="s">
        <v>308</v>
      </c>
    </row>
    <row r="61">
      <c r="A61" s="1" t="s">
        <v>309</v>
      </c>
      <c r="B61" s="1" t="s">
        <v>310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1</v>
      </c>
      <c r="I61" s="1">
        <v>76.0</v>
      </c>
      <c r="J61" s="2">
        <v>5.6637305E7</v>
      </c>
      <c r="K61" s="2">
        <v>7954551.0</v>
      </c>
      <c r="L61" s="1" t="s">
        <v>311</v>
      </c>
      <c r="M61" s="1" t="s">
        <v>199</v>
      </c>
      <c r="N61" s="1" t="s">
        <v>200</v>
      </c>
      <c r="O61" s="1" t="s">
        <v>312</v>
      </c>
    </row>
    <row r="62">
      <c r="A62" s="1" t="s">
        <v>313</v>
      </c>
      <c r="B62" s="1" t="s">
        <v>314</v>
      </c>
      <c r="D62" s="1" t="b">
        <v>0</v>
      </c>
      <c r="E62" s="1" t="b">
        <v>0</v>
      </c>
      <c r="F62" s="1" t="b">
        <v>1</v>
      </c>
      <c r="G62" s="1" t="b">
        <v>0</v>
      </c>
      <c r="H62" s="1" t="b">
        <v>0</v>
      </c>
      <c r="I62" s="1">
        <v>76.0</v>
      </c>
      <c r="J62" s="2">
        <v>5.4896511E7</v>
      </c>
      <c r="K62" s="2">
        <v>2109594.0</v>
      </c>
      <c r="L62" s="1" t="s">
        <v>315</v>
      </c>
      <c r="M62" s="1" t="s">
        <v>316</v>
      </c>
      <c r="N62" s="1" t="s">
        <v>317</v>
      </c>
      <c r="O62" s="1" t="s">
        <v>318</v>
      </c>
    </row>
    <row r="63">
      <c r="A63" s="1" t="s">
        <v>319</v>
      </c>
      <c r="B63" s="1" t="s">
        <v>320</v>
      </c>
      <c r="D63" s="1" t="b">
        <v>0</v>
      </c>
      <c r="E63" s="1" t="b">
        <v>0</v>
      </c>
      <c r="F63" s="1" t="b">
        <v>1</v>
      </c>
      <c r="G63" s="1" t="b">
        <v>0</v>
      </c>
      <c r="H63" s="1" t="b">
        <v>0</v>
      </c>
      <c r="I63" s="1">
        <v>76.0</v>
      </c>
      <c r="J63" s="2">
        <v>5.4624866E7</v>
      </c>
      <c r="K63" s="2">
        <v>1618852.0</v>
      </c>
      <c r="L63" s="1" t="s">
        <v>321</v>
      </c>
      <c r="M63" s="1" t="s">
        <v>25</v>
      </c>
      <c r="N63" s="1" t="s">
        <v>322</v>
      </c>
      <c r="O63" s="1" t="s">
        <v>323</v>
      </c>
    </row>
    <row r="64">
      <c r="A64" s="1" t="s">
        <v>324</v>
      </c>
      <c r="B64" s="1" t="s">
        <v>325</v>
      </c>
      <c r="D64" s="1" t="b">
        <v>0</v>
      </c>
      <c r="E64" s="1" t="b">
        <v>0</v>
      </c>
      <c r="F64" s="1" t="b">
        <v>1</v>
      </c>
      <c r="G64" s="1" t="b">
        <v>0</v>
      </c>
      <c r="H64" s="1" t="b">
        <v>0</v>
      </c>
      <c r="I64" s="1">
        <v>76.0</v>
      </c>
      <c r="J64" s="2">
        <v>5.3233627E7</v>
      </c>
      <c r="K64" s="2">
        <v>1702554.0</v>
      </c>
      <c r="L64" s="1" t="s">
        <v>326</v>
      </c>
      <c r="M64" s="1" t="s">
        <v>25</v>
      </c>
      <c r="N64" s="1" t="s">
        <v>327</v>
      </c>
      <c r="O64" s="1" t="s">
        <v>328</v>
      </c>
    </row>
    <row r="65">
      <c r="A65" s="1" t="s">
        <v>329</v>
      </c>
      <c r="B65" s="1" t="s">
        <v>330</v>
      </c>
      <c r="D65" s="1" t="b">
        <v>0</v>
      </c>
      <c r="E65" s="1" t="b">
        <v>0</v>
      </c>
      <c r="F65" s="1" t="b">
        <v>1</v>
      </c>
      <c r="G65" s="1" t="b">
        <v>0</v>
      </c>
      <c r="H65" s="1" t="b">
        <v>1</v>
      </c>
      <c r="I65" s="1">
        <v>76.0</v>
      </c>
      <c r="J65" s="2">
        <v>5.3142018E7</v>
      </c>
      <c r="K65" s="2">
        <v>1307382.0</v>
      </c>
      <c r="L65" s="1" t="s">
        <v>331</v>
      </c>
      <c r="M65" s="1" t="s">
        <v>332</v>
      </c>
      <c r="N65" s="1" t="s">
        <v>333</v>
      </c>
      <c r="O65" s="1" t="s">
        <v>334</v>
      </c>
    </row>
    <row r="66">
      <c r="A66" s="1" t="s">
        <v>335</v>
      </c>
      <c r="B66" s="1" t="s">
        <v>336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>
        <v>76.0</v>
      </c>
      <c r="J66" s="2">
        <v>5.2857441E7</v>
      </c>
      <c r="K66" s="2">
        <v>2241165.0</v>
      </c>
      <c r="L66" s="1" t="s">
        <v>337</v>
      </c>
      <c r="M66" s="1" t="s">
        <v>25</v>
      </c>
      <c r="N66" s="1" t="s">
        <v>268</v>
      </c>
      <c r="O66" s="1" t="s">
        <v>338</v>
      </c>
    </row>
    <row r="67">
      <c r="A67" s="1" t="s">
        <v>339</v>
      </c>
      <c r="B67" s="1" t="s">
        <v>340</v>
      </c>
      <c r="D67" s="1" t="b">
        <v>0</v>
      </c>
      <c r="E67" s="1" t="b">
        <v>0</v>
      </c>
      <c r="F67" s="1" t="b">
        <v>1</v>
      </c>
      <c r="G67" s="1" t="b">
        <v>0</v>
      </c>
      <c r="H67" s="1" t="b">
        <v>0</v>
      </c>
      <c r="I67" s="1">
        <v>76.0</v>
      </c>
      <c r="J67" s="2">
        <v>5.2270583E7</v>
      </c>
      <c r="K67" s="2">
        <v>1656207.0</v>
      </c>
      <c r="L67" s="1" t="s">
        <v>341</v>
      </c>
      <c r="M67" s="1" t="s">
        <v>37</v>
      </c>
      <c r="N67" s="1" t="s">
        <v>342</v>
      </c>
      <c r="O67" s="1" t="s">
        <v>343</v>
      </c>
    </row>
    <row r="68">
      <c r="A68" s="1" t="s">
        <v>344</v>
      </c>
      <c r="B68" s="1" t="s">
        <v>345</v>
      </c>
      <c r="D68" s="1" t="b">
        <v>0</v>
      </c>
      <c r="E68" s="1" t="b">
        <v>0</v>
      </c>
      <c r="F68" s="1" t="b">
        <v>1</v>
      </c>
      <c r="G68" s="1" t="b">
        <v>0</v>
      </c>
      <c r="H68" s="1" t="b">
        <v>0</v>
      </c>
      <c r="I68" s="1">
        <v>76.0</v>
      </c>
      <c r="J68" s="2">
        <v>5.2160154E7</v>
      </c>
      <c r="K68" s="2">
        <v>1731328.0</v>
      </c>
      <c r="L68" s="1" t="s">
        <v>346</v>
      </c>
      <c r="M68" s="1" t="s">
        <v>25</v>
      </c>
      <c r="N68" s="1" t="s">
        <v>347</v>
      </c>
      <c r="O68" s="1" t="s">
        <v>348</v>
      </c>
    </row>
    <row r="69">
      <c r="A69" s="1" t="s">
        <v>349</v>
      </c>
      <c r="B69" s="1" t="s">
        <v>350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>
        <v>76.0</v>
      </c>
      <c r="J69" s="2">
        <v>5.1800441E7</v>
      </c>
      <c r="K69" s="2">
        <v>2281212.0</v>
      </c>
      <c r="L69" s="1" t="s">
        <v>351</v>
      </c>
      <c r="M69" s="1" t="s">
        <v>37</v>
      </c>
      <c r="N69" s="1" t="s">
        <v>138</v>
      </c>
      <c r="O69" s="1" t="s">
        <v>352</v>
      </c>
    </row>
    <row r="70">
      <c r="A70" s="1" t="s">
        <v>353</v>
      </c>
      <c r="B70" s="1" t="s">
        <v>354</v>
      </c>
      <c r="D70" s="1" t="b">
        <v>0</v>
      </c>
      <c r="E70" s="1" t="b">
        <v>0</v>
      </c>
      <c r="F70" s="1" t="b">
        <v>1</v>
      </c>
      <c r="G70" s="1" t="b">
        <v>0</v>
      </c>
      <c r="H70" s="1" t="b">
        <v>0</v>
      </c>
      <c r="I70" s="1">
        <v>76.0</v>
      </c>
      <c r="J70" s="2">
        <v>5.1486542E7</v>
      </c>
      <c r="K70" s="2">
        <v>1659152.0</v>
      </c>
      <c r="L70" s="1" t="s">
        <v>355</v>
      </c>
      <c r="M70" s="1" t="s">
        <v>25</v>
      </c>
      <c r="N70" s="1" t="s">
        <v>224</v>
      </c>
      <c r="O70" s="1" t="s">
        <v>356</v>
      </c>
    </row>
    <row r="71">
      <c r="A71" s="1" t="s">
        <v>357</v>
      </c>
      <c r="B71" s="1" t="s">
        <v>358</v>
      </c>
      <c r="D71" s="1" t="b">
        <v>0</v>
      </c>
      <c r="E71" s="1" t="b">
        <v>0</v>
      </c>
      <c r="F71" s="1" t="b">
        <v>1</v>
      </c>
      <c r="G71" s="1" t="b">
        <v>1</v>
      </c>
      <c r="H71" s="1" t="b">
        <v>0</v>
      </c>
      <c r="I71" s="1">
        <v>76.0</v>
      </c>
      <c r="J71" s="2">
        <v>5.0053726E7</v>
      </c>
      <c r="K71" s="2">
        <v>1971284.0</v>
      </c>
      <c r="L71" s="1" t="s">
        <v>359</v>
      </c>
      <c r="M71" s="1" t="s">
        <v>112</v>
      </c>
      <c r="N71" s="1" t="s">
        <v>113</v>
      </c>
      <c r="O71" s="1" t="s">
        <v>360</v>
      </c>
    </row>
    <row r="72">
      <c r="A72" s="1" t="s">
        <v>361</v>
      </c>
      <c r="B72" s="1" t="s">
        <v>362</v>
      </c>
      <c r="D72" s="1" t="b">
        <v>0</v>
      </c>
      <c r="E72" s="1" t="b">
        <v>0</v>
      </c>
      <c r="F72" s="1" t="b">
        <v>1</v>
      </c>
      <c r="G72" s="1" t="b">
        <v>0</v>
      </c>
      <c r="H72" s="1" t="b">
        <v>1</v>
      </c>
      <c r="I72" s="1">
        <v>76.0</v>
      </c>
      <c r="J72" s="2">
        <v>4.9852893E7</v>
      </c>
      <c r="K72" s="2">
        <v>8224703.0</v>
      </c>
      <c r="L72" s="1" t="s">
        <v>363</v>
      </c>
      <c r="M72" s="1" t="s">
        <v>364</v>
      </c>
      <c r="N72" s="1" t="s">
        <v>365</v>
      </c>
      <c r="O72" s="1" t="s">
        <v>366</v>
      </c>
    </row>
    <row r="73">
      <c r="A73" s="1" t="s">
        <v>367</v>
      </c>
      <c r="B73" s="1" t="s">
        <v>368</v>
      </c>
      <c r="D73" s="1" t="b">
        <v>0</v>
      </c>
      <c r="E73" s="1" t="b">
        <v>0</v>
      </c>
      <c r="F73" s="1" t="b">
        <v>1</v>
      </c>
      <c r="G73" s="1" t="b">
        <v>0</v>
      </c>
      <c r="H73" s="1" t="b">
        <v>0</v>
      </c>
      <c r="I73" s="1">
        <v>76.0</v>
      </c>
      <c r="J73" s="2">
        <v>4.98096E7</v>
      </c>
      <c r="K73" s="2">
        <v>1482662.0</v>
      </c>
      <c r="L73" s="1" t="s">
        <v>369</v>
      </c>
      <c r="M73" s="1" t="s">
        <v>25</v>
      </c>
      <c r="N73" s="1" t="s">
        <v>370</v>
      </c>
      <c r="O73" s="1" t="s">
        <v>371</v>
      </c>
    </row>
    <row r="74">
      <c r="A74" s="1" t="s">
        <v>372</v>
      </c>
      <c r="B74" s="1" t="s">
        <v>373</v>
      </c>
      <c r="D74" s="1" t="b">
        <v>0</v>
      </c>
      <c r="E74" s="1" t="b">
        <v>0</v>
      </c>
      <c r="F74" s="1" t="b">
        <v>1</v>
      </c>
      <c r="G74" s="1" t="b">
        <v>0</v>
      </c>
      <c r="H74" s="1" t="b">
        <v>0</v>
      </c>
      <c r="I74" s="1">
        <v>76.0</v>
      </c>
      <c r="J74" s="2">
        <v>4.9705376E7</v>
      </c>
      <c r="K74" s="2">
        <v>2513842.0</v>
      </c>
      <c r="L74" s="1" t="s">
        <v>374</v>
      </c>
      <c r="M74" s="1" t="s">
        <v>316</v>
      </c>
      <c r="N74" s="1" t="s">
        <v>317</v>
      </c>
      <c r="O74" s="1" t="s">
        <v>375</v>
      </c>
    </row>
    <row r="75">
      <c r="A75" s="1" t="s">
        <v>376</v>
      </c>
      <c r="B75" s="1" t="s">
        <v>377</v>
      </c>
      <c r="D75" s="1" t="b">
        <v>0</v>
      </c>
      <c r="E75" s="1" t="b">
        <v>0</v>
      </c>
      <c r="F75" s="1" t="b">
        <v>1</v>
      </c>
      <c r="G75" s="1" t="b">
        <v>1</v>
      </c>
      <c r="H75" s="1" t="b">
        <v>0</v>
      </c>
      <c r="I75" s="1">
        <v>76.0</v>
      </c>
      <c r="J75" s="2">
        <v>4.9022319E7</v>
      </c>
      <c r="K75" s="2">
        <v>1635195.0</v>
      </c>
      <c r="L75" s="1" t="s">
        <v>378</v>
      </c>
      <c r="M75" s="1" t="s">
        <v>65</v>
      </c>
      <c r="N75" s="1" t="s">
        <v>66</v>
      </c>
      <c r="O75" s="1" t="s">
        <v>379</v>
      </c>
    </row>
    <row r="76">
      <c r="A76" s="1" t="s">
        <v>380</v>
      </c>
      <c r="B76" s="1" t="s">
        <v>381</v>
      </c>
      <c r="D76" s="1" t="b">
        <v>0</v>
      </c>
      <c r="E76" s="1" t="b">
        <v>0</v>
      </c>
      <c r="F76" s="1" t="b">
        <v>1</v>
      </c>
      <c r="G76" s="1" t="b">
        <v>0</v>
      </c>
      <c r="H76" s="1" t="b">
        <v>0</v>
      </c>
      <c r="I76" s="1">
        <v>76.0</v>
      </c>
      <c r="J76" s="2">
        <v>4.8804935E7</v>
      </c>
      <c r="K76" s="2">
        <v>1484855.0</v>
      </c>
      <c r="L76" s="1" t="s">
        <v>382</v>
      </c>
      <c r="M76" s="1" t="s">
        <v>25</v>
      </c>
      <c r="N76" s="1" t="s">
        <v>383</v>
      </c>
      <c r="O76" s="1" t="s">
        <v>384</v>
      </c>
    </row>
    <row r="77">
      <c r="A77" s="1" t="s">
        <v>385</v>
      </c>
      <c r="B77" s="1" t="s">
        <v>386</v>
      </c>
      <c r="D77" s="1" t="b">
        <v>0</v>
      </c>
      <c r="E77" s="1" t="b">
        <v>0</v>
      </c>
      <c r="F77" s="1" t="b">
        <v>1</v>
      </c>
      <c r="G77" s="1" t="b">
        <v>0</v>
      </c>
      <c r="H77" s="1" t="b">
        <v>0</v>
      </c>
      <c r="I77" s="1">
        <v>76.0</v>
      </c>
      <c r="J77" s="2">
        <v>4.5081513E7</v>
      </c>
      <c r="K77" s="2">
        <v>1529853.0</v>
      </c>
      <c r="L77" s="1" t="s">
        <v>387</v>
      </c>
      <c r="M77" s="1" t="s">
        <v>148</v>
      </c>
      <c r="N77" s="1" t="s">
        <v>249</v>
      </c>
      <c r="O77" s="1" t="s">
        <v>388</v>
      </c>
    </row>
    <row r="78">
      <c r="A78" s="1" t="s">
        <v>389</v>
      </c>
      <c r="B78" s="1" t="s">
        <v>390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>
        <v>76.0</v>
      </c>
      <c r="J78" s="2">
        <v>4.1365472E7</v>
      </c>
      <c r="K78" s="2">
        <v>1512510.0</v>
      </c>
      <c r="L78" s="1" t="s">
        <v>391</v>
      </c>
      <c r="M78" s="1" t="s">
        <v>76</v>
      </c>
      <c r="N78" s="1" t="s">
        <v>268</v>
      </c>
      <c r="O78" s="1" t="s">
        <v>392</v>
      </c>
    </row>
    <row r="79">
      <c r="A79" s="1" t="s">
        <v>393</v>
      </c>
      <c r="B79" s="1" t="s">
        <v>394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>
        <v>76.0</v>
      </c>
      <c r="J79" s="2">
        <v>4.0123709E7</v>
      </c>
      <c r="K79" s="2">
        <v>1387159.0</v>
      </c>
      <c r="L79" s="1" t="s">
        <v>395</v>
      </c>
      <c r="M79" s="1" t="s">
        <v>76</v>
      </c>
      <c r="N79" s="1" t="s">
        <v>224</v>
      </c>
      <c r="O79" s="1" t="s">
        <v>396</v>
      </c>
    </row>
    <row r="80">
      <c r="A80" s="1" t="s">
        <v>397</v>
      </c>
      <c r="B80" s="1" t="s">
        <v>398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>
        <v>76.0</v>
      </c>
      <c r="J80" s="2">
        <v>3.9200233E7</v>
      </c>
      <c r="K80" s="2">
        <v>1385214.0</v>
      </c>
      <c r="L80" s="1" t="s">
        <v>399</v>
      </c>
      <c r="M80" s="1" t="s">
        <v>49</v>
      </c>
      <c r="N80" s="1" t="s">
        <v>82</v>
      </c>
      <c r="O80" s="1" t="s">
        <v>400</v>
      </c>
    </row>
    <row r="81">
      <c r="A81" s="1" t="s">
        <v>401</v>
      </c>
      <c r="B81" s="1" t="s">
        <v>402</v>
      </c>
      <c r="D81" s="1" t="b">
        <v>0</v>
      </c>
      <c r="E81" s="1" t="b">
        <v>0</v>
      </c>
      <c r="F81" s="1" t="b">
        <v>1</v>
      </c>
      <c r="G81" s="1" t="b">
        <v>0</v>
      </c>
      <c r="H81" s="1" t="b">
        <v>1</v>
      </c>
      <c r="I81" s="1">
        <v>76.0</v>
      </c>
      <c r="J81" s="2">
        <v>3.8717413E7</v>
      </c>
      <c r="K81" s="2">
        <v>4961676.0</v>
      </c>
      <c r="L81" s="1" t="s">
        <v>403</v>
      </c>
      <c r="M81" s="1" t="s">
        <v>404</v>
      </c>
      <c r="N81" s="1" t="s">
        <v>405</v>
      </c>
      <c r="O81" s="1" t="s">
        <v>406</v>
      </c>
    </row>
    <row r="82">
      <c r="A82" s="1" t="s">
        <v>407</v>
      </c>
      <c r="B82" s="1" t="s">
        <v>408</v>
      </c>
      <c r="D82" s="1" t="b">
        <v>0</v>
      </c>
      <c r="E82" s="1" t="b">
        <v>0</v>
      </c>
      <c r="F82" s="1" t="b">
        <v>1</v>
      </c>
      <c r="G82" s="1" t="b">
        <v>0</v>
      </c>
      <c r="H82" s="1" t="b">
        <v>0</v>
      </c>
      <c r="I82" s="1">
        <v>76.0</v>
      </c>
      <c r="J82" s="2">
        <v>3.7736919E7</v>
      </c>
      <c r="K82" s="2">
        <v>1712470.0</v>
      </c>
      <c r="L82" s="1" t="s">
        <v>409</v>
      </c>
      <c r="M82" s="1" t="s">
        <v>174</v>
      </c>
      <c r="N82" s="1" t="s">
        <v>175</v>
      </c>
      <c r="O82" s="1" t="s">
        <v>410</v>
      </c>
    </row>
    <row r="83">
      <c r="A83" s="1" t="s">
        <v>411</v>
      </c>
      <c r="B83" s="1" t="s">
        <v>412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>
        <v>76.0</v>
      </c>
      <c r="J83" s="2">
        <v>3.6903814E7</v>
      </c>
      <c r="K83" s="2">
        <v>783056.0</v>
      </c>
      <c r="L83" s="1" t="s">
        <v>413</v>
      </c>
      <c r="M83" s="1" t="s">
        <v>37</v>
      </c>
      <c r="N83" s="1" t="s">
        <v>268</v>
      </c>
      <c r="O83" s="1" t="s">
        <v>414</v>
      </c>
    </row>
    <row r="84">
      <c r="A84" s="1" t="s">
        <v>415</v>
      </c>
      <c r="B84" s="1" t="s">
        <v>416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1</v>
      </c>
      <c r="I84" s="1">
        <v>76.0</v>
      </c>
      <c r="J84" s="2">
        <v>3.4711581E7</v>
      </c>
      <c r="K84" s="2">
        <v>8388674.0</v>
      </c>
      <c r="L84" s="1" t="s">
        <v>417</v>
      </c>
      <c r="M84" s="1" t="s">
        <v>277</v>
      </c>
      <c r="N84" s="1" t="s">
        <v>418</v>
      </c>
      <c r="O84" s="1" t="s">
        <v>419</v>
      </c>
    </row>
    <row r="85">
      <c r="A85" s="1" t="s">
        <v>420</v>
      </c>
      <c r="B85" s="1" t="s">
        <v>421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>
        <v>76.0</v>
      </c>
      <c r="J85" s="2">
        <v>3.4210757E7</v>
      </c>
      <c r="K85" s="2">
        <v>1405923.0</v>
      </c>
      <c r="L85" s="1" t="s">
        <v>422</v>
      </c>
      <c r="M85" s="1" t="s">
        <v>209</v>
      </c>
      <c r="N85" s="1" t="s">
        <v>210</v>
      </c>
      <c r="O85" s="1" t="s">
        <v>423</v>
      </c>
    </row>
    <row r="86">
      <c r="A86" s="1" t="s">
        <v>424</v>
      </c>
      <c r="B86" s="1" t="s">
        <v>425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1</v>
      </c>
      <c r="I86" s="1">
        <v>76.0</v>
      </c>
      <c r="J86" s="2">
        <v>3.0523663E7</v>
      </c>
      <c r="K86" s="2">
        <v>2704262.0</v>
      </c>
      <c r="L86" s="1" t="s">
        <v>426</v>
      </c>
      <c r="M86" s="1" t="s">
        <v>199</v>
      </c>
      <c r="N86" s="1" t="s">
        <v>427</v>
      </c>
      <c r="O86" s="1" t="s">
        <v>428</v>
      </c>
    </row>
    <row r="87">
      <c r="A87" s="1" t="s">
        <v>429</v>
      </c>
      <c r="B87" s="1" t="s">
        <v>430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1</v>
      </c>
      <c r="I87" s="1">
        <v>76.0</v>
      </c>
      <c r="J87" s="2">
        <v>3.0310893E7</v>
      </c>
      <c r="K87" s="2">
        <v>5670768.0</v>
      </c>
      <c r="L87" s="1" t="s">
        <v>431</v>
      </c>
      <c r="M87" s="1" t="s">
        <v>239</v>
      </c>
      <c r="N87" s="1" t="s">
        <v>432</v>
      </c>
      <c r="O87" s="1" t="s">
        <v>433</v>
      </c>
    </row>
    <row r="88">
      <c r="A88" s="1" t="s">
        <v>434</v>
      </c>
      <c r="B88" s="1" t="s">
        <v>435</v>
      </c>
      <c r="D88" s="1" t="b">
        <v>0</v>
      </c>
      <c r="E88" s="1" t="b">
        <v>0</v>
      </c>
      <c r="F88" s="1" t="b">
        <v>0</v>
      </c>
      <c r="G88" s="1" t="b">
        <v>1</v>
      </c>
      <c r="H88" s="1" t="b">
        <v>0</v>
      </c>
      <c r="I88" s="1">
        <v>76.0</v>
      </c>
      <c r="J88" s="2">
        <v>2.9513818E7</v>
      </c>
      <c r="K88" s="2">
        <v>1039389.0</v>
      </c>
      <c r="L88" s="1" t="s">
        <v>436</v>
      </c>
      <c r="M88" s="1" t="s">
        <v>31</v>
      </c>
      <c r="N88" s="1" t="s">
        <v>185</v>
      </c>
      <c r="O88" s="1" t="s">
        <v>437</v>
      </c>
    </row>
    <row r="89">
      <c r="A89" s="1" t="s">
        <v>438</v>
      </c>
      <c r="B89" s="1" t="s">
        <v>439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1</v>
      </c>
      <c r="I89" s="1">
        <v>76.0</v>
      </c>
      <c r="J89" s="2">
        <v>2.8856632E7</v>
      </c>
      <c r="K89" s="2">
        <v>9955216.0</v>
      </c>
      <c r="L89" s="1" t="s">
        <v>440</v>
      </c>
      <c r="M89" s="1" t="s">
        <v>441</v>
      </c>
      <c r="N89" s="1" t="s">
        <v>442</v>
      </c>
      <c r="O89" s="1" t="s">
        <v>443</v>
      </c>
    </row>
    <row r="90">
      <c r="A90" s="1" t="s">
        <v>444</v>
      </c>
      <c r="B90" s="1" t="s">
        <v>445</v>
      </c>
      <c r="D90" s="1" t="b">
        <v>0</v>
      </c>
      <c r="E90" s="1" t="b">
        <v>0</v>
      </c>
      <c r="F90" s="1" t="b">
        <v>0</v>
      </c>
      <c r="G90" s="1" t="b">
        <v>1</v>
      </c>
      <c r="H90" s="1" t="b">
        <v>1</v>
      </c>
      <c r="I90" s="1">
        <v>76.0</v>
      </c>
      <c r="J90" s="2">
        <v>2.8086232E7</v>
      </c>
      <c r="K90" s="2">
        <v>2146488.0</v>
      </c>
      <c r="L90" s="1" t="s">
        <v>446</v>
      </c>
      <c r="M90" s="1" t="s">
        <v>447</v>
      </c>
      <c r="N90" s="1" t="s">
        <v>448</v>
      </c>
      <c r="O90" s="1" t="s">
        <v>449</v>
      </c>
    </row>
    <row r="91">
      <c r="A91" s="1" t="s">
        <v>450</v>
      </c>
      <c r="B91" s="1" t="s">
        <v>451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  <c r="I91" s="1">
        <v>76.0</v>
      </c>
      <c r="J91" s="2">
        <v>2.7508299E7</v>
      </c>
      <c r="K91" s="2">
        <v>1013876.0</v>
      </c>
      <c r="L91" s="1" t="s">
        <v>452</v>
      </c>
      <c r="M91" s="1" t="s">
        <v>87</v>
      </c>
      <c r="N91" s="1" t="s">
        <v>88</v>
      </c>
      <c r="O91" s="1" t="s">
        <v>453</v>
      </c>
    </row>
    <row r="92">
      <c r="A92" s="1" t="s">
        <v>454</v>
      </c>
      <c r="B92" s="1" t="s">
        <v>455</v>
      </c>
      <c r="D92" s="1" t="b">
        <v>0</v>
      </c>
      <c r="E92" s="1" t="b">
        <v>0</v>
      </c>
      <c r="F92" s="1" t="b">
        <v>0</v>
      </c>
      <c r="G92" s="1" t="b">
        <v>0</v>
      </c>
      <c r="H92" s="1" t="b">
        <v>1</v>
      </c>
      <c r="I92" s="1">
        <v>76.0</v>
      </c>
      <c r="J92" s="2">
        <v>2.7377953E7</v>
      </c>
      <c r="K92" s="2">
        <v>6813167.0</v>
      </c>
      <c r="L92" s="1" t="s">
        <v>456</v>
      </c>
      <c r="M92" s="1" t="s">
        <v>441</v>
      </c>
      <c r="N92" s="1" t="s">
        <v>457</v>
      </c>
      <c r="O92" s="1" t="s">
        <v>458</v>
      </c>
    </row>
    <row r="93">
      <c r="A93" s="1" t="s">
        <v>459</v>
      </c>
      <c r="B93" s="1" t="s">
        <v>460</v>
      </c>
      <c r="D93" s="1" t="b">
        <v>0</v>
      </c>
      <c r="E93" s="1" t="b">
        <v>0</v>
      </c>
      <c r="F93" s="1" t="b">
        <v>0</v>
      </c>
      <c r="G93" s="1" t="b">
        <v>0</v>
      </c>
      <c r="H93" s="1" t="b">
        <v>1</v>
      </c>
      <c r="I93" s="1">
        <v>76.0</v>
      </c>
      <c r="J93" s="2">
        <v>2.7072855E7</v>
      </c>
      <c r="K93" s="2">
        <v>5651461.0</v>
      </c>
      <c r="L93" s="1" t="s">
        <v>461</v>
      </c>
      <c r="M93" s="1" t="s">
        <v>364</v>
      </c>
      <c r="N93" s="1" t="s">
        <v>307</v>
      </c>
      <c r="O93" s="1" t="s">
        <v>462</v>
      </c>
    </row>
    <row r="94">
      <c r="A94" s="1" t="s">
        <v>463</v>
      </c>
      <c r="B94" s="1" t="s">
        <v>464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1</v>
      </c>
      <c r="I94" s="1">
        <v>76.0</v>
      </c>
      <c r="J94" s="2">
        <v>2.582279E7</v>
      </c>
      <c r="K94" s="2">
        <v>6208023.0</v>
      </c>
      <c r="L94" s="1" t="s">
        <v>465</v>
      </c>
      <c r="M94" s="1" t="s">
        <v>441</v>
      </c>
      <c r="N94" s="1" t="s">
        <v>466</v>
      </c>
      <c r="O94" s="1" t="s">
        <v>467</v>
      </c>
    </row>
    <row r="95">
      <c r="A95" s="1" t="s">
        <v>468</v>
      </c>
      <c r="B95" s="1" t="s">
        <v>469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1</v>
      </c>
      <c r="I95" s="1">
        <v>76.0</v>
      </c>
      <c r="J95" s="2">
        <v>2.4665743E7</v>
      </c>
      <c r="K95" s="2">
        <v>9610301.0</v>
      </c>
      <c r="L95" s="1" t="s">
        <v>470</v>
      </c>
      <c r="M95" s="1" t="s">
        <v>471</v>
      </c>
      <c r="N95" s="1" t="s">
        <v>365</v>
      </c>
      <c r="O95" s="1" t="s">
        <v>472</v>
      </c>
    </row>
    <row r="96">
      <c r="A96" s="1" t="s">
        <v>473</v>
      </c>
      <c r="B96" s="1" t="s">
        <v>474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1</v>
      </c>
      <c r="I96" s="1">
        <v>76.0</v>
      </c>
      <c r="J96" s="2">
        <v>2.3969927E7</v>
      </c>
      <c r="K96" s="2">
        <v>6834076.0</v>
      </c>
      <c r="L96" s="1" t="s">
        <v>475</v>
      </c>
      <c r="M96" s="1" t="s">
        <v>277</v>
      </c>
      <c r="N96" s="1" t="s">
        <v>432</v>
      </c>
      <c r="O96" s="1" t="s">
        <v>476</v>
      </c>
    </row>
    <row r="97">
      <c r="A97" s="1" t="s">
        <v>477</v>
      </c>
      <c r="B97" s="1" t="s">
        <v>478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1</v>
      </c>
      <c r="I97" s="1">
        <v>76.0</v>
      </c>
      <c r="J97" s="2">
        <v>2.3373836E7</v>
      </c>
      <c r="K97" s="2">
        <v>3640677.0</v>
      </c>
      <c r="L97" s="1" t="s">
        <v>479</v>
      </c>
      <c r="M97" s="1" t="s">
        <v>480</v>
      </c>
      <c r="N97" s="1" t="s">
        <v>466</v>
      </c>
      <c r="O97" s="1" t="s">
        <v>481</v>
      </c>
    </row>
    <row r="98">
      <c r="A98" s="1" t="s">
        <v>482</v>
      </c>
      <c r="B98" s="1" t="s">
        <v>483</v>
      </c>
      <c r="D98" s="1" t="b">
        <v>0</v>
      </c>
      <c r="E98" s="1" t="b">
        <v>0</v>
      </c>
      <c r="F98" s="1" t="b">
        <v>0</v>
      </c>
      <c r="G98" s="1" t="b">
        <v>0</v>
      </c>
      <c r="H98" s="1" t="b">
        <v>1</v>
      </c>
      <c r="I98" s="1">
        <v>76.0</v>
      </c>
      <c r="J98" s="2">
        <v>2.0293399E7</v>
      </c>
      <c r="K98" s="2">
        <v>3428262.0</v>
      </c>
      <c r="L98" s="1" t="s">
        <v>484</v>
      </c>
      <c r="M98" s="1" t="s">
        <v>239</v>
      </c>
      <c r="N98" s="1" t="s">
        <v>418</v>
      </c>
      <c r="O98" s="1" t="s">
        <v>485</v>
      </c>
    </row>
    <row r="99">
      <c r="A99" s="1" t="s">
        <v>486</v>
      </c>
      <c r="B99" s="1" t="s">
        <v>487</v>
      </c>
      <c r="D99" s="1" t="b">
        <v>0</v>
      </c>
      <c r="E99" s="1" t="b">
        <v>0</v>
      </c>
      <c r="F99" s="1" t="b">
        <v>0</v>
      </c>
      <c r="G99" s="1" t="b">
        <v>1</v>
      </c>
      <c r="H99" s="1" t="b">
        <v>1</v>
      </c>
      <c r="I99" s="1">
        <v>76.0</v>
      </c>
      <c r="J99" s="2">
        <v>1.889976E7</v>
      </c>
      <c r="K99" s="2">
        <v>4337151.0</v>
      </c>
      <c r="L99" s="1" t="s">
        <v>488</v>
      </c>
      <c r="M99" s="1" t="s">
        <v>489</v>
      </c>
      <c r="N99" s="1" t="s">
        <v>240</v>
      </c>
      <c r="O99" s="1" t="s">
        <v>490</v>
      </c>
    </row>
    <row r="100">
      <c r="A100" s="1" t="s">
        <v>491</v>
      </c>
      <c r="B100" s="1" t="s">
        <v>492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1</v>
      </c>
      <c r="I100" s="1">
        <v>76.0</v>
      </c>
      <c r="J100" s="2">
        <v>1.7979432E7</v>
      </c>
      <c r="K100" s="2">
        <v>8508817.0</v>
      </c>
      <c r="L100" s="1" t="s">
        <v>493</v>
      </c>
      <c r="M100" s="1" t="s">
        <v>447</v>
      </c>
      <c r="N100" s="1" t="s">
        <v>448</v>
      </c>
      <c r="O100" s="1" t="s">
        <v>494</v>
      </c>
    </row>
    <row r="101">
      <c r="A101" s="1" t="s">
        <v>495</v>
      </c>
      <c r="B101" s="1" t="s">
        <v>496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1</v>
      </c>
      <c r="I101" s="1">
        <v>76.0</v>
      </c>
      <c r="J101" s="2">
        <v>1.4660198E7</v>
      </c>
      <c r="K101" s="2">
        <v>7882440.0</v>
      </c>
      <c r="L101" s="1" t="s">
        <v>497</v>
      </c>
      <c r="M101" s="1" t="s">
        <v>498</v>
      </c>
      <c r="N101" s="1" t="s">
        <v>200</v>
      </c>
      <c r="O101" s="1" t="s">
        <v>499</v>
      </c>
    </row>
    <row r="102">
      <c r="A102" s="1" t="s">
        <v>500</v>
      </c>
      <c r="B102" s="1" t="s">
        <v>501</v>
      </c>
      <c r="D102" s="1" t="b">
        <v>0</v>
      </c>
      <c r="E102" s="1" t="b">
        <v>0</v>
      </c>
      <c r="F102" s="1" t="b">
        <v>1</v>
      </c>
      <c r="G102" s="1" t="b">
        <v>0</v>
      </c>
      <c r="H102" s="1" t="b">
        <v>1</v>
      </c>
      <c r="I102" s="1">
        <v>76.0</v>
      </c>
      <c r="J102" s="2">
        <v>1.2701459E7</v>
      </c>
      <c r="K102" s="2">
        <v>3857070.0</v>
      </c>
      <c r="L102" s="1" t="s">
        <v>502</v>
      </c>
      <c r="M102" s="1" t="s">
        <v>503</v>
      </c>
      <c r="N102" s="1" t="s">
        <v>427</v>
      </c>
      <c r="O102" s="1" t="s">
        <v>504</v>
      </c>
    </row>
    <row r="103">
      <c r="A103" s="1" t="s">
        <v>505</v>
      </c>
      <c r="B103" s="1" t="s">
        <v>506</v>
      </c>
      <c r="D103" s="1" t="b">
        <v>0</v>
      </c>
      <c r="E103" s="1" t="b">
        <v>0</v>
      </c>
      <c r="F103" s="1" t="b">
        <v>0</v>
      </c>
      <c r="G103" s="1" t="b">
        <v>0</v>
      </c>
      <c r="H103" s="1" t="b">
        <v>1</v>
      </c>
      <c r="I103" s="1">
        <v>76.0</v>
      </c>
      <c r="J103" s="2">
        <v>5941202.0</v>
      </c>
      <c r="K103" s="2">
        <v>1801849.0</v>
      </c>
      <c r="L103" s="1" t="s">
        <v>507</v>
      </c>
      <c r="M103" s="1" t="s">
        <v>508</v>
      </c>
      <c r="N103" s="1" t="s">
        <v>509</v>
      </c>
      <c r="O103" s="1" t="s">
        <v>510</v>
      </c>
    </row>
    <row r="104">
      <c r="A104" s="1" t="s">
        <v>511</v>
      </c>
      <c r="B104" s="1" t="s">
        <v>512</v>
      </c>
      <c r="D104" s="1" t="b">
        <v>0</v>
      </c>
      <c r="E104" s="1" t="b">
        <v>0</v>
      </c>
      <c r="F104" s="1" t="b">
        <v>0</v>
      </c>
      <c r="G104" s="1" t="b">
        <v>0</v>
      </c>
      <c r="H104" s="1" t="b">
        <v>1</v>
      </c>
      <c r="I104" s="1">
        <v>76.0</v>
      </c>
      <c r="J104" s="2">
        <v>4060489.0</v>
      </c>
      <c r="K104" s="2">
        <v>3627151.0</v>
      </c>
      <c r="L104" s="1" t="s">
        <v>513</v>
      </c>
      <c r="M104" s="1" t="s">
        <v>514</v>
      </c>
      <c r="N104" s="1" t="s">
        <v>515</v>
      </c>
      <c r="O104" s="1" t="s">
        <v>516</v>
      </c>
    </row>
    <row r="105">
      <c r="A105" s="1" t="s">
        <v>517</v>
      </c>
      <c r="B105" s="1" t="s">
        <v>518</v>
      </c>
      <c r="D105" s="1" t="b">
        <v>0</v>
      </c>
      <c r="E105" s="1" t="b">
        <v>0</v>
      </c>
      <c r="F105" s="1" t="b">
        <v>0</v>
      </c>
      <c r="G105" s="1" t="b">
        <v>0</v>
      </c>
      <c r="H105" s="1" t="b">
        <v>1</v>
      </c>
      <c r="I105" s="1">
        <v>76.0</v>
      </c>
      <c r="J105" s="2">
        <v>2355027.0</v>
      </c>
      <c r="K105" s="2">
        <v>4091055.0</v>
      </c>
      <c r="L105" s="1" t="s">
        <v>519</v>
      </c>
      <c r="M105" s="1" t="s">
        <v>508</v>
      </c>
      <c r="N105" s="1" t="s">
        <v>509</v>
      </c>
      <c r="O105" s="1" t="s">
        <v>520</v>
      </c>
    </row>
    <row r="106">
      <c r="A106" s="1" t="s">
        <v>521</v>
      </c>
      <c r="B106" s="1" t="s">
        <v>522</v>
      </c>
      <c r="D106" s="1" t="b">
        <v>0</v>
      </c>
      <c r="E106" s="1" t="b">
        <v>0</v>
      </c>
      <c r="F106" s="1" t="b">
        <v>1</v>
      </c>
      <c r="G106" s="1" t="b">
        <v>0</v>
      </c>
      <c r="H106" s="1" t="b">
        <v>1</v>
      </c>
      <c r="I106" s="1">
        <v>75.0</v>
      </c>
      <c r="J106" s="2">
        <v>7.2760808E7</v>
      </c>
      <c r="K106" s="2">
        <v>2.3861728E7</v>
      </c>
      <c r="L106" s="1" t="s">
        <v>523</v>
      </c>
      <c r="M106" s="1" t="s">
        <v>524</v>
      </c>
      <c r="N106" s="1" t="s">
        <v>525</v>
      </c>
      <c r="O106" s="1" t="s">
        <v>526</v>
      </c>
    </row>
    <row r="107">
      <c r="A107" s="1" t="s">
        <v>527</v>
      </c>
      <c r="B107" s="1" t="s">
        <v>528</v>
      </c>
      <c r="D107" s="1" t="b">
        <v>0</v>
      </c>
      <c r="E107" s="1" t="b">
        <v>0</v>
      </c>
      <c r="F107" s="1" t="b">
        <v>1</v>
      </c>
      <c r="G107" s="1" t="b">
        <v>0</v>
      </c>
      <c r="H107" s="1" t="b">
        <v>1</v>
      </c>
      <c r="I107" s="1">
        <v>75.0</v>
      </c>
      <c r="J107" s="2">
        <v>6.9406418E7</v>
      </c>
      <c r="K107" s="2">
        <v>5960653.0</v>
      </c>
      <c r="L107" s="1" t="s">
        <v>529</v>
      </c>
      <c r="M107" s="1" t="s">
        <v>530</v>
      </c>
      <c r="N107" s="1" t="s">
        <v>531</v>
      </c>
      <c r="O107" s="1" t="s">
        <v>532</v>
      </c>
    </row>
    <row r="108">
      <c r="A108" s="1" t="s">
        <v>533</v>
      </c>
      <c r="B108" s="1" t="s">
        <v>534</v>
      </c>
      <c r="D108" s="1" t="b">
        <v>0</v>
      </c>
      <c r="E108" s="1" t="b">
        <v>0</v>
      </c>
      <c r="F108" s="1" t="b">
        <v>1</v>
      </c>
      <c r="G108" s="1" t="b">
        <v>0</v>
      </c>
      <c r="H108" s="1" t="b">
        <v>1</v>
      </c>
      <c r="I108" s="1">
        <v>75.0</v>
      </c>
      <c r="J108" s="2">
        <v>6.8937003E7</v>
      </c>
      <c r="K108" s="2">
        <v>5253935.0</v>
      </c>
      <c r="L108" s="1" t="s">
        <v>535</v>
      </c>
      <c r="M108" s="1" t="s">
        <v>530</v>
      </c>
      <c r="N108" s="1" t="s">
        <v>525</v>
      </c>
      <c r="O108" s="1" t="s">
        <v>536</v>
      </c>
    </row>
    <row r="109">
      <c r="A109" s="1" t="s">
        <v>537</v>
      </c>
      <c r="B109" s="1" t="s">
        <v>538</v>
      </c>
      <c r="D109" s="1" t="b">
        <v>0</v>
      </c>
      <c r="E109" s="1" t="b">
        <v>0</v>
      </c>
      <c r="F109" s="1" t="b">
        <v>1</v>
      </c>
      <c r="G109" s="1" t="b">
        <v>0</v>
      </c>
      <c r="H109" s="1" t="b">
        <v>1</v>
      </c>
      <c r="I109" s="1">
        <v>75.0</v>
      </c>
      <c r="J109" s="2">
        <v>6.5590147E7</v>
      </c>
      <c r="K109" s="2">
        <v>8997247.0</v>
      </c>
      <c r="L109" s="1" t="s">
        <v>539</v>
      </c>
      <c r="M109" s="1" t="s">
        <v>524</v>
      </c>
      <c r="N109" s="1" t="s">
        <v>540</v>
      </c>
      <c r="O109" s="1" t="s">
        <v>541</v>
      </c>
    </row>
    <row r="110">
      <c r="A110" s="1" t="s">
        <v>542</v>
      </c>
      <c r="B110" s="1" t="s">
        <v>543</v>
      </c>
      <c r="D110" s="1" t="b">
        <v>0</v>
      </c>
      <c r="E110" s="1" t="b">
        <v>0</v>
      </c>
      <c r="F110" s="1" t="b">
        <v>1</v>
      </c>
      <c r="G110" s="1" t="b">
        <v>0</v>
      </c>
      <c r="H110" s="1" t="b">
        <v>1</v>
      </c>
      <c r="I110" s="1">
        <v>75.0</v>
      </c>
      <c r="J110" s="2">
        <v>5.3792903E7</v>
      </c>
      <c r="K110" s="2">
        <v>1.1300534E7</v>
      </c>
      <c r="L110" s="1" t="s">
        <v>544</v>
      </c>
      <c r="M110" s="1" t="s">
        <v>545</v>
      </c>
      <c r="N110" s="1" t="s">
        <v>546</v>
      </c>
      <c r="O110" s="1" t="s">
        <v>547</v>
      </c>
    </row>
    <row r="111">
      <c r="A111" s="1" t="s">
        <v>548</v>
      </c>
      <c r="B111" s="1" t="s">
        <v>549</v>
      </c>
      <c r="D111" s="1" t="b">
        <v>0</v>
      </c>
      <c r="E111" s="1" t="b">
        <v>0</v>
      </c>
      <c r="F111" s="1" t="b">
        <v>0</v>
      </c>
      <c r="G111" s="1" t="b">
        <v>0</v>
      </c>
      <c r="H111" s="1" t="b">
        <v>1</v>
      </c>
      <c r="I111" s="1">
        <v>75.0</v>
      </c>
      <c r="J111" s="2">
        <v>4.2999814E7</v>
      </c>
      <c r="K111" s="2">
        <v>2797710.0</v>
      </c>
      <c r="L111" s="1" t="s">
        <v>550</v>
      </c>
      <c r="M111" s="1" t="s">
        <v>551</v>
      </c>
      <c r="N111" s="1" t="s">
        <v>365</v>
      </c>
      <c r="O111" s="1" t="s">
        <v>552</v>
      </c>
    </row>
    <row r="112">
      <c r="A112" s="1" t="s">
        <v>553</v>
      </c>
      <c r="B112" s="1" t="s">
        <v>554</v>
      </c>
      <c r="D112" s="1" t="b">
        <v>0</v>
      </c>
      <c r="E112" s="1" t="b">
        <v>0</v>
      </c>
      <c r="F112" s="1" t="b">
        <v>0</v>
      </c>
      <c r="G112" s="1" t="b">
        <v>0</v>
      </c>
      <c r="H112" s="1" t="b">
        <v>1</v>
      </c>
      <c r="I112" s="1">
        <v>75.0</v>
      </c>
      <c r="J112" s="2">
        <v>4.2784015E7</v>
      </c>
      <c r="K112" s="2">
        <v>3817363.0</v>
      </c>
      <c r="L112" s="1" t="s">
        <v>555</v>
      </c>
      <c r="M112" s="1" t="s">
        <v>556</v>
      </c>
      <c r="N112" s="1" t="s">
        <v>525</v>
      </c>
      <c r="O112" s="1" t="s">
        <v>557</v>
      </c>
    </row>
    <row r="113">
      <c r="A113" s="1" t="s">
        <v>558</v>
      </c>
      <c r="B113" s="1" t="s">
        <v>559</v>
      </c>
      <c r="D113" s="1" t="b">
        <v>0</v>
      </c>
      <c r="E113" s="1" t="b">
        <v>0</v>
      </c>
      <c r="F113" s="1" t="b">
        <v>0</v>
      </c>
      <c r="G113" s="1" t="b">
        <v>0</v>
      </c>
      <c r="H113" s="1" t="b">
        <v>1</v>
      </c>
      <c r="I113" s="1">
        <v>75.0</v>
      </c>
      <c r="J113" s="2">
        <v>3.4759421E7</v>
      </c>
      <c r="K113" s="2">
        <v>8612653.0</v>
      </c>
      <c r="L113" s="1" t="s">
        <v>560</v>
      </c>
      <c r="M113" s="1" t="s">
        <v>561</v>
      </c>
      <c r="N113" s="1" t="s">
        <v>562</v>
      </c>
      <c r="O113" s="1" t="s">
        <v>563</v>
      </c>
    </row>
    <row r="114">
      <c r="A114" s="1" t="s">
        <v>564</v>
      </c>
      <c r="B114" s="1" t="s">
        <v>565</v>
      </c>
      <c r="D114" s="1" t="b">
        <v>0</v>
      </c>
      <c r="E114" s="1" t="b">
        <v>0</v>
      </c>
      <c r="F114" s="1" t="b">
        <v>0</v>
      </c>
      <c r="G114" s="1" t="b">
        <v>0</v>
      </c>
      <c r="H114" s="1" t="b">
        <v>1</v>
      </c>
      <c r="I114" s="1">
        <v>75.0</v>
      </c>
      <c r="J114" s="2">
        <v>3.3111741E7</v>
      </c>
      <c r="K114" s="2">
        <v>5927392.0</v>
      </c>
      <c r="L114" s="1" t="s">
        <v>566</v>
      </c>
      <c r="M114" s="1" t="s">
        <v>567</v>
      </c>
      <c r="N114" s="1" t="s">
        <v>568</v>
      </c>
      <c r="O114" s="1" t="s">
        <v>569</v>
      </c>
    </row>
    <row r="115">
      <c r="A115" s="1" t="s">
        <v>570</v>
      </c>
      <c r="B115" s="1" t="s">
        <v>571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1</v>
      </c>
      <c r="I115" s="1">
        <v>75.0</v>
      </c>
      <c r="J115" s="2">
        <v>3.2440702E7</v>
      </c>
      <c r="K115" s="2">
        <v>3126383.0</v>
      </c>
      <c r="L115" s="1" t="s">
        <v>572</v>
      </c>
      <c r="M115" s="1" t="s">
        <v>573</v>
      </c>
      <c r="N115" s="1" t="s">
        <v>525</v>
      </c>
      <c r="O115" s="1" t="s">
        <v>574</v>
      </c>
    </row>
    <row r="116">
      <c r="A116" s="1" t="s">
        <v>575</v>
      </c>
      <c r="B116" s="1" t="s">
        <v>576</v>
      </c>
      <c r="D116" s="1" t="b">
        <v>0</v>
      </c>
      <c r="E116" s="1" t="b">
        <v>0</v>
      </c>
      <c r="F116" s="1" t="b">
        <v>1</v>
      </c>
      <c r="G116" s="1" t="b">
        <v>0</v>
      </c>
      <c r="H116" s="1" t="b">
        <v>1</v>
      </c>
      <c r="I116" s="1">
        <v>75.0</v>
      </c>
      <c r="J116" s="2">
        <v>3.2350332E7</v>
      </c>
      <c r="K116" s="2">
        <v>4.8417943E7</v>
      </c>
      <c r="L116" s="1" t="s">
        <v>577</v>
      </c>
      <c r="M116" s="1" t="s">
        <v>530</v>
      </c>
      <c r="N116" s="1" t="s">
        <v>578</v>
      </c>
      <c r="O116" s="1" t="s">
        <v>579</v>
      </c>
    </row>
    <row r="117">
      <c r="A117" s="1" t="s">
        <v>580</v>
      </c>
      <c r="B117" s="1" t="s">
        <v>581</v>
      </c>
      <c r="D117" s="1" t="b">
        <v>0</v>
      </c>
      <c r="E117" s="1" t="b">
        <v>0</v>
      </c>
      <c r="F117" s="1" t="b">
        <v>0</v>
      </c>
      <c r="G117" s="1" t="b">
        <v>0</v>
      </c>
      <c r="H117" s="1" t="b">
        <v>1</v>
      </c>
      <c r="I117" s="1">
        <v>75.0</v>
      </c>
      <c r="J117" s="2">
        <v>3.195706E7</v>
      </c>
      <c r="K117" s="2">
        <v>3263031.0</v>
      </c>
      <c r="L117" s="1" t="s">
        <v>582</v>
      </c>
      <c r="M117" s="1" t="s">
        <v>556</v>
      </c>
      <c r="N117" s="1" t="s">
        <v>531</v>
      </c>
      <c r="O117" s="1" t="s">
        <v>583</v>
      </c>
    </row>
    <row r="118">
      <c r="A118" s="1" t="s">
        <v>584</v>
      </c>
      <c r="B118" s="1" t="s">
        <v>585</v>
      </c>
      <c r="D118" s="1" t="b">
        <v>0</v>
      </c>
      <c r="E118" s="1" t="b">
        <v>0</v>
      </c>
      <c r="F118" s="1" t="b">
        <v>0</v>
      </c>
      <c r="G118" s="1" t="b">
        <v>0</v>
      </c>
      <c r="H118" s="1" t="b">
        <v>1</v>
      </c>
      <c r="I118" s="1">
        <v>75.0</v>
      </c>
      <c r="J118" s="2">
        <v>3.1092823E7</v>
      </c>
      <c r="K118" s="2">
        <v>3156294.0</v>
      </c>
      <c r="L118" s="1" t="s">
        <v>586</v>
      </c>
      <c r="M118" s="1" t="s">
        <v>524</v>
      </c>
      <c r="N118" s="1" t="s">
        <v>587</v>
      </c>
      <c r="O118" s="1" t="s">
        <v>588</v>
      </c>
    </row>
    <row r="119">
      <c r="A119" s="1" t="s">
        <v>589</v>
      </c>
      <c r="B119" s="1" t="s">
        <v>590</v>
      </c>
      <c r="D119" s="1" t="b">
        <v>0</v>
      </c>
      <c r="E119" s="1" t="b">
        <v>0</v>
      </c>
      <c r="F119" s="1" t="b">
        <v>0</v>
      </c>
      <c r="G119" s="1" t="b">
        <v>0</v>
      </c>
      <c r="H119" s="1" t="b">
        <v>1</v>
      </c>
      <c r="I119" s="1">
        <v>75.0</v>
      </c>
      <c r="J119" s="2">
        <v>3.099602E7</v>
      </c>
      <c r="K119" s="2">
        <v>6420448.0</v>
      </c>
      <c r="L119" s="1" t="s">
        <v>591</v>
      </c>
      <c r="M119" s="1" t="s">
        <v>592</v>
      </c>
      <c r="N119" s="1" t="s">
        <v>568</v>
      </c>
      <c r="O119" s="1" t="s">
        <v>593</v>
      </c>
    </row>
    <row r="120">
      <c r="A120" s="1" t="s">
        <v>594</v>
      </c>
      <c r="B120" s="1" t="s">
        <v>595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1</v>
      </c>
      <c r="I120" s="1">
        <v>75.0</v>
      </c>
      <c r="J120" s="2">
        <v>2.9598798E7</v>
      </c>
      <c r="K120" s="2">
        <v>1611275.0</v>
      </c>
      <c r="L120" s="1" t="s">
        <v>596</v>
      </c>
      <c r="M120" s="1" t="s">
        <v>524</v>
      </c>
      <c r="N120" s="1" t="s">
        <v>578</v>
      </c>
      <c r="O120" s="1" t="s">
        <v>597</v>
      </c>
    </row>
    <row r="121">
      <c r="A121" s="1" t="s">
        <v>598</v>
      </c>
      <c r="B121" s="1" t="s">
        <v>599</v>
      </c>
      <c r="D121" s="1" t="b">
        <v>0</v>
      </c>
      <c r="E121" s="1" t="b">
        <v>0</v>
      </c>
      <c r="F121" s="1" t="b">
        <v>0</v>
      </c>
      <c r="G121" s="1" t="b">
        <v>0</v>
      </c>
      <c r="H121" s="1" t="b">
        <v>1</v>
      </c>
      <c r="I121" s="1">
        <v>75.0</v>
      </c>
      <c r="J121" s="2">
        <v>2.7392797E7</v>
      </c>
      <c r="K121" s="2">
        <v>1699660.0</v>
      </c>
      <c r="L121" s="1" t="s">
        <v>600</v>
      </c>
      <c r="M121" s="1" t="s">
        <v>601</v>
      </c>
      <c r="N121" s="1" t="s">
        <v>365</v>
      </c>
      <c r="O121" s="1" t="s">
        <v>602</v>
      </c>
    </row>
    <row r="122">
      <c r="A122" s="1" t="s">
        <v>603</v>
      </c>
      <c r="B122" s="1" t="s">
        <v>604</v>
      </c>
      <c r="D122" s="1" t="b">
        <v>0</v>
      </c>
      <c r="E122" s="1" t="b">
        <v>0</v>
      </c>
      <c r="F122" s="1" t="b">
        <v>0</v>
      </c>
      <c r="G122" s="1" t="b">
        <v>0</v>
      </c>
      <c r="H122" s="1" t="b">
        <v>1</v>
      </c>
      <c r="I122" s="1">
        <v>75.0</v>
      </c>
      <c r="J122" s="2">
        <v>2.6130975E7</v>
      </c>
      <c r="K122" s="2">
        <v>7817215.0</v>
      </c>
      <c r="L122" s="1" t="s">
        <v>605</v>
      </c>
      <c r="M122" s="1" t="s">
        <v>277</v>
      </c>
      <c r="N122" s="1" t="s">
        <v>418</v>
      </c>
      <c r="O122" s="1" t="s">
        <v>606</v>
      </c>
    </row>
    <row r="123">
      <c r="A123" s="1" t="s">
        <v>607</v>
      </c>
      <c r="B123" s="1" t="s">
        <v>608</v>
      </c>
      <c r="D123" s="1" t="b">
        <v>0</v>
      </c>
      <c r="E123" s="1" t="b">
        <v>0</v>
      </c>
      <c r="F123" s="1" t="b">
        <v>0</v>
      </c>
      <c r="G123" s="1" t="b">
        <v>0</v>
      </c>
      <c r="H123" s="1" t="b">
        <v>1</v>
      </c>
      <c r="I123" s="1">
        <v>75.0</v>
      </c>
      <c r="J123" s="2">
        <v>2.5391349E7</v>
      </c>
      <c r="K123" s="2">
        <v>3641282.0</v>
      </c>
      <c r="L123" s="1" t="s">
        <v>609</v>
      </c>
      <c r="M123" s="1" t="s">
        <v>503</v>
      </c>
      <c r="N123" s="1" t="s">
        <v>200</v>
      </c>
      <c r="O123" s="1" t="s">
        <v>610</v>
      </c>
    </row>
    <row r="124">
      <c r="A124" s="1" t="s">
        <v>611</v>
      </c>
      <c r="B124" s="1" t="s">
        <v>612</v>
      </c>
      <c r="D124" s="1" t="b">
        <v>0</v>
      </c>
      <c r="E124" s="1" t="b">
        <v>0</v>
      </c>
      <c r="F124" s="1" t="b">
        <v>0</v>
      </c>
      <c r="G124" s="1" t="b">
        <v>0</v>
      </c>
      <c r="H124" s="1" t="b">
        <v>1</v>
      </c>
      <c r="I124" s="1">
        <v>75.0</v>
      </c>
      <c r="J124" s="2">
        <v>2.3368641E7</v>
      </c>
      <c r="K124" s="2">
        <v>4721764.0</v>
      </c>
      <c r="L124" s="1" t="s">
        <v>613</v>
      </c>
      <c r="M124" s="1" t="s">
        <v>503</v>
      </c>
      <c r="N124" s="1" t="s">
        <v>200</v>
      </c>
      <c r="O124" s="1" t="s">
        <v>614</v>
      </c>
    </row>
    <row r="125">
      <c r="A125" s="1" t="s">
        <v>615</v>
      </c>
      <c r="B125" s="1" t="s">
        <v>616</v>
      </c>
      <c r="D125" s="1" t="b">
        <v>0</v>
      </c>
      <c r="E125" s="1" t="b">
        <v>0</v>
      </c>
      <c r="F125" s="1" t="b">
        <v>0</v>
      </c>
      <c r="G125" s="1" t="b">
        <v>0</v>
      </c>
      <c r="H125" s="1" t="b">
        <v>1</v>
      </c>
      <c r="I125" s="1">
        <v>75.0</v>
      </c>
      <c r="J125" s="2">
        <v>2.2158179E7</v>
      </c>
      <c r="K125" s="2">
        <v>1457080.0</v>
      </c>
      <c r="L125" s="1" t="s">
        <v>617</v>
      </c>
      <c r="M125" s="1" t="s">
        <v>618</v>
      </c>
      <c r="N125" s="1" t="s">
        <v>546</v>
      </c>
      <c r="O125" s="1" t="s">
        <v>619</v>
      </c>
    </row>
    <row r="126">
      <c r="A126" s="1" t="s">
        <v>620</v>
      </c>
      <c r="B126" s="1" t="s">
        <v>621</v>
      </c>
      <c r="D126" s="1" t="b">
        <v>0</v>
      </c>
      <c r="E126" s="1" t="b">
        <v>0</v>
      </c>
      <c r="F126" s="1" t="b">
        <v>0</v>
      </c>
      <c r="G126" s="1" t="b">
        <v>0</v>
      </c>
      <c r="H126" s="1" t="b">
        <v>1</v>
      </c>
      <c r="I126" s="1">
        <v>75.0</v>
      </c>
      <c r="J126" s="2">
        <v>2.1830824E7</v>
      </c>
      <c r="K126" s="2">
        <v>2796334.0</v>
      </c>
      <c r="L126" s="1" t="s">
        <v>622</v>
      </c>
      <c r="M126" s="1" t="s">
        <v>623</v>
      </c>
      <c r="N126" s="1" t="s">
        <v>365</v>
      </c>
      <c r="O126" s="1" t="s">
        <v>624</v>
      </c>
    </row>
    <row r="127">
      <c r="A127" s="1" t="s">
        <v>625</v>
      </c>
      <c r="B127" s="1" t="s">
        <v>626</v>
      </c>
      <c r="D127" s="1" t="b">
        <v>0</v>
      </c>
      <c r="E127" s="1" t="b">
        <v>0</v>
      </c>
      <c r="F127" s="1" t="b">
        <v>0</v>
      </c>
      <c r="G127" s="1" t="b">
        <v>0</v>
      </c>
      <c r="H127" s="1" t="b">
        <v>1</v>
      </c>
      <c r="I127" s="1">
        <v>75.0</v>
      </c>
      <c r="J127" s="2">
        <v>1.9613186E7</v>
      </c>
      <c r="K127" s="2">
        <v>5498836.0</v>
      </c>
      <c r="L127" s="1" t="s">
        <v>627</v>
      </c>
      <c r="M127" s="1" t="s">
        <v>628</v>
      </c>
      <c r="N127" s="1" t="s">
        <v>405</v>
      </c>
      <c r="O127" s="1" t="s">
        <v>629</v>
      </c>
    </row>
    <row r="128">
      <c r="A128" s="1" t="s">
        <v>630</v>
      </c>
      <c r="B128" s="1" t="s">
        <v>631</v>
      </c>
      <c r="D128" s="1" t="b">
        <v>0</v>
      </c>
      <c r="E128" s="1" t="b">
        <v>0</v>
      </c>
      <c r="F128" s="1" t="b">
        <v>1</v>
      </c>
      <c r="G128" s="1" t="b">
        <v>0</v>
      </c>
      <c r="H128" s="1" t="b">
        <v>0</v>
      </c>
      <c r="I128" s="1">
        <v>51.0</v>
      </c>
      <c r="J128" s="2">
        <v>6.6939712E7</v>
      </c>
      <c r="K128" s="2">
        <v>1330889.0</v>
      </c>
      <c r="L128" s="1" t="s">
        <v>632</v>
      </c>
      <c r="M128" s="1" t="s">
        <v>633</v>
      </c>
      <c r="N128" s="1" t="s">
        <v>634</v>
      </c>
      <c r="O128" s="1" t="s">
        <v>635</v>
      </c>
    </row>
    <row r="129">
      <c r="A129" s="1" t="s">
        <v>636</v>
      </c>
      <c r="B129" s="1" t="s">
        <v>637</v>
      </c>
      <c r="D129" s="1" t="b">
        <v>0</v>
      </c>
      <c r="E129" s="1" t="b">
        <v>0</v>
      </c>
      <c r="F129" s="1" t="b">
        <v>0</v>
      </c>
      <c r="G129" s="1" t="b">
        <v>0</v>
      </c>
      <c r="H129" s="1" t="b">
        <v>0</v>
      </c>
      <c r="I129" s="1">
        <v>51.0</v>
      </c>
      <c r="J129" s="2">
        <v>5.2968665E7</v>
      </c>
      <c r="K129" s="2">
        <v>1062714.0</v>
      </c>
      <c r="L129" s="1" t="s">
        <v>638</v>
      </c>
      <c r="M129" s="1" t="s">
        <v>639</v>
      </c>
      <c r="N129" s="1" t="s">
        <v>640</v>
      </c>
      <c r="O129" s="1" t="s">
        <v>641</v>
      </c>
    </row>
    <row r="130">
      <c r="A130" s="1" t="s">
        <v>642</v>
      </c>
      <c r="B130" s="1" t="s">
        <v>643</v>
      </c>
      <c r="D130" s="1" t="b">
        <v>0</v>
      </c>
      <c r="E130" s="1" t="b">
        <v>0</v>
      </c>
      <c r="F130" s="1" t="b">
        <v>1</v>
      </c>
      <c r="G130" s="1" t="b">
        <v>0</v>
      </c>
      <c r="H130" s="1" t="b">
        <v>0</v>
      </c>
      <c r="I130" s="1">
        <v>51.0</v>
      </c>
      <c r="J130" s="2">
        <v>4.0458807E7</v>
      </c>
      <c r="K130" s="2">
        <v>1633128.0</v>
      </c>
      <c r="L130" s="1" t="s">
        <v>644</v>
      </c>
      <c r="M130" s="1" t="s">
        <v>633</v>
      </c>
      <c r="N130" s="1" t="s">
        <v>634</v>
      </c>
      <c r="O130" s="1" t="s">
        <v>645</v>
      </c>
    </row>
    <row r="131">
      <c r="A131" s="1" t="s">
        <v>646</v>
      </c>
      <c r="B131" s="1" t="s">
        <v>647</v>
      </c>
      <c r="D131" s="1" t="b">
        <v>0</v>
      </c>
      <c r="E131" s="1" t="b">
        <v>0</v>
      </c>
      <c r="F131" s="1" t="b">
        <v>0</v>
      </c>
      <c r="G131" s="1" t="b">
        <v>0</v>
      </c>
      <c r="H131" s="1" t="b">
        <v>0</v>
      </c>
      <c r="I131" s="1">
        <v>51.0</v>
      </c>
      <c r="J131" s="2">
        <v>3.520751E7</v>
      </c>
      <c r="K131" s="2">
        <v>659828.0</v>
      </c>
      <c r="L131" s="1" t="s">
        <v>648</v>
      </c>
      <c r="M131" s="1" t="s">
        <v>639</v>
      </c>
      <c r="N131" s="1" t="s">
        <v>640</v>
      </c>
      <c r="O131" s="1" t="s">
        <v>649</v>
      </c>
    </row>
    <row r="132">
      <c r="A132" s="1" t="s">
        <v>650</v>
      </c>
      <c r="B132" s="1" t="s">
        <v>651</v>
      </c>
      <c r="D132" s="1" t="b">
        <v>0</v>
      </c>
      <c r="E132" s="1" t="b">
        <v>0</v>
      </c>
      <c r="F132" s="1" t="b">
        <v>0</v>
      </c>
      <c r="G132" s="1" t="b">
        <v>0</v>
      </c>
      <c r="H132" s="1" t="b">
        <v>0</v>
      </c>
      <c r="I132" s="1">
        <v>51.0</v>
      </c>
      <c r="J132" s="2">
        <v>3.375244E7</v>
      </c>
      <c r="K132" s="2">
        <v>851366.0</v>
      </c>
      <c r="L132" s="1" t="s">
        <v>652</v>
      </c>
      <c r="M132" s="1" t="s">
        <v>639</v>
      </c>
      <c r="N132" s="1" t="s">
        <v>640</v>
      </c>
      <c r="O132" s="1" t="s">
        <v>653</v>
      </c>
    </row>
    <row r="133">
      <c r="A133" s="1" t="s">
        <v>654</v>
      </c>
      <c r="B133" s="1" t="s">
        <v>655</v>
      </c>
      <c r="D133" s="1" t="b">
        <v>0</v>
      </c>
      <c r="E133" s="1" t="b">
        <v>0</v>
      </c>
      <c r="F133" s="1" t="b">
        <v>1</v>
      </c>
      <c r="G133" s="1" t="b">
        <v>0</v>
      </c>
      <c r="H133" s="1" t="b">
        <v>0</v>
      </c>
      <c r="I133" s="1">
        <v>51.0</v>
      </c>
      <c r="J133" s="2">
        <v>2.7370191E7</v>
      </c>
      <c r="K133" s="2">
        <v>661650.0</v>
      </c>
      <c r="L133" s="1" t="s">
        <v>656</v>
      </c>
      <c r="M133" s="1" t="s">
        <v>639</v>
      </c>
      <c r="N133" s="1" t="s">
        <v>640</v>
      </c>
      <c r="O133" s="1" t="s">
        <v>657</v>
      </c>
    </row>
    <row r="134">
      <c r="A134" s="1" t="s">
        <v>658</v>
      </c>
      <c r="B134" s="1" t="s">
        <v>659</v>
      </c>
      <c r="D134" s="1" t="b">
        <v>0</v>
      </c>
      <c r="E134" s="1" t="b">
        <v>0</v>
      </c>
      <c r="F134" s="1" t="b">
        <v>0</v>
      </c>
      <c r="G134" s="1" t="b">
        <v>0</v>
      </c>
      <c r="H134" s="1" t="b">
        <v>0</v>
      </c>
      <c r="I134" s="1">
        <v>51.0</v>
      </c>
      <c r="J134" s="2">
        <v>1.8654639E7</v>
      </c>
      <c r="K134" s="2">
        <v>1.6278727E7</v>
      </c>
      <c r="L134" s="1" t="s">
        <v>660</v>
      </c>
      <c r="M134" s="1" t="s">
        <v>661</v>
      </c>
      <c r="N134" s="1" t="s">
        <v>662</v>
      </c>
      <c r="O134" s="1" t="s">
        <v>663</v>
      </c>
    </row>
    <row r="135">
      <c r="A135" s="1" t="s">
        <v>664</v>
      </c>
      <c r="B135" s="1" t="s">
        <v>665</v>
      </c>
      <c r="D135" s="1" t="b">
        <v>0</v>
      </c>
      <c r="E135" s="1" t="b">
        <v>0</v>
      </c>
      <c r="F135" s="1" t="b">
        <v>0</v>
      </c>
      <c r="G135" s="1" t="b">
        <v>0</v>
      </c>
      <c r="H135" s="1" t="b">
        <v>0</v>
      </c>
      <c r="I135" s="1">
        <v>51.0</v>
      </c>
      <c r="J135" s="2">
        <v>1.8273543E7</v>
      </c>
      <c r="K135" s="2">
        <v>4335847.0</v>
      </c>
      <c r="L135" s="1" t="s">
        <v>666</v>
      </c>
      <c r="M135" s="1" t="s">
        <v>667</v>
      </c>
      <c r="N135" s="1" t="s">
        <v>668</v>
      </c>
      <c r="O135" s="1" t="s">
        <v>669</v>
      </c>
    </row>
    <row r="136">
      <c r="A136" s="1" t="s">
        <v>670</v>
      </c>
      <c r="B136" s="1" t="s">
        <v>671</v>
      </c>
      <c r="D136" s="1" t="b">
        <v>0</v>
      </c>
      <c r="E136" s="1" t="b">
        <v>0</v>
      </c>
      <c r="F136" s="1" t="b">
        <v>0</v>
      </c>
      <c r="G136" s="1" t="b">
        <v>0</v>
      </c>
      <c r="H136" s="1" t="b">
        <v>0</v>
      </c>
      <c r="I136" s="1">
        <v>51.0</v>
      </c>
      <c r="J136" s="2">
        <v>1.506382E7</v>
      </c>
      <c r="K136" s="2">
        <v>1.6305144E7</v>
      </c>
      <c r="L136" s="1" t="s">
        <v>672</v>
      </c>
      <c r="M136" s="1" t="s">
        <v>673</v>
      </c>
      <c r="N136" s="1" t="s">
        <v>674</v>
      </c>
      <c r="O136" s="1" t="s">
        <v>675</v>
      </c>
    </row>
    <row r="137">
      <c r="A137" s="1" t="s">
        <v>676</v>
      </c>
      <c r="B137" s="1" t="s">
        <v>677</v>
      </c>
      <c r="D137" s="1" t="b">
        <v>0</v>
      </c>
      <c r="E137" s="1" t="b">
        <v>0</v>
      </c>
      <c r="F137" s="1" t="b">
        <v>0</v>
      </c>
      <c r="G137" s="1" t="b">
        <v>0</v>
      </c>
      <c r="H137" s="1" t="b">
        <v>0</v>
      </c>
      <c r="I137" s="1">
        <v>51.0</v>
      </c>
      <c r="J137" s="2">
        <v>1.4707404E7</v>
      </c>
      <c r="K137" s="2">
        <v>1.4733354E7</v>
      </c>
      <c r="L137" s="1" t="s">
        <v>678</v>
      </c>
      <c r="M137" s="1" t="s">
        <v>679</v>
      </c>
      <c r="N137" s="1" t="s">
        <v>680</v>
      </c>
      <c r="O137" s="1" t="s">
        <v>681</v>
      </c>
    </row>
    <row r="138">
      <c r="A138" s="1" t="s">
        <v>682</v>
      </c>
      <c r="B138" s="1" t="s">
        <v>683</v>
      </c>
      <c r="D138" s="1" t="b">
        <v>0</v>
      </c>
      <c r="E138" s="1" t="b">
        <v>0</v>
      </c>
      <c r="F138" s="1" t="b">
        <v>0</v>
      </c>
      <c r="G138" s="1" t="b">
        <v>0</v>
      </c>
      <c r="H138" s="1" t="b">
        <v>0</v>
      </c>
      <c r="I138" s="1">
        <v>51.0</v>
      </c>
      <c r="J138" s="2">
        <v>1.167623E7</v>
      </c>
      <c r="K138" s="2">
        <v>1.9522398E7</v>
      </c>
      <c r="L138" s="1" t="s">
        <v>684</v>
      </c>
      <c r="M138" s="1" t="s">
        <v>685</v>
      </c>
      <c r="N138" s="1" t="s">
        <v>322</v>
      </c>
      <c r="O138" s="1" t="s">
        <v>686</v>
      </c>
    </row>
    <row r="139">
      <c r="A139" s="1" t="s">
        <v>687</v>
      </c>
      <c r="B139" s="1" t="s">
        <v>688</v>
      </c>
      <c r="D139" s="1" t="b">
        <v>0</v>
      </c>
      <c r="E139" s="1" t="b">
        <v>0</v>
      </c>
      <c r="F139" s="1" t="b">
        <v>0</v>
      </c>
      <c r="G139" s="1" t="b">
        <v>0</v>
      </c>
      <c r="H139" s="1" t="b">
        <v>0</v>
      </c>
      <c r="I139" s="1">
        <v>51.0</v>
      </c>
      <c r="J139" s="2">
        <v>9483351.0</v>
      </c>
      <c r="K139" s="2">
        <v>1.3360353E7</v>
      </c>
      <c r="L139" s="1" t="s">
        <v>689</v>
      </c>
      <c r="M139" s="1" t="s">
        <v>690</v>
      </c>
      <c r="N139" s="1" t="s">
        <v>691</v>
      </c>
      <c r="O139" s="1" t="s">
        <v>692</v>
      </c>
    </row>
    <row r="140">
      <c r="A140" s="1" t="s">
        <v>693</v>
      </c>
      <c r="B140" s="1" t="s">
        <v>694</v>
      </c>
      <c r="D140" s="1" t="b">
        <v>0</v>
      </c>
      <c r="E140" s="1" t="b">
        <v>0</v>
      </c>
      <c r="F140" s="1" t="b">
        <v>0</v>
      </c>
      <c r="G140" s="1" t="b">
        <v>0</v>
      </c>
      <c r="H140" s="1" t="b">
        <v>0</v>
      </c>
      <c r="I140" s="1">
        <v>51.0</v>
      </c>
      <c r="J140" s="2">
        <v>8472590.0</v>
      </c>
      <c r="K140" s="2">
        <v>9796832.0</v>
      </c>
      <c r="L140" s="1" t="s">
        <v>695</v>
      </c>
      <c r="M140" s="1" t="s">
        <v>696</v>
      </c>
      <c r="N140" s="1" t="s">
        <v>697</v>
      </c>
      <c r="O140" s="1" t="s">
        <v>698</v>
      </c>
    </row>
    <row r="141">
      <c r="A141" s="1" t="s">
        <v>699</v>
      </c>
      <c r="B141" s="1" t="s">
        <v>700</v>
      </c>
      <c r="D141" s="1" t="b">
        <v>0</v>
      </c>
      <c r="E141" s="1" t="b">
        <v>0</v>
      </c>
      <c r="F141" s="1" t="b">
        <v>1</v>
      </c>
      <c r="G141" s="1" t="b">
        <v>0</v>
      </c>
      <c r="H141" s="1" t="b">
        <v>1</v>
      </c>
      <c r="I141" s="1">
        <v>51.0</v>
      </c>
      <c r="J141" s="2">
        <v>8422554.0</v>
      </c>
      <c r="K141" s="2">
        <v>1332805.0</v>
      </c>
      <c r="L141" s="1" t="s">
        <v>701</v>
      </c>
      <c r="M141" s="1" t="s">
        <v>702</v>
      </c>
      <c r="N141" s="1" t="s">
        <v>703</v>
      </c>
      <c r="O141" s="1" t="s">
        <v>704</v>
      </c>
    </row>
    <row r="142">
      <c r="A142" s="1" t="s">
        <v>705</v>
      </c>
      <c r="B142" s="1" t="s">
        <v>706</v>
      </c>
      <c r="D142" s="1" t="b">
        <v>0</v>
      </c>
      <c r="E142" s="1" t="b">
        <v>0</v>
      </c>
      <c r="F142" s="1" t="b">
        <v>0</v>
      </c>
      <c r="G142" s="1" t="b">
        <v>1</v>
      </c>
      <c r="H142" s="1" t="b">
        <v>0</v>
      </c>
      <c r="I142" s="1">
        <v>51.0</v>
      </c>
      <c r="J142" s="2">
        <v>7290179.0</v>
      </c>
      <c r="K142" s="2">
        <v>3385981.0</v>
      </c>
      <c r="L142" s="1" t="s">
        <v>707</v>
      </c>
      <c r="M142" s="1" t="s">
        <v>209</v>
      </c>
      <c r="N142" s="1" t="s">
        <v>210</v>
      </c>
      <c r="O142" s="1" t="s">
        <v>708</v>
      </c>
    </row>
    <row r="143">
      <c r="A143" s="1" t="s">
        <v>709</v>
      </c>
      <c r="B143" s="1" t="s">
        <v>710</v>
      </c>
      <c r="D143" s="1" t="b">
        <v>0</v>
      </c>
      <c r="E143" s="1" t="b">
        <v>0</v>
      </c>
      <c r="F143" s="1" t="b">
        <v>0</v>
      </c>
      <c r="G143" s="1" t="b">
        <v>0</v>
      </c>
      <c r="H143" s="1" t="b">
        <v>0</v>
      </c>
      <c r="I143" s="1">
        <v>51.0</v>
      </c>
      <c r="J143" s="2">
        <v>6977814.0</v>
      </c>
      <c r="K143" s="2">
        <v>1.3385432E7</v>
      </c>
      <c r="L143" s="1" t="s">
        <v>711</v>
      </c>
      <c r="M143" s="1" t="s">
        <v>712</v>
      </c>
      <c r="N143" s="1" t="s">
        <v>713</v>
      </c>
      <c r="O143" s="1" t="s">
        <v>714</v>
      </c>
    </row>
    <row r="144">
      <c r="A144" s="1" t="s">
        <v>715</v>
      </c>
      <c r="B144" s="1" t="s">
        <v>716</v>
      </c>
      <c r="D144" s="1" t="b">
        <v>0</v>
      </c>
      <c r="E144" s="1" t="b">
        <v>0</v>
      </c>
      <c r="F144" s="1" t="b">
        <v>0</v>
      </c>
      <c r="G144" s="1" t="b">
        <v>1</v>
      </c>
      <c r="H144" s="1" t="b">
        <v>0</v>
      </c>
      <c r="I144" s="1">
        <v>51.0</v>
      </c>
      <c r="J144" s="2">
        <v>6907610.0</v>
      </c>
      <c r="K144" s="2">
        <v>3064261.0</v>
      </c>
      <c r="L144" s="1" t="s">
        <v>717</v>
      </c>
      <c r="M144" s="1" t="s">
        <v>209</v>
      </c>
      <c r="N144" s="1" t="s">
        <v>210</v>
      </c>
      <c r="O144" s="1" t="s">
        <v>718</v>
      </c>
    </row>
    <row r="145">
      <c r="A145" s="1" t="s">
        <v>719</v>
      </c>
      <c r="B145" s="1" t="s">
        <v>720</v>
      </c>
      <c r="D145" s="1" t="b">
        <v>0</v>
      </c>
      <c r="E145" s="1" t="b">
        <v>0</v>
      </c>
      <c r="F145" s="1" t="b">
        <v>0</v>
      </c>
      <c r="G145" s="1" t="b">
        <v>0</v>
      </c>
      <c r="H145" s="1" t="b">
        <v>0</v>
      </c>
      <c r="I145" s="1">
        <v>51.0</v>
      </c>
      <c r="J145" s="2">
        <v>4751295.0</v>
      </c>
      <c r="K145" s="2">
        <v>9298067.0</v>
      </c>
      <c r="L145" s="1" t="s">
        <v>721</v>
      </c>
      <c r="M145" s="1" t="s">
        <v>722</v>
      </c>
      <c r="N145" s="1" t="s">
        <v>723</v>
      </c>
      <c r="O145" s="1" t="s">
        <v>724</v>
      </c>
    </row>
    <row r="146">
      <c r="A146" s="1" t="s">
        <v>725</v>
      </c>
      <c r="B146" s="1" t="s">
        <v>726</v>
      </c>
      <c r="D146" s="1" t="b">
        <v>0</v>
      </c>
      <c r="E146" s="1" t="b">
        <v>0</v>
      </c>
      <c r="F146" s="1" t="b">
        <v>0</v>
      </c>
      <c r="G146" s="1" t="b">
        <v>0</v>
      </c>
      <c r="H146" s="1" t="b">
        <v>0</v>
      </c>
      <c r="I146" s="1">
        <v>51.0</v>
      </c>
      <c r="J146" s="2">
        <v>4378420.0</v>
      </c>
      <c r="K146" s="2">
        <v>5506366.0</v>
      </c>
      <c r="L146" s="1" t="s">
        <v>727</v>
      </c>
      <c r="M146" s="1" t="s">
        <v>728</v>
      </c>
      <c r="N146" s="1" t="s">
        <v>729</v>
      </c>
      <c r="O146" s="1" t="s">
        <v>730</v>
      </c>
    </row>
    <row r="147">
      <c r="A147" s="1" t="s">
        <v>731</v>
      </c>
      <c r="B147" s="1" t="s">
        <v>732</v>
      </c>
      <c r="D147" s="1" t="b">
        <v>0</v>
      </c>
      <c r="E147" s="1" t="b">
        <v>0</v>
      </c>
      <c r="F147" s="1" t="b">
        <v>0</v>
      </c>
      <c r="G147" s="1" t="b">
        <v>0</v>
      </c>
      <c r="H147" s="1" t="b">
        <v>0</v>
      </c>
      <c r="I147" s="1">
        <v>51.0</v>
      </c>
      <c r="J147" s="2">
        <v>3366380.0</v>
      </c>
      <c r="K147" s="2">
        <v>5389856.0</v>
      </c>
      <c r="L147" s="1" t="s">
        <v>733</v>
      </c>
      <c r="M147" s="1" t="s">
        <v>734</v>
      </c>
      <c r="N147" s="1" t="s">
        <v>735</v>
      </c>
      <c r="O147" s="1" t="s">
        <v>736</v>
      </c>
    </row>
    <row r="148">
      <c r="A148" s="1" t="s">
        <v>737</v>
      </c>
      <c r="B148" s="1" t="s">
        <v>738</v>
      </c>
      <c r="D148" s="1" t="b">
        <v>0</v>
      </c>
      <c r="E148" s="1" t="b">
        <v>1</v>
      </c>
      <c r="F148" s="1" t="b">
        <v>0</v>
      </c>
      <c r="G148" s="1" t="b">
        <v>0</v>
      </c>
      <c r="H148" s="1" t="b">
        <v>0</v>
      </c>
      <c r="I148" s="1">
        <v>50.0</v>
      </c>
      <c r="J148" s="2">
        <v>1.85255296E8</v>
      </c>
      <c r="K148" s="2">
        <v>9833583.0</v>
      </c>
      <c r="L148" s="1" t="s">
        <v>739</v>
      </c>
      <c r="M148" s="1" t="s">
        <v>740</v>
      </c>
      <c r="N148" s="1" t="s">
        <v>741</v>
      </c>
      <c r="O148" s="1" t="s">
        <v>742</v>
      </c>
    </row>
    <row r="149">
      <c r="A149" s="1" t="s">
        <v>743</v>
      </c>
      <c r="B149" s="1" t="s">
        <v>744</v>
      </c>
      <c r="D149" s="1" t="b">
        <v>0</v>
      </c>
      <c r="E149" s="1" t="b">
        <v>0</v>
      </c>
      <c r="F149" s="1" t="b">
        <v>1</v>
      </c>
      <c r="G149" s="1" t="b">
        <v>0</v>
      </c>
      <c r="H149" s="1" t="b">
        <v>0</v>
      </c>
      <c r="I149" s="1">
        <v>50.0</v>
      </c>
      <c r="J149" s="2">
        <v>1.2809079E8</v>
      </c>
      <c r="K149" s="2">
        <v>4231656.0</v>
      </c>
      <c r="L149" s="1" t="s">
        <v>745</v>
      </c>
      <c r="M149" s="1" t="s">
        <v>633</v>
      </c>
      <c r="N149" s="1" t="s">
        <v>634</v>
      </c>
      <c r="O149" s="1" t="s">
        <v>746</v>
      </c>
    </row>
    <row r="150">
      <c r="A150" s="1" t="s">
        <v>747</v>
      </c>
      <c r="B150" s="1" t="s">
        <v>748</v>
      </c>
      <c r="D150" s="1" t="b">
        <v>0</v>
      </c>
      <c r="E150" s="1" t="b">
        <v>0</v>
      </c>
      <c r="F150" s="1" t="b">
        <v>1</v>
      </c>
      <c r="G150" s="1" t="b">
        <v>0</v>
      </c>
      <c r="H150" s="1" t="b">
        <v>0</v>
      </c>
      <c r="I150" s="1">
        <v>50.0</v>
      </c>
      <c r="J150" s="2">
        <v>1.12511784E8</v>
      </c>
      <c r="K150" s="2">
        <v>4449910.0</v>
      </c>
      <c r="L150" s="1" t="s">
        <v>749</v>
      </c>
      <c r="M150" s="1" t="s">
        <v>209</v>
      </c>
      <c r="N150" s="1" t="s">
        <v>210</v>
      </c>
      <c r="O150" s="1" t="s">
        <v>750</v>
      </c>
    </row>
    <row r="151">
      <c r="A151" s="1" t="s">
        <v>751</v>
      </c>
      <c r="B151" s="1" t="s">
        <v>752</v>
      </c>
      <c r="D151" s="1" t="b">
        <v>0</v>
      </c>
      <c r="E151" s="1" t="b">
        <v>0</v>
      </c>
      <c r="F151" s="1" t="b">
        <v>0</v>
      </c>
      <c r="G151" s="1" t="b">
        <v>1</v>
      </c>
      <c r="H151" s="1" t="b">
        <v>0</v>
      </c>
      <c r="I151" s="1">
        <v>50.0</v>
      </c>
      <c r="J151" s="2">
        <v>8.1932749E7</v>
      </c>
      <c r="K151" s="2">
        <v>3358958.0</v>
      </c>
      <c r="L151" s="1" t="s">
        <v>753</v>
      </c>
      <c r="M151" s="1" t="s">
        <v>754</v>
      </c>
      <c r="N151" s="1" t="s">
        <v>98</v>
      </c>
      <c r="O151" s="1" t="s">
        <v>755</v>
      </c>
    </row>
    <row r="152">
      <c r="A152" s="1" t="s">
        <v>756</v>
      </c>
      <c r="B152" s="1" t="s">
        <v>757</v>
      </c>
      <c r="D152" s="1" t="b">
        <v>0</v>
      </c>
      <c r="E152" s="1" t="b">
        <v>0</v>
      </c>
      <c r="F152" s="1" t="b">
        <v>1</v>
      </c>
      <c r="G152" s="1" t="b">
        <v>1</v>
      </c>
      <c r="H152" s="1" t="b">
        <v>0</v>
      </c>
      <c r="I152" s="1">
        <v>50.0</v>
      </c>
      <c r="J152" s="2">
        <v>6.8719292E7</v>
      </c>
      <c r="K152" s="2">
        <v>2681153.0</v>
      </c>
      <c r="L152" s="1" t="s">
        <v>758</v>
      </c>
      <c r="M152" s="1" t="s">
        <v>759</v>
      </c>
      <c r="N152" s="1" t="s">
        <v>760</v>
      </c>
      <c r="O152" s="1" t="s">
        <v>761</v>
      </c>
    </row>
    <row r="153">
      <c r="A153" s="1" t="s">
        <v>762</v>
      </c>
      <c r="B153" s="1" t="s">
        <v>763</v>
      </c>
      <c r="D153" s="1" t="b">
        <v>0</v>
      </c>
      <c r="E153" s="1" t="b">
        <v>0</v>
      </c>
      <c r="F153" s="1" t="b">
        <v>0</v>
      </c>
      <c r="G153" s="1" t="b">
        <v>0</v>
      </c>
      <c r="H153" s="1" t="b">
        <v>0</v>
      </c>
      <c r="I153" s="1">
        <v>50.0</v>
      </c>
      <c r="J153" s="2">
        <v>6.6829283E7</v>
      </c>
      <c r="K153" s="2">
        <v>1730741.0</v>
      </c>
      <c r="L153" s="1" t="s">
        <v>764</v>
      </c>
      <c r="M153" s="1" t="s">
        <v>633</v>
      </c>
      <c r="N153" s="1" t="s">
        <v>634</v>
      </c>
      <c r="O153" s="1" t="s">
        <v>765</v>
      </c>
    </row>
    <row r="154">
      <c r="A154" s="1" t="s">
        <v>766</v>
      </c>
      <c r="B154" s="1" t="s">
        <v>767</v>
      </c>
      <c r="D154" s="1" t="b">
        <v>0</v>
      </c>
      <c r="E154" s="1" t="b">
        <v>0</v>
      </c>
      <c r="F154" s="1" t="b">
        <v>0</v>
      </c>
      <c r="G154" s="1" t="b">
        <v>0</v>
      </c>
      <c r="H154" s="1" t="b">
        <v>0</v>
      </c>
      <c r="I154" s="1">
        <v>50.0</v>
      </c>
      <c r="J154" s="2">
        <v>6.5534856E7</v>
      </c>
      <c r="K154" s="2">
        <v>6766036.0</v>
      </c>
      <c r="L154" s="1" t="s">
        <v>768</v>
      </c>
      <c r="M154" s="1" t="s">
        <v>639</v>
      </c>
      <c r="N154" s="1" t="s">
        <v>640</v>
      </c>
      <c r="O154" s="1" t="s">
        <v>769</v>
      </c>
    </row>
    <row r="155">
      <c r="A155" s="1" t="s">
        <v>770</v>
      </c>
      <c r="B155" s="1" t="s">
        <v>771</v>
      </c>
      <c r="D155" s="1" t="b">
        <v>0</v>
      </c>
      <c r="E155" s="1" t="b">
        <v>0</v>
      </c>
      <c r="F155" s="1" t="b">
        <v>0</v>
      </c>
      <c r="G155" s="1" t="b">
        <v>0</v>
      </c>
      <c r="H155" s="1" t="b">
        <v>0</v>
      </c>
      <c r="I155" s="1">
        <v>50.0</v>
      </c>
      <c r="J155" s="2">
        <v>6.5016963E7</v>
      </c>
      <c r="K155" s="2">
        <v>1709709.0</v>
      </c>
      <c r="L155" s="1" t="s">
        <v>772</v>
      </c>
      <c r="M155" s="1" t="s">
        <v>639</v>
      </c>
      <c r="N155" s="1" t="s">
        <v>640</v>
      </c>
      <c r="O155" s="1" t="s">
        <v>773</v>
      </c>
    </row>
    <row r="156">
      <c r="A156" s="1" t="s">
        <v>774</v>
      </c>
      <c r="B156" s="1" t="s">
        <v>775</v>
      </c>
      <c r="D156" s="1" t="b">
        <v>0</v>
      </c>
      <c r="E156" s="1" t="b">
        <v>0</v>
      </c>
      <c r="F156" s="1" t="b">
        <v>0</v>
      </c>
      <c r="G156" s="1" t="b">
        <v>0</v>
      </c>
      <c r="H156" s="1" t="b">
        <v>0</v>
      </c>
      <c r="I156" s="1">
        <v>50.0</v>
      </c>
      <c r="J156" s="2">
        <v>6.2768463E7</v>
      </c>
      <c r="K156" s="2">
        <v>1781154.0</v>
      </c>
      <c r="L156" s="1" t="s">
        <v>776</v>
      </c>
      <c r="M156" s="1" t="s">
        <v>639</v>
      </c>
      <c r="N156" s="1" t="s">
        <v>640</v>
      </c>
      <c r="O156" s="1" t="s">
        <v>777</v>
      </c>
    </row>
    <row r="157">
      <c r="A157" s="1" t="s">
        <v>778</v>
      </c>
      <c r="B157" s="1" t="s">
        <v>779</v>
      </c>
      <c r="D157" s="1" t="b">
        <v>0</v>
      </c>
      <c r="E157" s="1" t="b">
        <v>0</v>
      </c>
      <c r="F157" s="1" t="b">
        <v>0</v>
      </c>
      <c r="G157" s="1" t="b">
        <v>0</v>
      </c>
      <c r="H157" s="1" t="b">
        <v>0</v>
      </c>
      <c r="I157" s="1">
        <v>50.0</v>
      </c>
      <c r="J157" s="2">
        <v>5.9201178E7</v>
      </c>
      <c r="K157" s="2">
        <v>5292485.0</v>
      </c>
      <c r="L157" s="1" t="s">
        <v>780</v>
      </c>
      <c r="M157" s="1" t="s">
        <v>639</v>
      </c>
      <c r="N157" s="1" t="s">
        <v>640</v>
      </c>
      <c r="O157" s="1" t="s">
        <v>781</v>
      </c>
    </row>
    <row r="158">
      <c r="A158" s="1" t="s">
        <v>782</v>
      </c>
      <c r="B158" s="1" t="s">
        <v>783</v>
      </c>
      <c r="D158" s="1" t="b">
        <v>0</v>
      </c>
      <c r="E158" s="1" t="b">
        <v>0</v>
      </c>
      <c r="F158" s="1" t="b">
        <v>0</v>
      </c>
      <c r="G158" s="1" t="b">
        <v>0</v>
      </c>
      <c r="H158" s="1" t="b">
        <v>0</v>
      </c>
      <c r="I158" s="1">
        <v>50.0</v>
      </c>
      <c r="J158" s="2">
        <v>5.6017549E7</v>
      </c>
      <c r="K158" s="2">
        <v>1661713.0</v>
      </c>
      <c r="L158" s="1" t="s">
        <v>784</v>
      </c>
      <c r="M158" s="1" t="s">
        <v>639</v>
      </c>
      <c r="N158" s="1" t="s">
        <v>640</v>
      </c>
      <c r="O158" s="1" t="s">
        <v>785</v>
      </c>
    </row>
    <row r="159">
      <c r="A159" s="1" t="s">
        <v>786</v>
      </c>
      <c r="B159" s="1" t="s">
        <v>787</v>
      </c>
      <c r="D159" s="1" t="b">
        <v>0</v>
      </c>
      <c r="E159" s="1" t="b">
        <v>0</v>
      </c>
      <c r="F159" s="1" t="b">
        <v>0</v>
      </c>
      <c r="G159" s="1" t="b">
        <v>0</v>
      </c>
      <c r="H159" s="1" t="b">
        <v>0</v>
      </c>
      <c r="I159" s="1">
        <v>50.0</v>
      </c>
      <c r="J159" s="2">
        <v>5.576921E7</v>
      </c>
      <c r="K159" s="2">
        <v>4581604.0</v>
      </c>
      <c r="L159" s="1" t="s">
        <v>788</v>
      </c>
      <c r="M159" s="1" t="s">
        <v>639</v>
      </c>
      <c r="N159" s="1" t="s">
        <v>640</v>
      </c>
      <c r="O159" s="1" t="s">
        <v>789</v>
      </c>
    </row>
    <row r="160">
      <c r="A160" s="1" t="s">
        <v>790</v>
      </c>
      <c r="B160" s="1" t="s">
        <v>791</v>
      </c>
      <c r="D160" s="1" t="b">
        <v>0</v>
      </c>
      <c r="E160" s="1" t="b">
        <v>0</v>
      </c>
      <c r="F160" s="1" t="b">
        <v>0</v>
      </c>
      <c r="G160" s="1" t="b">
        <v>0</v>
      </c>
      <c r="H160" s="1" t="b">
        <v>0</v>
      </c>
      <c r="I160" s="1">
        <v>50.0</v>
      </c>
      <c r="J160" s="2">
        <v>5.5034437E7</v>
      </c>
      <c r="K160" s="2">
        <v>1042289.0</v>
      </c>
      <c r="L160" s="1" t="s">
        <v>792</v>
      </c>
      <c r="M160" s="1" t="s">
        <v>793</v>
      </c>
      <c r="N160" s="1" t="s">
        <v>794</v>
      </c>
      <c r="O160" s="1" t="s">
        <v>795</v>
      </c>
    </row>
    <row r="161">
      <c r="A161" s="1" t="s">
        <v>796</v>
      </c>
      <c r="B161" s="1" t="s">
        <v>797</v>
      </c>
      <c r="D161" s="1" t="b">
        <v>0</v>
      </c>
      <c r="E161" s="1" t="b">
        <v>0</v>
      </c>
      <c r="F161" s="1" t="b">
        <v>0</v>
      </c>
      <c r="G161" s="1" t="b">
        <v>0</v>
      </c>
      <c r="H161" s="1" t="b">
        <v>0</v>
      </c>
      <c r="I161" s="1">
        <v>50.0</v>
      </c>
      <c r="J161" s="2">
        <v>5.4504491E7</v>
      </c>
      <c r="K161" s="2">
        <v>1915990.0</v>
      </c>
      <c r="L161" s="1" t="s">
        <v>798</v>
      </c>
      <c r="M161" s="1" t="s">
        <v>740</v>
      </c>
      <c r="N161" s="1" t="s">
        <v>741</v>
      </c>
      <c r="O161" s="1" t="s">
        <v>799</v>
      </c>
    </row>
    <row r="162">
      <c r="A162" s="1" t="s">
        <v>800</v>
      </c>
      <c r="B162" s="1" t="s">
        <v>801</v>
      </c>
      <c r="D162" s="1" t="b">
        <v>0</v>
      </c>
      <c r="E162" s="1" t="b">
        <v>0</v>
      </c>
      <c r="F162" s="1" t="b">
        <v>0</v>
      </c>
      <c r="G162" s="1" t="b">
        <v>0</v>
      </c>
      <c r="H162" s="1" t="b">
        <v>0</v>
      </c>
      <c r="I162" s="1">
        <v>50.0</v>
      </c>
      <c r="J162" s="2">
        <v>5.3716656E7</v>
      </c>
      <c r="K162" s="2">
        <v>1846315.0</v>
      </c>
      <c r="L162" s="1" t="s">
        <v>802</v>
      </c>
      <c r="M162" s="1" t="s">
        <v>209</v>
      </c>
      <c r="N162" s="1" t="s">
        <v>210</v>
      </c>
      <c r="O162" s="1" t="s">
        <v>803</v>
      </c>
    </row>
    <row r="163">
      <c r="A163" s="1" t="s">
        <v>804</v>
      </c>
      <c r="B163" s="1" t="s">
        <v>805</v>
      </c>
      <c r="D163" s="1" t="b">
        <v>0</v>
      </c>
      <c r="E163" s="1" t="b">
        <v>0</v>
      </c>
      <c r="F163" s="1" t="b">
        <v>0</v>
      </c>
      <c r="G163" s="1" t="b">
        <v>0</v>
      </c>
      <c r="H163" s="1" t="b">
        <v>0</v>
      </c>
      <c r="I163" s="1">
        <v>50.0</v>
      </c>
      <c r="J163" s="2">
        <v>5.109106E7</v>
      </c>
      <c r="K163" s="2">
        <v>2882775.0</v>
      </c>
      <c r="L163" s="1" t="s">
        <v>806</v>
      </c>
      <c r="M163" s="1" t="s">
        <v>639</v>
      </c>
      <c r="N163" s="1" t="s">
        <v>640</v>
      </c>
      <c r="O163" s="1" t="s">
        <v>807</v>
      </c>
    </row>
    <row r="164">
      <c r="A164" s="1" t="s">
        <v>808</v>
      </c>
      <c r="B164" s="1" t="s">
        <v>809</v>
      </c>
      <c r="D164" s="1" t="b">
        <v>0</v>
      </c>
      <c r="E164" s="1" t="b">
        <v>0</v>
      </c>
      <c r="F164" s="1" t="b">
        <v>0</v>
      </c>
      <c r="G164" s="1" t="b">
        <v>0</v>
      </c>
      <c r="H164" s="1" t="b">
        <v>0</v>
      </c>
      <c r="I164" s="1">
        <v>50.0</v>
      </c>
      <c r="J164" s="2">
        <v>5.0877707E7</v>
      </c>
      <c r="K164" s="2">
        <v>2528636.0</v>
      </c>
      <c r="L164" s="1" t="s">
        <v>810</v>
      </c>
      <c r="M164" s="1" t="s">
        <v>811</v>
      </c>
      <c r="N164" s="1" t="s">
        <v>812</v>
      </c>
      <c r="O164" s="1" t="s">
        <v>813</v>
      </c>
    </row>
    <row r="165">
      <c r="A165" s="1" t="s">
        <v>814</v>
      </c>
      <c r="B165" s="1" t="s">
        <v>815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s="1">
        <v>50.0</v>
      </c>
      <c r="J165" s="2">
        <v>4.940286E7</v>
      </c>
      <c r="K165" s="2">
        <v>2111446.0</v>
      </c>
      <c r="L165" s="1" t="s">
        <v>816</v>
      </c>
      <c r="M165" s="1" t="s">
        <v>639</v>
      </c>
      <c r="N165" s="1" t="s">
        <v>640</v>
      </c>
      <c r="O165" s="1" t="s">
        <v>817</v>
      </c>
    </row>
    <row r="166">
      <c r="A166" s="1" t="s">
        <v>818</v>
      </c>
      <c r="B166" s="1" t="s">
        <v>819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0</v>
      </c>
      <c r="I166" s="1">
        <v>50.0</v>
      </c>
      <c r="J166" s="2">
        <v>4.8517053E7</v>
      </c>
      <c r="K166" s="2">
        <v>8653125.0</v>
      </c>
      <c r="L166" s="1" t="s">
        <v>820</v>
      </c>
      <c r="M166" s="1" t="s">
        <v>740</v>
      </c>
      <c r="N166" s="1" t="s">
        <v>741</v>
      </c>
      <c r="O166" s="1" t="s">
        <v>821</v>
      </c>
    </row>
    <row r="167">
      <c r="A167" s="1" t="s">
        <v>822</v>
      </c>
      <c r="B167" s="1" t="s">
        <v>823</v>
      </c>
      <c r="D167" s="1" t="b">
        <v>0</v>
      </c>
      <c r="E167" s="1" t="b">
        <v>0</v>
      </c>
      <c r="F167" s="1" t="b">
        <v>0</v>
      </c>
      <c r="G167" s="1" t="b">
        <v>1</v>
      </c>
      <c r="H167" s="1" t="b">
        <v>0</v>
      </c>
      <c r="I167" s="1">
        <v>50.0</v>
      </c>
      <c r="J167" s="2">
        <v>4.6308559E7</v>
      </c>
      <c r="K167" s="2">
        <v>2658892.0</v>
      </c>
      <c r="L167" s="1" t="s">
        <v>824</v>
      </c>
      <c r="M167" s="1" t="s">
        <v>825</v>
      </c>
      <c r="N167" s="1" t="s">
        <v>794</v>
      </c>
      <c r="O167" s="1" t="s">
        <v>826</v>
      </c>
    </row>
    <row r="168">
      <c r="A168" s="1" t="s">
        <v>827</v>
      </c>
      <c r="B168" s="1" t="s">
        <v>828</v>
      </c>
      <c r="D168" s="1" t="b">
        <v>0</v>
      </c>
      <c r="E168" s="1" t="b">
        <v>0</v>
      </c>
      <c r="F168" s="1" t="b">
        <v>0</v>
      </c>
      <c r="G168" s="1" t="b">
        <v>0</v>
      </c>
      <c r="H168" s="1" t="b">
        <v>0</v>
      </c>
      <c r="I168" s="1">
        <v>50.0</v>
      </c>
      <c r="J168" s="2">
        <v>4.6021619E7</v>
      </c>
      <c r="K168" s="2">
        <v>1859537.0</v>
      </c>
      <c r="L168" s="1" t="s">
        <v>829</v>
      </c>
      <c r="M168" s="1" t="s">
        <v>793</v>
      </c>
      <c r="N168" s="1" t="s">
        <v>794</v>
      </c>
      <c r="O168" s="1" t="s">
        <v>830</v>
      </c>
    </row>
    <row r="169">
      <c r="A169" s="1" t="s">
        <v>831</v>
      </c>
      <c r="B169" s="1" t="s">
        <v>832</v>
      </c>
      <c r="D169" s="1" t="b">
        <v>0</v>
      </c>
      <c r="E169" s="1" t="b">
        <v>0</v>
      </c>
      <c r="F169" s="1" t="b">
        <v>0</v>
      </c>
      <c r="G169" s="1" t="b">
        <v>0</v>
      </c>
      <c r="H169" s="1" t="b">
        <v>0</v>
      </c>
      <c r="I169" s="1">
        <v>50.0</v>
      </c>
      <c r="J169" s="2">
        <v>4.5870819E7</v>
      </c>
      <c r="K169" s="2">
        <v>1312335.0</v>
      </c>
      <c r="L169" s="1" t="s">
        <v>833</v>
      </c>
      <c r="M169" s="1" t="s">
        <v>825</v>
      </c>
      <c r="N169" s="1" t="s">
        <v>794</v>
      </c>
      <c r="O169" s="1" t="s">
        <v>834</v>
      </c>
    </row>
    <row r="170">
      <c r="A170" s="1" t="s">
        <v>835</v>
      </c>
      <c r="B170" s="1" t="s">
        <v>836</v>
      </c>
      <c r="D170" s="1" t="b">
        <v>0</v>
      </c>
      <c r="E170" s="1" t="b">
        <v>0</v>
      </c>
      <c r="F170" s="1" t="b">
        <v>0</v>
      </c>
      <c r="G170" s="1" t="b">
        <v>0</v>
      </c>
      <c r="H170" s="1" t="b">
        <v>0</v>
      </c>
      <c r="I170" s="1">
        <v>50.0</v>
      </c>
      <c r="J170" s="2">
        <v>4.5113743E7</v>
      </c>
      <c r="K170" s="2">
        <v>1368358.0</v>
      </c>
      <c r="L170" s="1" t="s">
        <v>837</v>
      </c>
      <c r="M170" s="1" t="s">
        <v>740</v>
      </c>
      <c r="N170" s="1" t="s">
        <v>741</v>
      </c>
      <c r="O170" s="1" t="s">
        <v>838</v>
      </c>
    </row>
    <row r="171">
      <c r="A171" s="1" t="s">
        <v>839</v>
      </c>
      <c r="B171" s="1" t="s">
        <v>840</v>
      </c>
      <c r="D171" s="1" t="b">
        <v>0</v>
      </c>
      <c r="E171" s="1" t="b">
        <v>0</v>
      </c>
      <c r="F171" s="1" t="b">
        <v>0</v>
      </c>
      <c r="G171" s="1" t="b">
        <v>0</v>
      </c>
      <c r="H171" s="1" t="b">
        <v>0</v>
      </c>
      <c r="I171" s="1">
        <v>50.0</v>
      </c>
      <c r="J171" s="2">
        <v>4.3971629E7</v>
      </c>
      <c r="K171" s="2">
        <v>1569570.0</v>
      </c>
      <c r="L171" s="1" t="s">
        <v>841</v>
      </c>
      <c r="M171" s="1" t="s">
        <v>740</v>
      </c>
      <c r="N171" s="1" t="s">
        <v>741</v>
      </c>
      <c r="O171" s="1" t="s">
        <v>842</v>
      </c>
    </row>
    <row r="172">
      <c r="A172" s="1" t="s">
        <v>843</v>
      </c>
      <c r="B172" s="1" t="s">
        <v>844</v>
      </c>
      <c r="D172" s="1" t="b">
        <v>0</v>
      </c>
      <c r="E172" s="1" t="b">
        <v>0</v>
      </c>
      <c r="F172" s="1" t="b">
        <v>0</v>
      </c>
      <c r="G172" s="1" t="b">
        <v>0</v>
      </c>
      <c r="H172" s="1" t="b">
        <v>0</v>
      </c>
      <c r="I172" s="1">
        <v>50.0</v>
      </c>
      <c r="J172" s="2">
        <v>4.3237658E7</v>
      </c>
      <c r="K172" s="2">
        <v>7896935.0</v>
      </c>
      <c r="L172" s="1" t="s">
        <v>845</v>
      </c>
      <c r="M172" s="1" t="s">
        <v>633</v>
      </c>
      <c r="N172" s="1" t="s">
        <v>634</v>
      </c>
      <c r="O172" s="1" t="s">
        <v>846</v>
      </c>
    </row>
    <row r="173">
      <c r="A173" s="1" t="s">
        <v>847</v>
      </c>
      <c r="B173" s="1" t="s">
        <v>848</v>
      </c>
      <c r="D173" s="1" t="b">
        <v>0</v>
      </c>
      <c r="E173" s="1" t="b">
        <v>0</v>
      </c>
      <c r="F173" s="1" t="b">
        <v>0</v>
      </c>
      <c r="G173" s="1" t="b">
        <v>0</v>
      </c>
      <c r="H173" s="1" t="b">
        <v>0</v>
      </c>
      <c r="I173" s="1">
        <v>50.0</v>
      </c>
      <c r="J173" s="2">
        <v>4.2940331E7</v>
      </c>
      <c r="K173" s="2">
        <v>1454447.0</v>
      </c>
      <c r="L173" s="1" t="s">
        <v>849</v>
      </c>
      <c r="M173" s="1" t="s">
        <v>740</v>
      </c>
      <c r="N173" s="1" t="s">
        <v>741</v>
      </c>
      <c r="O173" s="1" t="s">
        <v>850</v>
      </c>
    </row>
    <row r="174">
      <c r="A174" s="1" t="s">
        <v>851</v>
      </c>
      <c r="B174" s="1" t="s">
        <v>852</v>
      </c>
      <c r="D174" s="1" t="b">
        <v>0</v>
      </c>
      <c r="E174" s="1" t="b">
        <v>0</v>
      </c>
      <c r="F174" s="1" t="b">
        <v>0</v>
      </c>
      <c r="G174" s="1" t="b">
        <v>1</v>
      </c>
      <c r="H174" s="1" t="b">
        <v>0</v>
      </c>
      <c r="I174" s="1">
        <v>50.0</v>
      </c>
      <c r="J174" s="2">
        <v>4.289473E7</v>
      </c>
      <c r="K174" s="2">
        <v>1734907.0</v>
      </c>
      <c r="L174" s="1" t="s">
        <v>853</v>
      </c>
      <c r="M174" s="1" t="s">
        <v>639</v>
      </c>
      <c r="N174" s="1" t="s">
        <v>640</v>
      </c>
      <c r="O174" s="1" t="s">
        <v>854</v>
      </c>
    </row>
    <row r="175">
      <c r="A175" s="1" t="s">
        <v>855</v>
      </c>
      <c r="B175" s="1" t="s">
        <v>852</v>
      </c>
      <c r="D175" s="1" t="b">
        <v>0</v>
      </c>
      <c r="E175" s="1" t="b">
        <v>0</v>
      </c>
      <c r="F175" s="1" t="b">
        <v>0</v>
      </c>
      <c r="G175" s="1" t="b">
        <v>1</v>
      </c>
      <c r="H175" s="1" t="b">
        <v>0</v>
      </c>
      <c r="I175" s="1">
        <v>50.0</v>
      </c>
      <c r="J175" s="2">
        <v>4.289473E7</v>
      </c>
      <c r="K175" s="2">
        <v>1734907.0</v>
      </c>
      <c r="L175" s="1" t="s">
        <v>856</v>
      </c>
      <c r="M175" s="1" t="s">
        <v>639</v>
      </c>
      <c r="N175" s="1" t="s">
        <v>640</v>
      </c>
      <c r="O175" s="1" t="s">
        <v>857</v>
      </c>
    </row>
    <row r="176">
      <c r="A176" s="1" t="s">
        <v>858</v>
      </c>
      <c r="B176" s="1" t="s">
        <v>859</v>
      </c>
      <c r="D176" s="1" t="b">
        <v>0</v>
      </c>
      <c r="E176" s="1" t="b">
        <v>0</v>
      </c>
      <c r="F176" s="1" t="b">
        <v>0</v>
      </c>
      <c r="G176" s="1" t="b">
        <v>0</v>
      </c>
      <c r="H176" s="1" t="b">
        <v>0</v>
      </c>
      <c r="I176" s="1">
        <v>50.0</v>
      </c>
      <c r="J176" s="2">
        <v>4.2315616E7</v>
      </c>
      <c r="K176" s="2">
        <v>1003589.0</v>
      </c>
      <c r="L176" s="1" t="s">
        <v>860</v>
      </c>
      <c r="M176" s="1" t="s">
        <v>825</v>
      </c>
      <c r="N176" s="1" t="s">
        <v>794</v>
      </c>
      <c r="O176" s="1" t="s">
        <v>861</v>
      </c>
    </row>
    <row r="177">
      <c r="A177" s="1" t="s">
        <v>862</v>
      </c>
      <c r="B177" s="1" t="s">
        <v>863</v>
      </c>
      <c r="D177" s="1" t="b">
        <v>0</v>
      </c>
      <c r="E177" s="1" t="b">
        <v>0</v>
      </c>
      <c r="F177" s="1" t="b">
        <v>0</v>
      </c>
      <c r="G177" s="1" t="b">
        <v>0</v>
      </c>
      <c r="H177" s="1" t="b">
        <v>0</v>
      </c>
      <c r="I177" s="1">
        <v>50.0</v>
      </c>
      <c r="J177" s="2">
        <v>4.2233449E7</v>
      </c>
      <c r="K177" s="2">
        <v>1319084.0</v>
      </c>
      <c r="L177" s="1" t="s">
        <v>864</v>
      </c>
      <c r="M177" s="1" t="s">
        <v>740</v>
      </c>
      <c r="N177" s="1" t="s">
        <v>741</v>
      </c>
      <c r="O177" s="1" t="s">
        <v>865</v>
      </c>
    </row>
    <row r="178">
      <c r="A178" s="1" t="s">
        <v>866</v>
      </c>
      <c r="B178" s="1" t="s">
        <v>867</v>
      </c>
      <c r="D178" s="1" t="b">
        <v>0</v>
      </c>
      <c r="E178" s="1" t="b">
        <v>0</v>
      </c>
      <c r="F178" s="1" t="b">
        <v>0</v>
      </c>
      <c r="G178" s="1" t="b">
        <v>0</v>
      </c>
      <c r="H178" s="1" t="b">
        <v>0</v>
      </c>
      <c r="I178" s="1">
        <v>50.0</v>
      </c>
      <c r="J178" s="2">
        <v>4.1563032E7</v>
      </c>
      <c r="K178" s="2">
        <v>1010867.0</v>
      </c>
      <c r="L178" s="1" t="s">
        <v>868</v>
      </c>
      <c r="M178" s="1" t="s">
        <v>639</v>
      </c>
      <c r="N178" s="1" t="s">
        <v>640</v>
      </c>
      <c r="O178" s="1" t="s">
        <v>869</v>
      </c>
    </row>
    <row r="179">
      <c r="A179" s="1" t="s">
        <v>870</v>
      </c>
      <c r="B179" s="1" t="s">
        <v>871</v>
      </c>
      <c r="D179" s="1" t="b">
        <v>0</v>
      </c>
      <c r="E179" s="1" t="b">
        <v>0</v>
      </c>
      <c r="F179" s="1" t="b">
        <v>0</v>
      </c>
      <c r="G179" s="1" t="b">
        <v>0</v>
      </c>
      <c r="H179" s="1" t="b">
        <v>0</v>
      </c>
      <c r="I179" s="1">
        <v>50.0</v>
      </c>
      <c r="J179" s="2">
        <v>4.1229132E7</v>
      </c>
      <c r="K179" s="2">
        <v>3787851.0</v>
      </c>
      <c r="L179" s="1" t="s">
        <v>872</v>
      </c>
      <c r="M179" s="1" t="s">
        <v>209</v>
      </c>
      <c r="N179" s="1" t="s">
        <v>210</v>
      </c>
      <c r="O179" s="1" t="s">
        <v>873</v>
      </c>
    </row>
    <row r="180">
      <c r="A180" s="1" t="s">
        <v>874</v>
      </c>
      <c r="B180" s="1" t="s">
        <v>875</v>
      </c>
      <c r="D180" s="1" t="b">
        <v>0</v>
      </c>
      <c r="E180" s="1" t="b">
        <v>1</v>
      </c>
      <c r="F180" s="1" t="b">
        <v>1</v>
      </c>
      <c r="G180" s="1" t="b">
        <v>0</v>
      </c>
      <c r="H180" s="1" t="b">
        <v>0</v>
      </c>
      <c r="I180" s="1">
        <v>50.0</v>
      </c>
      <c r="J180" s="2">
        <v>4.018163E7</v>
      </c>
      <c r="K180" s="2">
        <v>8878750.0</v>
      </c>
      <c r="L180" s="1" t="s">
        <v>876</v>
      </c>
      <c r="M180" s="1" t="s">
        <v>174</v>
      </c>
      <c r="N180" s="1" t="s">
        <v>175</v>
      </c>
      <c r="O180" s="1" t="s">
        <v>877</v>
      </c>
    </row>
    <row r="181">
      <c r="A181" s="1" t="s">
        <v>878</v>
      </c>
      <c r="B181" s="1" t="s">
        <v>879</v>
      </c>
      <c r="D181" s="1" t="b">
        <v>0</v>
      </c>
      <c r="E181" s="1" t="b">
        <v>0</v>
      </c>
      <c r="F181" s="1" t="b">
        <v>0</v>
      </c>
      <c r="G181" s="1" t="b">
        <v>0</v>
      </c>
      <c r="H181" s="1" t="b">
        <v>0</v>
      </c>
      <c r="I181" s="1">
        <v>50.0</v>
      </c>
      <c r="J181" s="2">
        <v>3.9295885E7</v>
      </c>
      <c r="K181" s="2">
        <v>1482500.0</v>
      </c>
      <c r="L181" s="1" t="s">
        <v>880</v>
      </c>
      <c r="M181" s="1" t="s">
        <v>209</v>
      </c>
      <c r="N181" s="1" t="s">
        <v>210</v>
      </c>
      <c r="O181" s="1" t="s">
        <v>881</v>
      </c>
    </row>
    <row r="182">
      <c r="A182" s="1" t="s">
        <v>882</v>
      </c>
      <c r="B182" s="1" t="s">
        <v>883</v>
      </c>
      <c r="D182" s="1" t="b">
        <v>0</v>
      </c>
      <c r="E182" s="1" t="b">
        <v>0</v>
      </c>
      <c r="F182" s="1" t="b">
        <v>0</v>
      </c>
      <c r="G182" s="1" t="b">
        <v>0</v>
      </c>
      <c r="H182" s="1" t="b">
        <v>0</v>
      </c>
      <c r="I182" s="1">
        <v>50.0</v>
      </c>
      <c r="J182" s="2">
        <v>3.8844913E7</v>
      </c>
      <c r="K182" s="2">
        <v>875730.0</v>
      </c>
      <c r="L182" s="1" t="s">
        <v>884</v>
      </c>
      <c r="M182" s="1" t="s">
        <v>793</v>
      </c>
      <c r="N182" s="1" t="s">
        <v>794</v>
      </c>
      <c r="O182" s="1" t="s">
        <v>885</v>
      </c>
    </row>
    <row r="183">
      <c r="A183" s="1" t="s">
        <v>886</v>
      </c>
      <c r="B183" s="1" t="s">
        <v>887</v>
      </c>
      <c r="D183" s="1" t="b">
        <v>0</v>
      </c>
      <c r="E183" s="1" t="b">
        <v>0</v>
      </c>
      <c r="F183" s="1" t="b">
        <v>0</v>
      </c>
      <c r="G183" s="1" t="b">
        <v>0</v>
      </c>
      <c r="H183" s="1" t="b">
        <v>0</v>
      </c>
      <c r="I183" s="1">
        <v>50.0</v>
      </c>
      <c r="J183" s="2">
        <v>3.8790911E7</v>
      </c>
      <c r="K183" s="2">
        <v>1999859.0</v>
      </c>
      <c r="L183" s="1" t="s">
        <v>888</v>
      </c>
      <c r="M183" s="1" t="s">
        <v>793</v>
      </c>
      <c r="N183" s="1" t="s">
        <v>794</v>
      </c>
      <c r="O183" s="1" t="s">
        <v>889</v>
      </c>
    </row>
    <row r="184">
      <c r="A184" s="1" t="s">
        <v>890</v>
      </c>
      <c r="B184" s="1" t="s">
        <v>891</v>
      </c>
      <c r="D184" s="1" t="b">
        <v>0</v>
      </c>
      <c r="E184" s="1" t="b">
        <v>0</v>
      </c>
      <c r="F184" s="1" t="b">
        <v>0</v>
      </c>
      <c r="G184" s="1" t="b">
        <v>0</v>
      </c>
      <c r="H184" s="1" t="b">
        <v>0</v>
      </c>
      <c r="I184" s="1">
        <v>50.0</v>
      </c>
      <c r="J184" s="2">
        <v>3.792343E7</v>
      </c>
      <c r="K184" s="2">
        <v>4842043.0</v>
      </c>
      <c r="L184" s="1" t="s">
        <v>892</v>
      </c>
      <c r="M184" s="1" t="s">
        <v>740</v>
      </c>
      <c r="N184" s="1" t="s">
        <v>741</v>
      </c>
      <c r="O184" s="1" t="s">
        <v>893</v>
      </c>
    </row>
    <row r="185">
      <c r="A185" s="1" t="s">
        <v>894</v>
      </c>
      <c r="B185" s="1" t="s">
        <v>895</v>
      </c>
      <c r="D185" s="1" t="b">
        <v>0</v>
      </c>
      <c r="E185" s="1" t="b">
        <v>0</v>
      </c>
      <c r="F185" s="1" t="b">
        <v>0</v>
      </c>
      <c r="G185" s="1" t="b">
        <v>0</v>
      </c>
      <c r="H185" s="1" t="b">
        <v>0</v>
      </c>
      <c r="I185" s="1">
        <v>50.0</v>
      </c>
      <c r="J185" s="2">
        <v>3.7768026E7</v>
      </c>
      <c r="K185" s="2">
        <v>5161199.0</v>
      </c>
      <c r="L185" s="1" t="s">
        <v>896</v>
      </c>
      <c r="M185" s="1" t="s">
        <v>174</v>
      </c>
      <c r="N185" s="1" t="s">
        <v>897</v>
      </c>
      <c r="O185" s="1" t="s">
        <v>898</v>
      </c>
    </row>
    <row r="186">
      <c r="A186" s="1" t="s">
        <v>899</v>
      </c>
      <c r="B186" s="1" t="s">
        <v>900</v>
      </c>
      <c r="D186" s="1" t="b">
        <v>0</v>
      </c>
      <c r="E186" s="1" t="b">
        <v>0</v>
      </c>
      <c r="F186" s="1" t="b">
        <v>0</v>
      </c>
      <c r="G186" s="1" t="b">
        <v>0</v>
      </c>
      <c r="H186" s="1" t="b">
        <v>0</v>
      </c>
      <c r="I186" s="1">
        <v>50.0</v>
      </c>
      <c r="J186" s="2">
        <v>3.7299505E7</v>
      </c>
      <c r="K186" s="2">
        <v>7252238.0</v>
      </c>
      <c r="L186" s="1" t="s">
        <v>901</v>
      </c>
      <c r="M186" s="1" t="s">
        <v>740</v>
      </c>
      <c r="N186" s="1" t="s">
        <v>741</v>
      </c>
      <c r="O186" s="1" t="s">
        <v>902</v>
      </c>
    </row>
    <row r="187">
      <c r="A187" s="1" t="s">
        <v>903</v>
      </c>
      <c r="B187" s="1" t="s">
        <v>904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>
        <v>50.0</v>
      </c>
      <c r="J187" s="2">
        <v>3.6768927E7</v>
      </c>
      <c r="K187" s="2">
        <v>2275772.0</v>
      </c>
      <c r="L187" s="1" t="s">
        <v>905</v>
      </c>
      <c r="M187" s="1" t="s">
        <v>209</v>
      </c>
      <c r="N187" s="1" t="s">
        <v>210</v>
      </c>
      <c r="O187" s="1" t="s">
        <v>906</v>
      </c>
    </row>
    <row r="188">
      <c r="A188" s="1" t="s">
        <v>907</v>
      </c>
      <c r="B188" s="1" t="s">
        <v>908</v>
      </c>
      <c r="D188" s="1" t="b">
        <v>0</v>
      </c>
      <c r="E188" s="1" t="b">
        <v>0</v>
      </c>
      <c r="F188" s="1" t="b">
        <v>0</v>
      </c>
      <c r="G188" s="1" t="b">
        <v>0</v>
      </c>
      <c r="H188" s="1" t="b">
        <v>0</v>
      </c>
      <c r="I188" s="1">
        <v>50.0</v>
      </c>
      <c r="J188" s="2">
        <v>3.6709452E7</v>
      </c>
      <c r="K188" s="2">
        <v>1412642.0</v>
      </c>
      <c r="L188" s="1" t="s">
        <v>909</v>
      </c>
      <c r="M188" s="1" t="s">
        <v>825</v>
      </c>
      <c r="N188" s="1" t="s">
        <v>794</v>
      </c>
      <c r="O188" s="1" t="s">
        <v>910</v>
      </c>
    </row>
    <row r="189">
      <c r="A189" s="1" t="s">
        <v>911</v>
      </c>
      <c r="B189" s="1" t="s">
        <v>912</v>
      </c>
      <c r="D189" s="1" t="b">
        <v>0</v>
      </c>
      <c r="E189" s="1" t="b">
        <v>0</v>
      </c>
      <c r="F189" s="1" t="b">
        <v>0</v>
      </c>
      <c r="G189" s="1" t="b">
        <v>0</v>
      </c>
      <c r="H189" s="1" t="b">
        <v>0</v>
      </c>
      <c r="I189" s="1">
        <v>50.0</v>
      </c>
      <c r="J189" s="2">
        <v>3.6472168E7</v>
      </c>
      <c r="K189" s="2">
        <v>1317663.0</v>
      </c>
      <c r="L189" s="1" t="s">
        <v>913</v>
      </c>
      <c r="M189" s="1" t="s">
        <v>639</v>
      </c>
      <c r="N189" s="1" t="s">
        <v>640</v>
      </c>
      <c r="O189" s="1" t="s">
        <v>914</v>
      </c>
    </row>
    <row r="190">
      <c r="A190" s="1" t="s">
        <v>915</v>
      </c>
      <c r="B190" s="1" t="s">
        <v>916</v>
      </c>
      <c r="D190" s="1" t="b">
        <v>0</v>
      </c>
      <c r="E190" s="1" t="b">
        <v>0</v>
      </c>
      <c r="F190" s="1" t="b">
        <v>0</v>
      </c>
      <c r="G190" s="1" t="b">
        <v>0</v>
      </c>
      <c r="H190" s="1" t="b">
        <v>0</v>
      </c>
      <c r="I190" s="1">
        <v>50.0</v>
      </c>
      <c r="J190" s="2">
        <v>3.6321706E7</v>
      </c>
      <c r="K190" s="2">
        <v>3732856.0</v>
      </c>
      <c r="L190" s="1" t="s">
        <v>917</v>
      </c>
      <c r="M190" s="1" t="s">
        <v>209</v>
      </c>
      <c r="N190" s="1" t="s">
        <v>210</v>
      </c>
      <c r="O190" s="1" t="s">
        <v>918</v>
      </c>
    </row>
    <row r="191">
      <c r="A191" s="1" t="s">
        <v>919</v>
      </c>
      <c r="B191" s="1" t="s">
        <v>920</v>
      </c>
      <c r="D191" s="1" t="b">
        <v>0</v>
      </c>
      <c r="E191" s="1" t="b">
        <v>0</v>
      </c>
      <c r="F191" s="1" t="b">
        <v>1</v>
      </c>
      <c r="G191" s="1" t="b">
        <v>1</v>
      </c>
      <c r="H191" s="1" t="b">
        <v>0</v>
      </c>
      <c r="I191" s="1">
        <v>50.0</v>
      </c>
      <c r="J191" s="2">
        <v>3.5465674E7</v>
      </c>
      <c r="K191" s="2">
        <v>3680438.0</v>
      </c>
      <c r="L191" s="1" t="s">
        <v>921</v>
      </c>
      <c r="M191" s="1" t="s">
        <v>759</v>
      </c>
      <c r="N191" s="1" t="s">
        <v>922</v>
      </c>
      <c r="O191" s="1" t="s">
        <v>923</v>
      </c>
    </row>
    <row r="192">
      <c r="A192" s="1" t="s">
        <v>924</v>
      </c>
      <c r="B192" s="1" t="s">
        <v>925</v>
      </c>
      <c r="D192" s="1" t="b">
        <v>0</v>
      </c>
      <c r="E192" s="1" t="b">
        <v>0</v>
      </c>
      <c r="F192" s="1" t="b">
        <v>0</v>
      </c>
      <c r="G192" s="1" t="b">
        <v>0</v>
      </c>
      <c r="H192" s="1" t="b">
        <v>0</v>
      </c>
      <c r="I192" s="1">
        <v>50.0</v>
      </c>
      <c r="J192" s="2">
        <v>3.4092602E7</v>
      </c>
      <c r="K192" s="2">
        <v>2413325.0</v>
      </c>
      <c r="L192" s="1" t="s">
        <v>926</v>
      </c>
      <c r="M192" s="1" t="s">
        <v>740</v>
      </c>
      <c r="N192" s="1" t="s">
        <v>741</v>
      </c>
      <c r="O192" s="1" t="s">
        <v>927</v>
      </c>
    </row>
    <row r="193">
      <c r="A193" s="1" t="s">
        <v>928</v>
      </c>
      <c r="B193" s="1" t="s">
        <v>929</v>
      </c>
      <c r="D193" s="1" t="b">
        <v>0</v>
      </c>
      <c r="E193" s="1" t="b">
        <v>0</v>
      </c>
      <c r="F193" s="1" t="b">
        <v>0</v>
      </c>
      <c r="G193" s="1" t="b">
        <v>0</v>
      </c>
      <c r="H193" s="1" t="b">
        <v>0</v>
      </c>
      <c r="I193" s="1">
        <v>50.0</v>
      </c>
      <c r="J193" s="2">
        <v>3.3447063E7</v>
      </c>
      <c r="K193" s="2">
        <v>900991.0</v>
      </c>
      <c r="L193" s="1" t="s">
        <v>930</v>
      </c>
      <c r="M193" s="1" t="s">
        <v>740</v>
      </c>
      <c r="N193" s="1" t="s">
        <v>741</v>
      </c>
      <c r="O193" s="1" t="s">
        <v>931</v>
      </c>
    </row>
    <row r="194">
      <c r="A194" s="1" t="s">
        <v>932</v>
      </c>
      <c r="B194" s="1" t="s">
        <v>933</v>
      </c>
      <c r="D194" s="1" t="b">
        <v>0</v>
      </c>
      <c r="E194" s="1" t="b">
        <v>0</v>
      </c>
      <c r="F194" s="1" t="b">
        <v>0</v>
      </c>
      <c r="G194" s="1" t="b">
        <v>0</v>
      </c>
      <c r="H194" s="1" t="b">
        <v>0</v>
      </c>
      <c r="I194" s="1">
        <v>50.0</v>
      </c>
      <c r="J194" s="2">
        <v>3.3256049E7</v>
      </c>
      <c r="K194" s="2">
        <v>856462.0</v>
      </c>
      <c r="L194" s="1" t="s">
        <v>934</v>
      </c>
      <c r="M194" s="1" t="s">
        <v>639</v>
      </c>
      <c r="N194" s="1" t="s">
        <v>640</v>
      </c>
      <c r="O194" s="1" t="s">
        <v>935</v>
      </c>
    </row>
    <row r="195">
      <c r="A195" s="1" t="s">
        <v>936</v>
      </c>
      <c r="B195" s="1" t="s">
        <v>937</v>
      </c>
      <c r="D195" s="1" t="b">
        <v>0</v>
      </c>
      <c r="E195" s="1" t="b">
        <v>0</v>
      </c>
      <c r="F195" s="1" t="b">
        <v>0</v>
      </c>
      <c r="G195" s="1" t="b">
        <v>0</v>
      </c>
      <c r="H195" s="1" t="b">
        <v>0</v>
      </c>
      <c r="I195" s="1">
        <v>50.0</v>
      </c>
      <c r="J195" s="2">
        <v>3.3119279E7</v>
      </c>
      <c r="K195" s="2">
        <v>1364856.0</v>
      </c>
      <c r="L195" s="1" t="s">
        <v>938</v>
      </c>
      <c r="M195" s="1" t="s">
        <v>740</v>
      </c>
      <c r="N195" s="1" t="s">
        <v>741</v>
      </c>
      <c r="O195" s="1" t="s">
        <v>939</v>
      </c>
    </row>
    <row r="196">
      <c r="A196" s="1" t="s">
        <v>940</v>
      </c>
      <c r="B196" s="1" t="s">
        <v>941</v>
      </c>
      <c r="D196" s="1" t="b">
        <v>0</v>
      </c>
      <c r="E196" s="1" t="b">
        <v>0</v>
      </c>
      <c r="F196" s="1" t="b">
        <v>0</v>
      </c>
      <c r="G196" s="1" t="b">
        <v>0</v>
      </c>
      <c r="H196" s="1" t="b">
        <v>0</v>
      </c>
      <c r="I196" s="1">
        <v>50.0</v>
      </c>
      <c r="J196" s="2">
        <v>3.2872001E7</v>
      </c>
      <c r="K196" s="2">
        <v>1363859.0</v>
      </c>
      <c r="L196" s="1" t="s">
        <v>942</v>
      </c>
      <c r="M196" s="1" t="s">
        <v>825</v>
      </c>
      <c r="N196" s="1" t="s">
        <v>794</v>
      </c>
      <c r="O196" s="1" t="s">
        <v>943</v>
      </c>
    </row>
    <row r="197">
      <c r="A197" s="1" t="s">
        <v>944</v>
      </c>
      <c r="B197" s="1" t="s">
        <v>945</v>
      </c>
      <c r="D197" s="1" t="b">
        <v>0</v>
      </c>
      <c r="E197" s="1" t="b">
        <v>0</v>
      </c>
      <c r="F197" s="1" t="b">
        <v>0</v>
      </c>
      <c r="G197" s="1" t="b">
        <v>0</v>
      </c>
      <c r="H197" s="1" t="b">
        <v>0</v>
      </c>
      <c r="I197" s="1">
        <v>50.0</v>
      </c>
      <c r="J197" s="2">
        <v>3.2319127E7</v>
      </c>
      <c r="K197" s="2">
        <v>1622765.0</v>
      </c>
      <c r="L197" s="1" t="s">
        <v>946</v>
      </c>
      <c r="M197" s="1" t="s">
        <v>740</v>
      </c>
      <c r="N197" s="1" t="s">
        <v>741</v>
      </c>
      <c r="O197" s="1" t="s">
        <v>947</v>
      </c>
    </row>
    <row r="198">
      <c r="A198" s="1" t="s">
        <v>948</v>
      </c>
      <c r="B198" s="1" t="s">
        <v>949</v>
      </c>
      <c r="D198" s="1" t="b">
        <v>0</v>
      </c>
      <c r="E198" s="1" t="b">
        <v>0</v>
      </c>
      <c r="F198" s="1" t="b">
        <v>0</v>
      </c>
      <c r="G198" s="1" t="b">
        <v>0</v>
      </c>
      <c r="H198" s="1" t="b">
        <v>0</v>
      </c>
      <c r="I198" s="1">
        <v>50.0</v>
      </c>
      <c r="J198" s="2">
        <v>3.1711298E7</v>
      </c>
      <c r="K198" s="2">
        <v>2047887.0</v>
      </c>
      <c r="L198" s="1" t="s">
        <v>950</v>
      </c>
      <c r="M198" s="1" t="s">
        <v>633</v>
      </c>
      <c r="N198" s="1" t="s">
        <v>634</v>
      </c>
      <c r="O198" s="1" t="s">
        <v>951</v>
      </c>
    </row>
    <row r="199">
      <c r="A199" s="1" t="s">
        <v>952</v>
      </c>
      <c r="B199" s="1" t="s">
        <v>953</v>
      </c>
      <c r="D199" s="1" t="b">
        <v>0</v>
      </c>
      <c r="E199" s="1" t="b">
        <v>0</v>
      </c>
      <c r="F199" s="1" t="b">
        <v>0</v>
      </c>
      <c r="G199" s="1" t="b">
        <v>0</v>
      </c>
      <c r="H199" s="1" t="b">
        <v>0</v>
      </c>
      <c r="I199" s="1">
        <v>50.0</v>
      </c>
      <c r="J199" s="2">
        <v>3.1698166E7</v>
      </c>
      <c r="K199" s="2">
        <v>1019119.0</v>
      </c>
      <c r="L199" s="1" t="s">
        <v>954</v>
      </c>
      <c r="M199" s="1" t="s">
        <v>209</v>
      </c>
      <c r="N199" s="1" t="s">
        <v>210</v>
      </c>
      <c r="O199" s="1" t="s">
        <v>955</v>
      </c>
    </row>
    <row r="200">
      <c r="A200" s="1" t="s">
        <v>956</v>
      </c>
      <c r="B200" s="1" t="s">
        <v>957</v>
      </c>
      <c r="D200" s="1" t="b">
        <v>0</v>
      </c>
      <c r="E200" s="1" t="b">
        <v>0</v>
      </c>
      <c r="F200" s="1" t="b">
        <v>0</v>
      </c>
      <c r="G200" s="1" t="b">
        <v>0</v>
      </c>
      <c r="H200" s="1" t="b">
        <v>0</v>
      </c>
      <c r="I200" s="1">
        <v>50.0</v>
      </c>
      <c r="J200" s="2">
        <v>3.1271942E7</v>
      </c>
      <c r="K200" s="2">
        <v>756586.0</v>
      </c>
      <c r="L200" s="1" t="s">
        <v>958</v>
      </c>
      <c r="M200" s="1" t="s">
        <v>633</v>
      </c>
      <c r="N200" s="1" t="s">
        <v>634</v>
      </c>
      <c r="O200" s="1" t="s">
        <v>959</v>
      </c>
    </row>
    <row r="201">
      <c r="A201" s="1" t="s">
        <v>960</v>
      </c>
      <c r="B201" s="1" t="s">
        <v>961</v>
      </c>
      <c r="D201" s="1" t="b">
        <v>0</v>
      </c>
      <c r="E201" s="1" t="b">
        <v>0</v>
      </c>
      <c r="F201" s="1" t="b">
        <v>0</v>
      </c>
      <c r="G201" s="1" t="b">
        <v>0</v>
      </c>
      <c r="H201" s="1" t="b">
        <v>0</v>
      </c>
      <c r="I201" s="1">
        <v>50.0</v>
      </c>
      <c r="J201" s="2">
        <v>3.124862E7</v>
      </c>
      <c r="K201" s="2">
        <v>2738296.0</v>
      </c>
      <c r="L201" s="1" t="s">
        <v>962</v>
      </c>
      <c r="M201" s="1" t="s">
        <v>963</v>
      </c>
      <c r="N201" s="1" t="s">
        <v>964</v>
      </c>
      <c r="O201" s="1" t="s">
        <v>965</v>
      </c>
    </row>
    <row r="202">
      <c r="A202" s="1" t="s">
        <v>966</v>
      </c>
      <c r="B202" s="1" t="s">
        <v>967</v>
      </c>
      <c r="D202" s="1" t="b">
        <v>0</v>
      </c>
      <c r="E202" s="1" t="b">
        <v>0</v>
      </c>
      <c r="F202" s="1" t="b">
        <v>0</v>
      </c>
      <c r="G202" s="1" t="b">
        <v>0</v>
      </c>
      <c r="H202" s="1" t="b">
        <v>0</v>
      </c>
      <c r="I202" s="1">
        <v>50.0</v>
      </c>
      <c r="J202" s="2">
        <v>3.1107676E7</v>
      </c>
      <c r="K202" s="2">
        <v>1108370.0</v>
      </c>
      <c r="L202" s="1" t="s">
        <v>968</v>
      </c>
      <c r="M202" s="1" t="s">
        <v>759</v>
      </c>
      <c r="N202" s="1" t="s">
        <v>98</v>
      </c>
      <c r="O202" s="1" t="s">
        <v>969</v>
      </c>
    </row>
    <row r="203">
      <c r="A203" s="1" t="s">
        <v>970</v>
      </c>
      <c r="B203" s="1" t="s">
        <v>971</v>
      </c>
      <c r="D203" s="1" t="b">
        <v>0</v>
      </c>
      <c r="E203" s="1" t="b">
        <v>0</v>
      </c>
      <c r="F203" s="1" t="b">
        <v>0</v>
      </c>
      <c r="G203" s="1" t="b">
        <v>0</v>
      </c>
      <c r="H203" s="1" t="b">
        <v>0</v>
      </c>
      <c r="I203" s="1">
        <v>50.0</v>
      </c>
      <c r="J203" s="2">
        <v>3.0809763E7</v>
      </c>
      <c r="K203" s="2">
        <v>3699708.0</v>
      </c>
      <c r="L203" s="1" t="s">
        <v>972</v>
      </c>
      <c r="M203" s="1" t="s">
        <v>963</v>
      </c>
      <c r="N203" s="1" t="s">
        <v>964</v>
      </c>
      <c r="O203" s="1" t="s">
        <v>973</v>
      </c>
    </row>
    <row r="204">
      <c r="A204" s="1" t="s">
        <v>974</v>
      </c>
      <c r="B204" s="1" t="s">
        <v>975</v>
      </c>
      <c r="D204" s="1" t="b">
        <v>0</v>
      </c>
      <c r="E204" s="1" t="b">
        <v>0</v>
      </c>
      <c r="F204" s="1" t="b">
        <v>0</v>
      </c>
      <c r="G204" s="1" t="b">
        <v>0</v>
      </c>
      <c r="H204" s="1" t="b">
        <v>0</v>
      </c>
      <c r="I204" s="1">
        <v>50.0</v>
      </c>
      <c r="J204" s="2">
        <v>3.0799286E7</v>
      </c>
      <c r="K204" s="2">
        <v>1041581.0</v>
      </c>
      <c r="L204" s="1" t="s">
        <v>976</v>
      </c>
      <c r="M204" s="1" t="s">
        <v>31</v>
      </c>
      <c r="N204" s="1" t="s">
        <v>185</v>
      </c>
      <c r="O204" s="1" t="s">
        <v>977</v>
      </c>
    </row>
    <row r="205">
      <c r="A205" s="1" t="s">
        <v>978</v>
      </c>
      <c r="B205" s="1" t="s">
        <v>979</v>
      </c>
      <c r="D205" s="1" t="b">
        <v>0</v>
      </c>
      <c r="E205" s="1" t="b">
        <v>0</v>
      </c>
      <c r="F205" s="1" t="b">
        <v>0</v>
      </c>
      <c r="G205" s="1" t="b">
        <v>0</v>
      </c>
      <c r="H205" s="1" t="b">
        <v>0</v>
      </c>
      <c r="I205" s="1">
        <v>50.0</v>
      </c>
      <c r="J205" s="2">
        <v>3.0457407E7</v>
      </c>
      <c r="K205" s="2">
        <v>2919726.0</v>
      </c>
      <c r="L205" s="1" t="s">
        <v>980</v>
      </c>
      <c r="M205" s="1" t="s">
        <v>112</v>
      </c>
      <c r="N205" s="1" t="s">
        <v>113</v>
      </c>
      <c r="O205" s="1" t="s">
        <v>981</v>
      </c>
    </row>
    <row r="206">
      <c r="A206" s="1" t="s">
        <v>982</v>
      </c>
      <c r="B206" s="1" t="s">
        <v>983</v>
      </c>
      <c r="D206" s="1" t="b">
        <v>0</v>
      </c>
      <c r="E206" s="1" t="b">
        <v>0</v>
      </c>
      <c r="F206" s="1" t="b">
        <v>0</v>
      </c>
      <c r="G206" s="1" t="b">
        <v>0</v>
      </c>
      <c r="H206" s="1" t="b">
        <v>0</v>
      </c>
      <c r="I206" s="1">
        <v>50.0</v>
      </c>
      <c r="J206" s="2">
        <v>2.9879255E7</v>
      </c>
      <c r="K206" s="2">
        <v>1509238.0</v>
      </c>
      <c r="L206" s="1" t="s">
        <v>984</v>
      </c>
      <c r="M206" s="1" t="s">
        <v>112</v>
      </c>
      <c r="N206" s="1" t="s">
        <v>113</v>
      </c>
      <c r="O206" s="1" t="s">
        <v>985</v>
      </c>
    </row>
    <row r="207">
      <c r="A207" s="1" t="s">
        <v>986</v>
      </c>
      <c r="B207" s="1" t="s">
        <v>987</v>
      </c>
      <c r="D207" s="1" t="b">
        <v>0</v>
      </c>
      <c r="E207" s="1" t="b">
        <v>0</v>
      </c>
      <c r="F207" s="1" t="b">
        <v>0</v>
      </c>
      <c r="G207" s="1" t="b">
        <v>0</v>
      </c>
      <c r="H207" s="1" t="b">
        <v>0</v>
      </c>
      <c r="I207" s="1">
        <v>50.0</v>
      </c>
      <c r="J207" s="2">
        <v>2.9847713E7</v>
      </c>
      <c r="K207" s="2">
        <v>692994.0</v>
      </c>
      <c r="L207" s="1" t="s">
        <v>988</v>
      </c>
      <c r="M207" s="1" t="s">
        <v>740</v>
      </c>
      <c r="N207" s="1" t="s">
        <v>741</v>
      </c>
      <c r="O207" s="1" t="s">
        <v>989</v>
      </c>
    </row>
    <row r="208">
      <c r="A208" s="1" t="s">
        <v>990</v>
      </c>
      <c r="B208" s="1" t="s">
        <v>991</v>
      </c>
      <c r="D208" s="1" t="b">
        <v>0</v>
      </c>
      <c r="E208" s="1" t="b">
        <v>0</v>
      </c>
      <c r="F208" s="1" t="b">
        <v>0</v>
      </c>
      <c r="G208" s="1" t="b">
        <v>0</v>
      </c>
      <c r="H208" s="1" t="b">
        <v>0</v>
      </c>
      <c r="I208" s="1">
        <v>50.0</v>
      </c>
      <c r="J208" s="2">
        <v>2.9752322E7</v>
      </c>
      <c r="K208" s="2">
        <v>2165259.0</v>
      </c>
      <c r="L208" s="1" t="s">
        <v>992</v>
      </c>
      <c r="M208" s="1" t="s">
        <v>633</v>
      </c>
      <c r="N208" s="1" t="s">
        <v>634</v>
      </c>
      <c r="O208" s="1" t="s">
        <v>993</v>
      </c>
    </row>
    <row r="209">
      <c r="A209" s="1" t="s">
        <v>994</v>
      </c>
      <c r="B209" s="1" t="s">
        <v>995</v>
      </c>
      <c r="D209" s="1" t="b">
        <v>0</v>
      </c>
      <c r="E209" s="1" t="b">
        <v>0</v>
      </c>
      <c r="F209" s="1" t="b">
        <v>0</v>
      </c>
      <c r="G209" s="1" t="b">
        <v>0</v>
      </c>
      <c r="H209" s="1" t="b">
        <v>0</v>
      </c>
      <c r="I209" s="1">
        <v>50.0</v>
      </c>
      <c r="J209" s="2">
        <v>2.9351278E7</v>
      </c>
      <c r="K209" s="2">
        <v>2302508.0</v>
      </c>
      <c r="L209" s="1" t="s">
        <v>996</v>
      </c>
      <c r="M209" s="1" t="s">
        <v>633</v>
      </c>
      <c r="N209" s="1" t="s">
        <v>634</v>
      </c>
      <c r="O209" s="1" t="s">
        <v>997</v>
      </c>
    </row>
    <row r="210">
      <c r="A210" s="1" t="s">
        <v>998</v>
      </c>
      <c r="B210" s="1" t="s">
        <v>999</v>
      </c>
      <c r="D210" s="1" t="b">
        <v>0</v>
      </c>
      <c r="E210" s="1" t="b">
        <v>0</v>
      </c>
      <c r="F210" s="1" t="b">
        <v>0</v>
      </c>
      <c r="G210" s="1" t="b">
        <v>0</v>
      </c>
      <c r="H210" s="1" t="b">
        <v>0</v>
      </c>
      <c r="I210" s="1">
        <v>50.0</v>
      </c>
      <c r="J210" s="2">
        <v>2.9317305E7</v>
      </c>
      <c r="K210" s="2">
        <v>1085878.0</v>
      </c>
      <c r="L210" s="1" t="s">
        <v>1000</v>
      </c>
      <c r="M210" s="1" t="s">
        <v>740</v>
      </c>
      <c r="N210" s="1" t="s">
        <v>741</v>
      </c>
      <c r="O210" s="1" t="s">
        <v>1001</v>
      </c>
    </row>
    <row r="211">
      <c r="A211" s="1" t="s">
        <v>1002</v>
      </c>
      <c r="B211" s="1" t="s">
        <v>1003</v>
      </c>
      <c r="D211" s="1" t="b">
        <v>0</v>
      </c>
      <c r="E211" s="1" t="b">
        <v>0</v>
      </c>
      <c r="F211" s="1" t="b">
        <v>0</v>
      </c>
      <c r="G211" s="1" t="b">
        <v>0</v>
      </c>
      <c r="H211" s="1" t="b">
        <v>0</v>
      </c>
      <c r="I211" s="1">
        <v>50.0</v>
      </c>
      <c r="J211" s="2">
        <v>2.9135522E7</v>
      </c>
      <c r="K211" s="2">
        <v>847176.0</v>
      </c>
      <c r="L211" s="1" t="s">
        <v>1004</v>
      </c>
      <c r="M211" s="1" t="s">
        <v>633</v>
      </c>
      <c r="N211" s="1" t="s">
        <v>634</v>
      </c>
      <c r="O211" s="1" t="s">
        <v>1005</v>
      </c>
    </row>
    <row r="212">
      <c r="A212" s="1" t="s">
        <v>1006</v>
      </c>
      <c r="B212" s="1" t="s">
        <v>1007</v>
      </c>
      <c r="D212" s="1" t="b">
        <v>0</v>
      </c>
      <c r="E212" s="1" t="b">
        <v>0</v>
      </c>
      <c r="F212" s="1" t="b">
        <v>0</v>
      </c>
      <c r="G212" s="1" t="b">
        <v>0</v>
      </c>
      <c r="H212" s="1" t="b">
        <v>0</v>
      </c>
      <c r="I212" s="1">
        <v>50.0</v>
      </c>
      <c r="J212" s="2">
        <v>2.9070032E7</v>
      </c>
      <c r="K212" s="2">
        <v>561733.0</v>
      </c>
      <c r="L212" s="1" t="s">
        <v>1008</v>
      </c>
      <c r="M212" s="1" t="s">
        <v>740</v>
      </c>
      <c r="N212" s="1" t="s">
        <v>741</v>
      </c>
      <c r="O212" s="1" t="s">
        <v>1009</v>
      </c>
    </row>
    <row r="213">
      <c r="A213" s="1" t="s">
        <v>1010</v>
      </c>
      <c r="B213" s="1" t="s">
        <v>1011</v>
      </c>
      <c r="D213" s="1" t="b">
        <v>0</v>
      </c>
      <c r="E213" s="1" t="b">
        <v>0</v>
      </c>
      <c r="F213" s="1" t="b">
        <v>0</v>
      </c>
      <c r="G213" s="1" t="b">
        <v>0</v>
      </c>
      <c r="H213" s="1" t="b">
        <v>0</v>
      </c>
      <c r="I213" s="1">
        <v>50.0</v>
      </c>
      <c r="J213" s="2">
        <v>2.8538127E7</v>
      </c>
      <c r="K213" s="2">
        <v>1194530.0</v>
      </c>
      <c r="L213" s="1" t="s">
        <v>1012</v>
      </c>
      <c r="M213" s="1" t="s">
        <v>740</v>
      </c>
      <c r="N213" s="1" t="s">
        <v>741</v>
      </c>
      <c r="O213" s="1" t="s">
        <v>1013</v>
      </c>
    </row>
    <row r="214">
      <c r="A214" s="1" t="s">
        <v>1014</v>
      </c>
      <c r="B214" s="1" t="s">
        <v>1015</v>
      </c>
      <c r="D214" s="1" t="b">
        <v>0</v>
      </c>
      <c r="E214" s="1" t="b">
        <v>0</v>
      </c>
      <c r="F214" s="1" t="b">
        <v>0</v>
      </c>
      <c r="G214" s="1" t="b">
        <v>0</v>
      </c>
      <c r="H214" s="1" t="b">
        <v>0</v>
      </c>
      <c r="I214" s="1">
        <v>50.0</v>
      </c>
      <c r="J214" s="2">
        <v>2.8041348E7</v>
      </c>
      <c r="K214" s="2">
        <v>1954173.0</v>
      </c>
      <c r="L214" s="1" t="s">
        <v>1016</v>
      </c>
      <c r="M214" s="1" t="s">
        <v>209</v>
      </c>
      <c r="N214" s="1" t="s">
        <v>210</v>
      </c>
      <c r="O214" s="1" t="s">
        <v>1017</v>
      </c>
    </row>
    <row r="215">
      <c r="A215" s="1" t="s">
        <v>1018</v>
      </c>
      <c r="B215" s="1" t="s">
        <v>1019</v>
      </c>
      <c r="D215" s="1" t="b">
        <v>0</v>
      </c>
      <c r="E215" s="1" t="b">
        <v>0</v>
      </c>
      <c r="F215" s="1" t="b">
        <v>0</v>
      </c>
      <c r="G215" s="1" t="b">
        <v>0</v>
      </c>
      <c r="H215" s="1" t="b">
        <v>0</v>
      </c>
      <c r="I215" s="1">
        <v>50.0</v>
      </c>
      <c r="J215" s="2">
        <v>2.7857836E7</v>
      </c>
      <c r="K215" s="2">
        <v>3238209.0</v>
      </c>
      <c r="L215" s="1" t="s">
        <v>1020</v>
      </c>
      <c r="M215" s="1" t="s">
        <v>633</v>
      </c>
      <c r="N215" s="1" t="s">
        <v>634</v>
      </c>
      <c r="O215" s="1" t="s">
        <v>1021</v>
      </c>
    </row>
    <row r="216">
      <c r="A216" s="1" t="s">
        <v>1022</v>
      </c>
      <c r="B216" s="1" t="s">
        <v>1023</v>
      </c>
      <c r="D216" s="1" t="b">
        <v>0</v>
      </c>
      <c r="E216" s="1" t="b">
        <v>0</v>
      </c>
      <c r="F216" s="1" t="b">
        <v>0</v>
      </c>
      <c r="G216" s="1" t="b">
        <v>0</v>
      </c>
      <c r="H216" s="1" t="b">
        <v>0</v>
      </c>
      <c r="I216" s="1">
        <v>50.0</v>
      </c>
      <c r="J216" s="2">
        <v>2.7502729E7</v>
      </c>
      <c r="K216" s="2">
        <v>2813839.0</v>
      </c>
      <c r="L216" s="1" t="s">
        <v>1024</v>
      </c>
      <c r="M216" s="1" t="s">
        <v>633</v>
      </c>
      <c r="N216" s="1" t="s">
        <v>634</v>
      </c>
      <c r="O216" s="1" t="s">
        <v>1025</v>
      </c>
    </row>
    <row r="217">
      <c r="A217" s="1" t="s">
        <v>1026</v>
      </c>
      <c r="B217" s="1" t="s">
        <v>1027</v>
      </c>
      <c r="D217" s="1" t="b">
        <v>0</v>
      </c>
      <c r="E217" s="1" t="b">
        <v>0</v>
      </c>
      <c r="F217" s="1" t="b">
        <v>0</v>
      </c>
      <c r="G217" s="1" t="b">
        <v>0</v>
      </c>
      <c r="H217" s="1" t="b">
        <v>0</v>
      </c>
      <c r="I217" s="1">
        <v>50.0</v>
      </c>
      <c r="J217" s="2">
        <v>2.7212539E7</v>
      </c>
      <c r="K217" s="2">
        <v>1160208.0</v>
      </c>
      <c r="L217" s="1" t="s">
        <v>1028</v>
      </c>
      <c r="M217" s="1" t="s">
        <v>31</v>
      </c>
      <c r="N217" s="1" t="s">
        <v>185</v>
      </c>
      <c r="O217" s="1" t="s">
        <v>1029</v>
      </c>
    </row>
    <row r="218">
      <c r="A218" s="1" t="s">
        <v>1030</v>
      </c>
      <c r="B218" s="1" t="s">
        <v>1031</v>
      </c>
      <c r="D218" s="1" t="b">
        <v>0</v>
      </c>
      <c r="E218" s="1" t="b">
        <v>0</v>
      </c>
      <c r="F218" s="1" t="b">
        <v>0</v>
      </c>
      <c r="G218" s="1" t="b">
        <v>0</v>
      </c>
      <c r="H218" s="1" t="b">
        <v>0</v>
      </c>
      <c r="I218" s="1">
        <v>50.0</v>
      </c>
      <c r="J218" s="2">
        <v>2.6954789E7</v>
      </c>
      <c r="K218" s="2">
        <v>3872542.0</v>
      </c>
      <c r="L218" s="1" t="s">
        <v>1032</v>
      </c>
      <c r="M218" s="1" t="s">
        <v>174</v>
      </c>
      <c r="N218" s="1" t="s">
        <v>897</v>
      </c>
      <c r="O218" s="1" t="s">
        <v>1033</v>
      </c>
    </row>
    <row r="219">
      <c r="A219" s="1" t="s">
        <v>1034</v>
      </c>
      <c r="B219" s="1" t="s">
        <v>1035</v>
      </c>
      <c r="D219" s="1" t="b">
        <v>0</v>
      </c>
      <c r="E219" s="1" t="b">
        <v>0</v>
      </c>
      <c r="F219" s="1" t="b">
        <v>0</v>
      </c>
      <c r="G219" s="1" t="b">
        <v>0</v>
      </c>
      <c r="H219" s="1" t="b">
        <v>0</v>
      </c>
      <c r="I219" s="1">
        <v>50.0</v>
      </c>
      <c r="J219" s="2">
        <v>2.6897949E7</v>
      </c>
      <c r="K219" s="2">
        <v>1675162.0</v>
      </c>
      <c r="L219" s="1" t="s">
        <v>1036</v>
      </c>
      <c r="M219" s="1" t="s">
        <v>1037</v>
      </c>
      <c r="N219" s="1" t="s">
        <v>1038</v>
      </c>
      <c r="O219" s="1" t="s">
        <v>1039</v>
      </c>
    </row>
    <row r="220">
      <c r="A220" s="1" t="s">
        <v>1040</v>
      </c>
      <c r="B220" s="1" t="s">
        <v>1041</v>
      </c>
      <c r="D220" s="1" t="b">
        <v>0</v>
      </c>
      <c r="E220" s="1" t="b">
        <v>0</v>
      </c>
      <c r="F220" s="1" t="b">
        <v>0</v>
      </c>
      <c r="G220" s="1" t="b">
        <v>0</v>
      </c>
      <c r="H220" s="1" t="b">
        <v>0</v>
      </c>
      <c r="I220" s="1">
        <v>50.0</v>
      </c>
      <c r="J220" s="2">
        <v>2.6017479E7</v>
      </c>
      <c r="K220" s="2">
        <v>968004.0</v>
      </c>
      <c r="L220" s="1" t="s">
        <v>1042</v>
      </c>
      <c r="M220" s="1" t="s">
        <v>740</v>
      </c>
      <c r="N220" s="1" t="s">
        <v>741</v>
      </c>
      <c r="O220" s="1" t="s">
        <v>1043</v>
      </c>
    </row>
    <row r="221">
      <c r="A221" s="1" t="s">
        <v>1044</v>
      </c>
      <c r="B221" s="1" t="s">
        <v>1045</v>
      </c>
      <c r="D221" s="1" t="b">
        <v>0</v>
      </c>
      <c r="E221" s="1" t="b">
        <v>0</v>
      </c>
      <c r="F221" s="1" t="b">
        <v>0</v>
      </c>
      <c r="G221" s="1" t="b">
        <v>0</v>
      </c>
      <c r="H221" s="1" t="b">
        <v>0</v>
      </c>
      <c r="I221" s="1">
        <v>50.0</v>
      </c>
      <c r="J221" s="2">
        <v>2.5980257E7</v>
      </c>
      <c r="K221" s="2">
        <v>699521.0</v>
      </c>
      <c r="L221" s="1" t="s">
        <v>1046</v>
      </c>
      <c r="M221" s="1" t="s">
        <v>740</v>
      </c>
      <c r="N221" s="1" t="s">
        <v>741</v>
      </c>
      <c r="O221" s="1" t="s">
        <v>1047</v>
      </c>
    </row>
    <row r="222">
      <c r="A222" s="1" t="s">
        <v>1048</v>
      </c>
      <c r="B222" s="1" t="s">
        <v>1049</v>
      </c>
      <c r="D222" s="1" t="b">
        <v>0</v>
      </c>
      <c r="E222" s="1" t="b">
        <v>0</v>
      </c>
      <c r="F222" s="1" t="b">
        <v>0</v>
      </c>
      <c r="G222" s="1" t="b">
        <v>0</v>
      </c>
      <c r="H222" s="1" t="b">
        <v>0</v>
      </c>
      <c r="I222" s="1">
        <v>50.0</v>
      </c>
      <c r="J222" s="2">
        <v>2.5642021E7</v>
      </c>
      <c r="K222" s="2">
        <v>3498120.0</v>
      </c>
      <c r="L222" s="1" t="s">
        <v>1050</v>
      </c>
      <c r="M222" s="1" t="s">
        <v>112</v>
      </c>
      <c r="N222" s="1" t="s">
        <v>113</v>
      </c>
      <c r="O222" s="1" t="s">
        <v>1051</v>
      </c>
    </row>
    <row r="223">
      <c r="A223" s="1" t="s">
        <v>1052</v>
      </c>
      <c r="B223" s="1" t="s">
        <v>1053</v>
      </c>
      <c r="D223" s="1" t="b">
        <v>0</v>
      </c>
      <c r="E223" s="1" t="b">
        <v>0</v>
      </c>
      <c r="F223" s="1" t="b">
        <v>0</v>
      </c>
      <c r="G223" s="1" t="b">
        <v>0</v>
      </c>
      <c r="H223" s="1" t="b">
        <v>0</v>
      </c>
      <c r="I223" s="1">
        <v>50.0</v>
      </c>
      <c r="J223" s="2">
        <v>2.5635869E7</v>
      </c>
      <c r="K223" s="2">
        <v>772214.0</v>
      </c>
      <c r="L223" s="1" t="s">
        <v>1054</v>
      </c>
      <c r="M223" s="1" t="s">
        <v>740</v>
      </c>
      <c r="N223" s="1" t="s">
        <v>741</v>
      </c>
      <c r="O223" s="1" t="s">
        <v>1055</v>
      </c>
    </row>
    <row r="224">
      <c r="A224" s="1" t="s">
        <v>1056</v>
      </c>
      <c r="B224" s="1" t="s">
        <v>1057</v>
      </c>
      <c r="D224" s="1" t="b">
        <v>0</v>
      </c>
      <c r="E224" s="1" t="b">
        <v>0</v>
      </c>
      <c r="F224" s="1" t="b">
        <v>0</v>
      </c>
      <c r="G224" s="1" t="b">
        <v>0</v>
      </c>
      <c r="H224" s="1" t="b">
        <v>0</v>
      </c>
      <c r="I224" s="1">
        <v>50.0</v>
      </c>
      <c r="J224" s="2">
        <v>2.5631528E7</v>
      </c>
      <c r="K224" s="2">
        <v>1703666.0</v>
      </c>
      <c r="L224" s="1" t="s">
        <v>1058</v>
      </c>
      <c r="M224" s="1" t="s">
        <v>639</v>
      </c>
      <c r="N224" s="1" t="s">
        <v>640</v>
      </c>
      <c r="O224" s="1" t="s">
        <v>1059</v>
      </c>
    </row>
    <row r="225">
      <c r="A225" s="1" t="s">
        <v>1060</v>
      </c>
      <c r="B225" s="1" t="s">
        <v>1061</v>
      </c>
      <c r="D225" s="1" t="b">
        <v>0</v>
      </c>
      <c r="E225" s="1" t="b">
        <v>0</v>
      </c>
      <c r="F225" s="1" t="b">
        <v>0</v>
      </c>
      <c r="G225" s="1" t="b">
        <v>0</v>
      </c>
      <c r="H225" s="1" t="b">
        <v>0</v>
      </c>
      <c r="I225" s="1">
        <v>50.0</v>
      </c>
      <c r="J225" s="2">
        <v>2.5309262E7</v>
      </c>
      <c r="K225" s="2">
        <v>713264.0</v>
      </c>
      <c r="L225" s="1" t="s">
        <v>1062</v>
      </c>
      <c r="M225" s="1" t="s">
        <v>209</v>
      </c>
      <c r="N225" s="1" t="s">
        <v>210</v>
      </c>
      <c r="O225" s="1" t="s">
        <v>1063</v>
      </c>
    </row>
    <row r="226">
      <c r="A226" s="1" t="s">
        <v>1064</v>
      </c>
      <c r="B226" s="1" t="s">
        <v>1065</v>
      </c>
      <c r="D226" s="1" t="b">
        <v>0</v>
      </c>
      <c r="E226" s="1" t="b">
        <v>0</v>
      </c>
      <c r="F226" s="1" t="b">
        <v>0</v>
      </c>
      <c r="G226" s="1" t="b">
        <v>0</v>
      </c>
      <c r="H226" s="1" t="b">
        <v>0</v>
      </c>
      <c r="I226" s="1">
        <v>50.0</v>
      </c>
      <c r="J226" s="2">
        <v>2.5096786E7</v>
      </c>
      <c r="K226" s="2">
        <v>1161146.0</v>
      </c>
      <c r="L226" s="1" t="s">
        <v>1066</v>
      </c>
      <c r="M226" s="1" t="s">
        <v>740</v>
      </c>
      <c r="N226" s="1" t="s">
        <v>741</v>
      </c>
      <c r="O226" s="1" t="s">
        <v>1067</v>
      </c>
    </row>
    <row r="227">
      <c r="A227" s="1" t="s">
        <v>1068</v>
      </c>
      <c r="B227" s="1" t="s">
        <v>1069</v>
      </c>
      <c r="D227" s="1" t="b">
        <v>0</v>
      </c>
      <c r="E227" s="1" t="b">
        <v>0</v>
      </c>
      <c r="F227" s="1" t="b">
        <v>0</v>
      </c>
      <c r="G227" s="1" t="b">
        <v>0</v>
      </c>
      <c r="H227" s="1" t="b">
        <v>0</v>
      </c>
      <c r="I227" s="1">
        <v>50.0</v>
      </c>
      <c r="J227" s="2">
        <v>2.4929981E7</v>
      </c>
      <c r="K227" s="2">
        <v>704666.0</v>
      </c>
      <c r="L227" s="1" t="s">
        <v>1070</v>
      </c>
      <c r="M227" s="1" t="s">
        <v>31</v>
      </c>
      <c r="N227" s="1" t="s">
        <v>1071</v>
      </c>
      <c r="O227" s="1" t="s">
        <v>1072</v>
      </c>
    </row>
    <row r="228">
      <c r="A228" s="1" t="s">
        <v>1073</v>
      </c>
      <c r="B228" s="1" t="s">
        <v>1074</v>
      </c>
      <c r="D228" s="1" t="b">
        <v>0</v>
      </c>
      <c r="E228" s="1" t="b">
        <v>0</v>
      </c>
      <c r="F228" s="1" t="b">
        <v>0</v>
      </c>
      <c r="G228" s="1" t="b">
        <v>0</v>
      </c>
      <c r="H228" s="1" t="b">
        <v>0</v>
      </c>
      <c r="I228" s="1">
        <v>50.0</v>
      </c>
      <c r="J228" s="2">
        <v>2.4561793E7</v>
      </c>
      <c r="K228" s="2">
        <v>929391.0</v>
      </c>
      <c r="L228" s="1" t="s">
        <v>1075</v>
      </c>
      <c r="M228" s="1" t="s">
        <v>31</v>
      </c>
      <c r="N228" s="1" t="s">
        <v>1071</v>
      </c>
      <c r="O228" s="1" t="s">
        <v>1076</v>
      </c>
    </row>
    <row r="229">
      <c r="A229" s="1" t="s">
        <v>1077</v>
      </c>
      <c r="B229" s="1" t="s">
        <v>1078</v>
      </c>
      <c r="D229" s="1" t="b">
        <v>0</v>
      </c>
      <c r="E229" s="1" t="b">
        <v>0</v>
      </c>
      <c r="F229" s="1" t="b">
        <v>0</v>
      </c>
      <c r="G229" s="1" t="b">
        <v>0</v>
      </c>
      <c r="H229" s="1" t="b">
        <v>0</v>
      </c>
      <c r="I229" s="1">
        <v>50.0</v>
      </c>
      <c r="J229" s="2">
        <v>2.4527801E7</v>
      </c>
      <c r="K229" s="2">
        <v>1314819.0</v>
      </c>
      <c r="L229" s="1" t="s">
        <v>1079</v>
      </c>
      <c r="M229" s="1" t="s">
        <v>740</v>
      </c>
      <c r="N229" s="1" t="s">
        <v>741</v>
      </c>
      <c r="O229" s="1" t="s">
        <v>1080</v>
      </c>
    </row>
    <row r="230">
      <c r="A230" s="1" t="s">
        <v>1081</v>
      </c>
      <c r="B230" s="1" t="s">
        <v>1082</v>
      </c>
      <c r="D230" s="1" t="b">
        <v>0</v>
      </c>
      <c r="E230" s="1" t="b">
        <v>0</v>
      </c>
      <c r="F230" s="1" t="b">
        <v>0</v>
      </c>
      <c r="G230" s="1" t="b">
        <v>0</v>
      </c>
      <c r="H230" s="1" t="b">
        <v>0</v>
      </c>
      <c r="I230" s="1">
        <v>50.0</v>
      </c>
      <c r="J230" s="2">
        <v>2.3797207E7</v>
      </c>
      <c r="K230" s="2">
        <v>820301.0</v>
      </c>
      <c r="L230" s="1" t="s">
        <v>1083</v>
      </c>
      <c r="M230" s="1" t="s">
        <v>633</v>
      </c>
      <c r="N230" s="1" t="s">
        <v>634</v>
      </c>
      <c r="O230" s="1" t="s">
        <v>1084</v>
      </c>
    </row>
    <row r="231">
      <c r="A231" s="1" t="s">
        <v>1085</v>
      </c>
      <c r="B231" s="1" t="s">
        <v>1086</v>
      </c>
      <c r="D231" s="1" t="b">
        <v>0</v>
      </c>
      <c r="E231" s="1" t="b">
        <v>0</v>
      </c>
      <c r="F231" s="1" t="b">
        <v>0</v>
      </c>
      <c r="G231" s="1" t="b">
        <v>0</v>
      </c>
      <c r="H231" s="1" t="b">
        <v>0</v>
      </c>
      <c r="I231" s="1">
        <v>50.0</v>
      </c>
      <c r="J231" s="2">
        <v>2.3451688E7</v>
      </c>
      <c r="K231" s="2">
        <v>1271659.0</v>
      </c>
      <c r="L231" s="1" t="s">
        <v>1087</v>
      </c>
      <c r="M231" s="1" t="s">
        <v>740</v>
      </c>
      <c r="N231" s="1" t="s">
        <v>741</v>
      </c>
      <c r="O231" s="1" t="s">
        <v>1088</v>
      </c>
    </row>
    <row r="232">
      <c r="A232" s="1" t="s">
        <v>1089</v>
      </c>
      <c r="B232" s="1" t="s">
        <v>1090</v>
      </c>
      <c r="D232" s="1" t="b">
        <v>0</v>
      </c>
      <c r="E232" s="1" t="b">
        <v>0</v>
      </c>
      <c r="F232" s="1" t="b">
        <v>0</v>
      </c>
      <c r="G232" s="1" t="b">
        <v>0</v>
      </c>
      <c r="H232" s="1" t="b">
        <v>0</v>
      </c>
      <c r="I232" s="1">
        <v>50.0</v>
      </c>
      <c r="J232" s="2">
        <v>2.2085283E7</v>
      </c>
      <c r="K232" s="2">
        <v>587386.0</v>
      </c>
      <c r="L232" s="1" t="s">
        <v>1091</v>
      </c>
      <c r="M232" s="1" t="s">
        <v>209</v>
      </c>
      <c r="N232" s="1" t="s">
        <v>210</v>
      </c>
      <c r="O232" s="1" t="s">
        <v>1092</v>
      </c>
    </row>
    <row r="233">
      <c r="A233" s="1" t="s">
        <v>1093</v>
      </c>
      <c r="B233" s="1" t="s">
        <v>1094</v>
      </c>
      <c r="D233" s="1" t="b">
        <v>0</v>
      </c>
      <c r="E233" s="1" t="b">
        <v>0</v>
      </c>
      <c r="F233" s="1" t="b">
        <v>0</v>
      </c>
      <c r="G233" s="1" t="b">
        <v>0</v>
      </c>
      <c r="H233" s="1" t="b">
        <v>0</v>
      </c>
      <c r="I233" s="1">
        <v>50.0</v>
      </c>
      <c r="J233" s="2">
        <v>2.1895013E7</v>
      </c>
      <c r="K233" s="2">
        <v>5973599.0</v>
      </c>
      <c r="L233" s="1" t="s">
        <v>1095</v>
      </c>
      <c r="M233" s="1" t="s">
        <v>1037</v>
      </c>
      <c r="N233" s="1" t="s">
        <v>1038</v>
      </c>
      <c r="O233" s="1" t="s">
        <v>1096</v>
      </c>
    </row>
    <row r="234">
      <c r="A234" s="1" t="s">
        <v>1097</v>
      </c>
      <c r="B234" s="1" t="s">
        <v>1098</v>
      </c>
      <c r="D234" s="1" t="b">
        <v>0</v>
      </c>
      <c r="E234" s="1" t="b">
        <v>0</v>
      </c>
      <c r="F234" s="1" t="b">
        <v>0</v>
      </c>
      <c r="G234" s="1" t="b">
        <v>0</v>
      </c>
      <c r="H234" s="1" t="b">
        <v>0</v>
      </c>
      <c r="I234" s="1">
        <v>50.0</v>
      </c>
      <c r="J234" s="2">
        <v>2.1797975E7</v>
      </c>
      <c r="K234" s="2">
        <v>1219913.0</v>
      </c>
      <c r="L234" s="1" t="s">
        <v>1099</v>
      </c>
      <c r="M234" s="1" t="s">
        <v>740</v>
      </c>
      <c r="N234" s="1" t="s">
        <v>741</v>
      </c>
      <c r="O234" s="1" t="s">
        <v>1100</v>
      </c>
    </row>
    <row r="235">
      <c r="A235" s="1" t="s">
        <v>1101</v>
      </c>
      <c r="B235" s="1" t="s">
        <v>1102</v>
      </c>
      <c r="D235" s="1" t="b">
        <v>0</v>
      </c>
      <c r="E235" s="1" t="b">
        <v>0</v>
      </c>
      <c r="F235" s="1" t="b">
        <v>0</v>
      </c>
      <c r="G235" s="1" t="b">
        <v>0</v>
      </c>
      <c r="H235" s="1" t="b">
        <v>0</v>
      </c>
      <c r="I235" s="1">
        <v>50.0</v>
      </c>
      <c r="J235" s="2">
        <v>2.0566515E7</v>
      </c>
      <c r="K235" s="2">
        <v>730973.0</v>
      </c>
      <c r="L235" s="1" t="s">
        <v>1103</v>
      </c>
      <c r="M235" s="1" t="s">
        <v>112</v>
      </c>
      <c r="N235" s="1" t="s">
        <v>113</v>
      </c>
      <c r="O235" s="1" t="s">
        <v>1104</v>
      </c>
    </row>
    <row r="236">
      <c r="A236" s="1" t="s">
        <v>1105</v>
      </c>
      <c r="B236" s="1" t="s">
        <v>1106</v>
      </c>
      <c r="D236" s="1" t="b">
        <v>0</v>
      </c>
      <c r="E236" s="1" t="b">
        <v>1</v>
      </c>
      <c r="F236" s="1" t="b">
        <v>1</v>
      </c>
      <c r="G236" s="1" t="b">
        <v>0</v>
      </c>
      <c r="H236" s="1" t="b">
        <v>0</v>
      </c>
      <c r="I236" s="1">
        <v>50.0</v>
      </c>
      <c r="J236" s="2">
        <v>1.9847219E7</v>
      </c>
      <c r="K236" s="2">
        <v>1.7869732E7</v>
      </c>
      <c r="L236" s="1" t="s">
        <v>1107</v>
      </c>
      <c r="M236" s="1" t="s">
        <v>174</v>
      </c>
      <c r="N236" s="1" t="s">
        <v>175</v>
      </c>
      <c r="O236" s="1" t="s">
        <v>1108</v>
      </c>
    </row>
    <row r="237">
      <c r="A237" s="1" t="s">
        <v>1109</v>
      </c>
      <c r="B237" s="1" t="s">
        <v>1110</v>
      </c>
      <c r="D237" s="1" t="b">
        <v>0</v>
      </c>
      <c r="E237" s="1" t="b">
        <v>0</v>
      </c>
      <c r="F237" s="1" t="b">
        <v>0</v>
      </c>
      <c r="G237" s="1" t="b">
        <v>0</v>
      </c>
      <c r="H237" s="1" t="b">
        <v>0</v>
      </c>
      <c r="I237" s="1">
        <v>49.0</v>
      </c>
      <c r="J237" s="2">
        <v>7.5343474E7</v>
      </c>
      <c r="K237" s="2">
        <v>1410025.0</v>
      </c>
      <c r="L237" s="1" t="s">
        <v>1111</v>
      </c>
      <c r="M237" s="1" t="s">
        <v>639</v>
      </c>
      <c r="N237" s="1" t="s">
        <v>640</v>
      </c>
      <c r="O237" s="1" t="s">
        <v>1112</v>
      </c>
    </row>
    <row r="238">
      <c r="A238" s="1" t="s">
        <v>1113</v>
      </c>
      <c r="B238" s="1" t="s">
        <v>1114</v>
      </c>
      <c r="D238" s="1" t="b">
        <v>0</v>
      </c>
      <c r="E238" s="1" t="b">
        <v>0</v>
      </c>
      <c r="F238" s="1" t="b">
        <v>1</v>
      </c>
      <c r="G238" s="1" t="b">
        <v>0</v>
      </c>
      <c r="H238" s="1" t="b">
        <v>0</v>
      </c>
      <c r="I238" s="1">
        <v>49.0</v>
      </c>
      <c r="J238" s="2">
        <v>5.7503256E7</v>
      </c>
      <c r="K238" s="2">
        <v>1169087.0</v>
      </c>
      <c r="L238" s="1" t="s">
        <v>1115</v>
      </c>
      <c r="M238" s="1" t="s">
        <v>639</v>
      </c>
      <c r="N238" s="1" t="s">
        <v>640</v>
      </c>
      <c r="O238" s="1" t="s">
        <v>1116</v>
      </c>
    </row>
    <row r="239">
      <c r="A239" s="1" t="s">
        <v>1117</v>
      </c>
      <c r="B239" s="1" t="s">
        <v>1118</v>
      </c>
      <c r="D239" s="1" t="b">
        <v>0</v>
      </c>
      <c r="E239" s="1" t="b">
        <v>0</v>
      </c>
      <c r="F239" s="1" t="b">
        <v>1</v>
      </c>
      <c r="G239" s="1" t="b">
        <v>0</v>
      </c>
      <c r="H239" s="1" t="b">
        <v>0</v>
      </c>
      <c r="I239" s="1">
        <v>49.0</v>
      </c>
      <c r="J239" s="2">
        <v>5.6699927E7</v>
      </c>
      <c r="K239" s="2">
        <v>1318742.0</v>
      </c>
      <c r="L239" s="1" t="s">
        <v>1119</v>
      </c>
      <c r="M239" s="1" t="s">
        <v>639</v>
      </c>
      <c r="N239" s="1" t="s">
        <v>640</v>
      </c>
      <c r="O239" s="1" t="s">
        <v>1120</v>
      </c>
    </row>
    <row r="240">
      <c r="A240" s="1" t="s">
        <v>1121</v>
      </c>
      <c r="B240" s="1" t="s">
        <v>1122</v>
      </c>
      <c r="D240" s="1" t="b">
        <v>0</v>
      </c>
      <c r="E240" s="1" t="b">
        <v>0</v>
      </c>
      <c r="F240" s="1" t="b">
        <v>1</v>
      </c>
      <c r="G240" s="1" t="b">
        <v>0</v>
      </c>
      <c r="H240" s="1" t="b">
        <v>0</v>
      </c>
      <c r="I240" s="1">
        <v>49.0</v>
      </c>
      <c r="J240" s="2">
        <v>5.2915733E7</v>
      </c>
      <c r="K240" s="2">
        <v>1652287.0</v>
      </c>
      <c r="L240" s="1" t="s">
        <v>1123</v>
      </c>
      <c r="M240" s="1" t="s">
        <v>639</v>
      </c>
      <c r="N240" s="1" t="s">
        <v>640</v>
      </c>
      <c r="O240" s="1" t="s">
        <v>1124</v>
      </c>
    </row>
    <row r="241">
      <c r="A241" s="1" t="s">
        <v>1125</v>
      </c>
      <c r="B241" s="1" t="s">
        <v>1126</v>
      </c>
      <c r="D241" s="1" t="b">
        <v>0</v>
      </c>
      <c r="E241" s="1" t="b">
        <v>0</v>
      </c>
      <c r="F241" s="1" t="b">
        <v>1</v>
      </c>
      <c r="G241" s="1" t="b">
        <v>0</v>
      </c>
      <c r="H241" s="1" t="b">
        <v>0</v>
      </c>
      <c r="I241" s="1">
        <v>49.0</v>
      </c>
      <c r="J241" s="2">
        <v>5.1442117E7</v>
      </c>
      <c r="K241" s="2">
        <v>1006739.0</v>
      </c>
      <c r="L241" s="1" t="s">
        <v>1127</v>
      </c>
      <c r="M241" s="1" t="s">
        <v>639</v>
      </c>
      <c r="N241" s="1" t="s">
        <v>640</v>
      </c>
      <c r="O241" s="1" t="s">
        <v>1128</v>
      </c>
    </row>
    <row r="242">
      <c r="A242" s="1" t="s">
        <v>1129</v>
      </c>
      <c r="B242" s="1" t="s">
        <v>1130</v>
      </c>
      <c r="D242" s="1" t="b">
        <v>0</v>
      </c>
      <c r="E242" s="1" t="b">
        <v>0</v>
      </c>
      <c r="F242" s="1" t="b">
        <v>1</v>
      </c>
      <c r="G242" s="1" t="b">
        <v>0</v>
      </c>
      <c r="H242" s="1" t="b">
        <v>0</v>
      </c>
      <c r="I242" s="1">
        <v>49.0</v>
      </c>
      <c r="J242" s="2">
        <v>5.0909797E7</v>
      </c>
      <c r="K242" s="2">
        <v>874258.0</v>
      </c>
      <c r="L242" s="1" t="s">
        <v>1131</v>
      </c>
      <c r="M242" s="1" t="s">
        <v>639</v>
      </c>
      <c r="N242" s="1" t="s">
        <v>640</v>
      </c>
      <c r="O242" s="1" t="s">
        <v>1132</v>
      </c>
    </row>
    <row r="243">
      <c r="A243" s="1" t="s">
        <v>1133</v>
      </c>
      <c r="B243" s="1" t="s">
        <v>1134</v>
      </c>
      <c r="D243" s="1" t="b">
        <v>0</v>
      </c>
      <c r="E243" s="1" t="b">
        <v>0</v>
      </c>
      <c r="F243" s="1" t="b">
        <v>1</v>
      </c>
      <c r="G243" s="1" t="b">
        <v>0</v>
      </c>
      <c r="H243" s="1" t="b">
        <v>0</v>
      </c>
      <c r="I243" s="1">
        <v>49.0</v>
      </c>
      <c r="J243" s="2">
        <v>5.0042092E7</v>
      </c>
      <c r="K243" s="2">
        <v>935877.0</v>
      </c>
      <c r="L243" s="1" t="s">
        <v>1135</v>
      </c>
      <c r="M243" s="1" t="s">
        <v>639</v>
      </c>
      <c r="N243" s="1" t="s">
        <v>640</v>
      </c>
      <c r="O243" s="1" t="s">
        <v>1136</v>
      </c>
    </row>
    <row r="244">
      <c r="A244" s="1" t="s">
        <v>1137</v>
      </c>
      <c r="B244" s="1" t="s">
        <v>1138</v>
      </c>
      <c r="D244" s="1" t="b">
        <v>0</v>
      </c>
      <c r="E244" s="1" t="b">
        <v>0</v>
      </c>
      <c r="F244" s="1" t="b">
        <v>1</v>
      </c>
      <c r="G244" s="1" t="b">
        <v>0</v>
      </c>
      <c r="H244" s="1" t="b">
        <v>0</v>
      </c>
      <c r="I244" s="1">
        <v>49.0</v>
      </c>
      <c r="J244" s="2">
        <v>4.9498266E7</v>
      </c>
      <c r="K244" s="2">
        <v>3627028.0</v>
      </c>
      <c r="L244" s="1" t="s">
        <v>1139</v>
      </c>
      <c r="M244" s="1" t="s">
        <v>639</v>
      </c>
      <c r="N244" s="1" t="s">
        <v>640</v>
      </c>
      <c r="O244" s="1" t="s">
        <v>1140</v>
      </c>
    </row>
    <row r="245">
      <c r="A245" s="1" t="s">
        <v>1141</v>
      </c>
      <c r="B245" s="1" t="s">
        <v>1142</v>
      </c>
      <c r="D245" s="1" t="b">
        <v>0</v>
      </c>
      <c r="E245" s="1" t="b">
        <v>0</v>
      </c>
      <c r="F245" s="1" t="b">
        <v>1</v>
      </c>
      <c r="G245" s="1" t="b">
        <v>0</v>
      </c>
      <c r="H245" s="1" t="b">
        <v>0</v>
      </c>
      <c r="I245" s="1">
        <v>49.0</v>
      </c>
      <c r="J245" s="2">
        <v>4.7841496E7</v>
      </c>
      <c r="K245" s="2">
        <v>956201.0</v>
      </c>
      <c r="L245" s="1" t="s">
        <v>1143</v>
      </c>
      <c r="M245" s="1" t="s">
        <v>633</v>
      </c>
      <c r="N245" s="1" t="s">
        <v>634</v>
      </c>
      <c r="O245" s="1" t="s">
        <v>1144</v>
      </c>
    </row>
    <row r="246">
      <c r="A246" s="1" t="s">
        <v>1145</v>
      </c>
      <c r="B246" s="1" t="s">
        <v>1146</v>
      </c>
      <c r="D246" s="1" t="b">
        <v>0</v>
      </c>
      <c r="E246" s="1" t="b">
        <v>0</v>
      </c>
      <c r="F246" s="1" t="b">
        <v>1</v>
      </c>
      <c r="G246" s="1" t="b">
        <v>0</v>
      </c>
      <c r="H246" s="1" t="b">
        <v>0</v>
      </c>
      <c r="I246" s="1">
        <v>49.0</v>
      </c>
      <c r="J246" s="2">
        <v>4.7726943E7</v>
      </c>
      <c r="K246" s="2">
        <v>1422655.0</v>
      </c>
      <c r="L246" s="1" t="s">
        <v>1147</v>
      </c>
      <c r="M246" s="1" t="s">
        <v>639</v>
      </c>
      <c r="N246" s="1" t="s">
        <v>640</v>
      </c>
      <c r="O246" s="1" t="s">
        <v>1148</v>
      </c>
    </row>
    <row r="247">
      <c r="A247" s="1" t="s">
        <v>1149</v>
      </c>
      <c r="B247" s="1" t="s">
        <v>1150</v>
      </c>
      <c r="D247" s="1" t="b">
        <v>0</v>
      </c>
      <c r="E247" s="1" t="b">
        <v>0</v>
      </c>
      <c r="F247" s="1" t="b">
        <v>1</v>
      </c>
      <c r="G247" s="1" t="b">
        <v>0</v>
      </c>
      <c r="H247" s="1" t="b">
        <v>0</v>
      </c>
      <c r="I247" s="1">
        <v>49.0</v>
      </c>
      <c r="J247" s="2">
        <v>4.696966E7</v>
      </c>
      <c r="K247" s="2">
        <v>1550121.0</v>
      </c>
      <c r="L247" s="1" t="s">
        <v>1151</v>
      </c>
      <c r="M247" s="1" t="s">
        <v>639</v>
      </c>
      <c r="N247" s="1" t="s">
        <v>640</v>
      </c>
      <c r="O247" s="1" t="s">
        <v>1152</v>
      </c>
    </row>
    <row r="248">
      <c r="A248" s="1" t="s">
        <v>1153</v>
      </c>
      <c r="B248" s="1" t="s">
        <v>1154</v>
      </c>
      <c r="D248" s="1" t="b">
        <v>0</v>
      </c>
      <c r="E248" s="1" t="b">
        <v>0</v>
      </c>
      <c r="F248" s="1" t="b">
        <v>1</v>
      </c>
      <c r="G248" s="1" t="b">
        <v>0</v>
      </c>
      <c r="H248" s="1" t="b">
        <v>0</v>
      </c>
      <c r="I248" s="1">
        <v>49.0</v>
      </c>
      <c r="J248" s="2">
        <v>4.5800712E7</v>
      </c>
      <c r="K248" s="2">
        <v>1549832.0</v>
      </c>
      <c r="L248" s="1" t="s">
        <v>1155</v>
      </c>
      <c r="M248" s="1" t="s">
        <v>639</v>
      </c>
      <c r="N248" s="1" t="s">
        <v>640</v>
      </c>
      <c r="O248" s="1" t="s">
        <v>1156</v>
      </c>
    </row>
    <row r="249">
      <c r="A249" s="1" t="s">
        <v>1157</v>
      </c>
      <c r="B249" s="1" t="s">
        <v>1158</v>
      </c>
      <c r="D249" s="1" t="b">
        <v>0</v>
      </c>
      <c r="E249" s="1" t="b">
        <v>0</v>
      </c>
      <c r="F249" s="1" t="b">
        <v>1</v>
      </c>
      <c r="G249" s="1" t="b">
        <v>0</v>
      </c>
      <c r="H249" s="1" t="b">
        <v>0</v>
      </c>
      <c r="I249" s="1">
        <v>49.0</v>
      </c>
      <c r="J249" s="2">
        <v>4.4614639E7</v>
      </c>
      <c r="K249" s="2">
        <v>1200413.0</v>
      </c>
      <c r="L249" s="1" t="s">
        <v>1159</v>
      </c>
      <c r="M249" s="1" t="s">
        <v>639</v>
      </c>
      <c r="N249" s="1" t="s">
        <v>640</v>
      </c>
      <c r="O249" s="1" t="s">
        <v>1160</v>
      </c>
    </row>
    <row r="250">
      <c r="A250" s="1" t="s">
        <v>1161</v>
      </c>
      <c r="B250" s="1" t="s">
        <v>1162</v>
      </c>
      <c r="D250" s="1" t="b">
        <v>0</v>
      </c>
      <c r="E250" s="1" t="b">
        <v>0</v>
      </c>
      <c r="F250" s="1" t="b">
        <v>1</v>
      </c>
      <c r="G250" s="1" t="b">
        <v>0</v>
      </c>
      <c r="H250" s="1" t="b">
        <v>0</v>
      </c>
      <c r="I250" s="1">
        <v>49.0</v>
      </c>
      <c r="J250" s="2">
        <v>4.3567884E7</v>
      </c>
      <c r="K250" s="2">
        <v>1219633.0</v>
      </c>
      <c r="L250" s="1" t="s">
        <v>1163</v>
      </c>
      <c r="M250" s="1" t="s">
        <v>639</v>
      </c>
      <c r="N250" s="1" t="s">
        <v>640</v>
      </c>
      <c r="O250" s="1" t="s">
        <v>1164</v>
      </c>
    </row>
    <row r="251">
      <c r="A251" s="1" t="s">
        <v>1165</v>
      </c>
      <c r="B251" s="1" t="s">
        <v>1166</v>
      </c>
      <c r="D251" s="1" t="b">
        <v>0</v>
      </c>
      <c r="E251" s="1" t="b">
        <v>0</v>
      </c>
      <c r="F251" s="1" t="b">
        <v>0</v>
      </c>
      <c r="G251" s="1" t="b">
        <v>0</v>
      </c>
      <c r="H251" s="1" t="b">
        <v>0</v>
      </c>
      <c r="I251" s="1">
        <v>49.0</v>
      </c>
      <c r="J251" s="2">
        <v>4.2565537E7</v>
      </c>
      <c r="K251" s="2">
        <v>677435.0</v>
      </c>
      <c r="L251" s="1" t="s">
        <v>1167</v>
      </c>
      <c r="M251" s="1" t="s">
        <v>633</v>
      </c>
      <c r="N251" s="1" t="s">
        <v>634</v>
      </c>
      <c r="O251" s="1" t="s">
        <v>1168</v>
      </c>
    </row>
    <row r="252">
      <c r="A252" s="1" t="s">
        <v>1169</v>
      </c>
      <c r="B252" s="1" t="s">
        <v>1170</v>
      </c>
      <c r="D252" s="1" t="b">
        <v>0</v>
      </c>
      <c r="E252" s="1" t="b">
        <v>0</v>
      </c>
      <c r="F252" s="1" t="b">
        <v>1</v>
      </c>
      <c r="G252" s="1" t="b">
        <v>0</v>
      </c>
      <c r="H252" s="1" t="b">
        <v>0</v>
      </c>
      <c r="I252" s="1">
        <v>49.0</v>
      </c>
      <c r="J252" s="2">
        <v>4.0796461E7</v>
      </c>
      <c r="K252" s="2">
        <v>741565.0</v>
      </c>
      <c r="L252" s="1" t="s">
        <v>1171</v>
      </c>
      <c r="M252" s="1" t="s">
        <v>639</v>
      </c>
      <c r="N252" s="1" t="s">
        <v>640</v>
      </c>
      <c r="O252" s="1" t="s">
        <v>1172</v>
      </c>
    </row>
    <row r="253">
      <c r="A253" s="1" t="s">
        <v>1173</v>
      </c>
      <c r="B253" s="1" t="s">
        <v>1174</v>
      </c>
      <c r="D253" s="1" t="b">
        <v>0</v>
      </c>
      <c r="E253" s="1" t="b">
        <v>0</v>
      </c>
      <c r="F253" s="1" t="b">
        <v>1</v>
      </c>
      <c r="G253" s="1" t="b">
        <v>0</v>
      </c>
      <c r="H253" s="1" t="b">
        <v>0</v>
      </c>
      <c r="I253" s="1">
        <v>49.0</v>
      </c>
      <c r="J253" s="2">
        <v>3.8630239E7</v>
      </c>
      <c r="K253" s="2">
        <v>1046057.0</v>
      </c>
      <c r="L253" s="1" t="s">
        <v>1175</v>
      </c>
      <c r="M253" s="1" t="s">
        <v>633</v>
      </c>
      <c r="N253" s="1" t="s">
        <v>634</v>
      </c>
      <c r="O253" s="1" t="s">
        <v>1176</v>
      </c>
    </row>
    <row r="254">
      <c r="A254" s="1" t="s">
        <v>1177</v>
      </c>
      <c r="B254" s="1" t="s">
        <v>1178</v>
      </c>
      <c r="D254" s="1" t="b">
        <v>0</v>
      </c>
      <c r="E254" s="1" t="b">
        <v>0</v>
      </c>
      <c r="F254" s="1" t="b">
        <v>0</v>
      </c>
      <c r="G254" s="1" t="b">
        <v>0</v>
      </c>
      <c r="H254" s="1" t="b">
        <v>0</v>
      </c>
      <c r="I254" s="1">
        <v>49.0</v>
      </c>
      <c r="J254" s="2">
        <v>3.6914062E7</v>
      </c>
      <c r="K254" s="2">
        <v>771422.0</v>
      </c>
      <c r="L254" s="1" t="s">
        <v>1179</v>
      </c>
      <c r="M254" s="1" t="s">
        <v>639</v>
      </c>
      <c r="N254" s="1" t="s">
        <v>640</v>
      </c>
      <c r="O254" s="1" t="s">
        <v>1180</v>
      </c>
    </row>
    <row r="255">
      <c r="A255" s="1" t="s">
        <v>1181</v>
      </c>
      <c r="B255" s="1" t="s">
        <v>1182</v>
      </c>
      <c r="D255" s="1" t="b">
        <v>0</v>
      </c>
      <c r="E255" s="1" t="b">
        <v>0</v>
      </c>
      <c r="F255" s="1" t="b">
        <v>1</v>
      </c>
      <c r="G255" s="1" t="b">
        <v>0</v>
      </c>
      <c r="H255" s="1" t="b">
        <v>0</v>
      </c>
      <c r="I255" s="1">
        <v>49.0</v>
      </c>
      <c r="J255" s="2">
        <v>3.4842704E7</v>
      </c>
      <c r="K255" s="2">
        <v>566081.0</v>
      </c>
      <c r="L255" s="1" t="s">
        <v>1183</v>
      </c>
      <c r="M255" s="1" t="s">
        <v>639</v>
      </c>
      <c r="N255" s="1" t="s">
        <v>640</v>
      </c>
      <c r="O255" s="1" t="s">
        <v>1184</v>
      </c>
    </row>
    <row r="256">
      <c r="A256" s="1" t="s">
        <v>1185</v>
      </c>
      <c r="B256" s="1" t="s">
        <v>1186</v>
      </c>
      <c r="D256" s="1" t="b">
        <v>0</v>
      </c>
      <c r="E256" s="1" t="b">
        <v>0</v>
      </c>
      <c r="F256" s="1" t="b">
        <v>1</v>
      </c>
      <c r="G256" s="1" t="b">
        <v>0</v>
      </c>
      <c r="H256" s="1" t="b">
        <v>0</v>
      </c>
      <c r="I256" s="1">
        <v>49.0</v>
      </c>
      <c r="J256" s="2">
        <v>3.3442412E7</v>
      </c>
      <c r="K256" s="2">
        <v>1155851.0</v>
      </c>
      <c r="L256" s="1" t="s">
        <v>1187</v>
      </c>
      <c r="M256" s="1" t="s">
        <v>639</v>
      </c>
      <c r="N256" s="1" t="s">
        <v>640</v>
      </c>
      <c r="O256" s="1" t="s">
        <v>1188</v>
      </c>
    </row>
    <row r="257">
      <c r="A257" s="1" t="s">
        <v>1189</v>
      </c>
      <c r="B257" s="1" t="s">
        <v>1190</v>
      </c>
      <c r="D257" s="1" t="b">
        <v>0</v>
      </c>
      <c r="E257" s="1" t="b">
        <v>0</v>
      </c>
      <c r="F257" s="1" t="b">
        <v>1</v>
      </c>
      <c r="G257" s="1" t="b">
        <v>0</v>
      </c>
      <c r="H257" s="1" t="b">
        <v>0</v>
      </c>
      <c r="I257" s="1">
        <v>49.0</v>
      </c>
      <c r="J257" s="2">
        <v>3.1901361E7</v>
      </c>
      <c r="K257" s="2">
        <v>780127.0</v>
      </c>
      <c r="L257" s="1" t="s">
        <v>1191</v>
      </c>
      <c r="M257" s="1" t="s">
        <v>639</v>
      </c>
      <c r="N257" s="1" t="s">
        <v>640</v>
      </c>
      <c r="O257" s="1" t="s">
        <v>1192</v>
      </c>
    </row>
    <row r="258">
      <c r="A258" s="1" t="s">
        <v>1193</v>
      </c>
      <c r="B258" s="1" t="s">
        <v>1194</v>
      </c>
      <c r="D258" s="1" t="b">
        <v>0</v>
      </c>
      <c r="E258" s="1" t="b">
        <v>0</v>
      </c>
      <c r="F258" s="1" t="b">
        <v>1</v>
      </c>
      <c r="G258" s="1" t="b">
        <v>0</v>
      </c>
      <c r="H258" s="1" t="b">
        <v>0</v>
      </c>
      <c r="I258" s="1">
        <v>49.0</v>
      </c>
      <c r="J258" s="2">
        <v>2.8557586E7</v>
      </c>
      <c r="K258" s="2">
        <v>595335.0</v>
      </c>
      <c r="L258" s="1" t="s">
        <v>1195</v>
      </c>
      <c r="M258" s="1" t="s">
        <v>639</v>
      </c>
      <c r="N258" s="1" t="s">
        <v>640</v>
      </c>
      <c r="O258" s="1" t="s">
        <v>1196</v>
      </c>
    </row>
    <row r="259">
      <c r="A259" s="1" t="s">
        <v>1197</v>
      </c>
      <c r="B259" s="1" t="s">
        <v>1198</v>
      </c>
      <c r="D259" s="1" t="b">
        <v>0</v>
      </c>
      <c r="E259" s="1" t="b">
        <v>0</v>
      </c>
      <c r="F259" s="1" t="b">
        <v>1</v>
      </c>
      <c r="G259" s="1" t="b">
        <v>0</v>
      </c>
      <c r="H259" s="1" t="b">
        <v>0</v>
      </c>
      <c r="I259" s="1">
        <v>49.0</v>
      </c>
      <c r="J259" s="2">
        <v>2.6900754E7</v>
      </c>
      <c r="K259" s="2">
        <v>510152.0</v>
      </c>
      <c r="L259" s="1" t="s">
        <v>1199</v>
      </c>
      <c r="M259" s="1" t="s">
        <v>639</v>
      </c>
      <c r="N259" s="1" t="s">
        <v>640</v>
      </c>
      <c r="O259" s="1" t="s">
        <v>1200</v>
      </c>
    </row>
    <row r="260">
      <c r="A260" s="1" t="s">
        <v>1201</v>
      </c>
      <c r="B260" s="1" t="s">
        <v>1202</v>
      </c>
      <c r="D260" s="1" t="b">
        <v>0</v>
      </c>
      <c r="E260" s="1" t="b">
        <v>0</v>
      </c>
      <c r="F260" s="1" t="b">
        <v>0</v>
      </c>
      <c r="G260" s="1" t="b">
        <v>0</v>
      </c>
      <c r="H260" s="1" t="b">
        <v>0</v>
      </c>
      <c r="I260" s="1">
        <v>49.0</v>
      </c>
      <c r="J260" s="2">
        <v>2.4502996E7</v>
      </c>
      <c r="K260" s="2">
        <v>531488.0</v>
      </c>
      <c r="L260" s="1" t="s">
        <v>1203</v>
      </c>
      <c r="M260" s="1" t="s">
        <v>639</v>
      </c>
      <c r="N260" s="1" t="s">
        <v>640</v>
      </c>
      <c r="O260" s="1" t="s">
        <v>1204</v>
      </c>
    </row>
    <row r="261">
      <c r="A261" s="1" t="s">
        <v>1205</v>
      </c>
      <c r="B261" s="1" t="s">
        <v>1206</v>
      </c>
      <c r="D261" s="1" t="b">
        <v>0</v>
      </c>
      <c r="E261" s="1" t="b">
        <v>0</v>
      </c>
      <c r="F261" s="1" t="b">
        <v>0</v>
      </c>
      <c r="G261" s="1" t="b">
        <v>0</v>
      </c>
      <c r="H261" s="1" t="b">
        <v>0</v>
      </c>
      <c r="I261" s="1">
        <v>49.0</v>
      </c>
      <c r="J261" s="2">
        <v>2.4232616E7</v>
      </c>
      <c r="K261" s="2">
        <v>470612.0</v>
      </c>
      <c r="L261" s="1" t="s">
        <v>1207</v>
      </c>
      <c r="M261" s="1" t="s">
        <v>639</v>
      </c>
      <c r="N261" s="1" t="s">
        <v>640</v>
      </c>
      <c r="O261" s="1" t="s">
        <v>1208</v>
      </c>
    </row>
    <row r="262">
      <c r="A262" s="1" t="s">
        <v>1209</v>
      </c>
      <c r="B262" s="1" t="s">
        <v>1210</v>
      </c>
      <c r="D262" s="1" t="b">
        <v>0</v>
      </c>
      <c r="E262" s="1" t="b">
        <v>0</v>
      </c>
      <c r="F262" s="1" t="b">
        <v>1</v>
      </c>
      <c r="G262" s="1" t="b">
        <v>0</v>
      </c>
      <c r="H262" s="1" t="b">
        <v>0</v>
      </c>
      <c r="I262" s="1">
        <v>49.0</v>
      </c>
      <c r="J262" s="2">
        <v>2.3747536E7</v>
      </c>
      <c r="K262" s="2">
        <v>849822.0</v>
      </c>
      <c r="L262" s="1" t="s">
        <v>1211</v>
      </c>
      <c r="M262" s="1" t="s">
        <v>639</v>
      </c>
      <c r="N262" s="1" t="s">
        <v>640</v>
      </c>
      <c r="O262" s="1" t="s">
        <v>1212</v>
      </c>
    </row>
    <row r="263">
      <c r="A263" s="1" t="s">
        <v>1213</v>
      </c>
      <c r="B263" s="1" t="s">
        <v>1214</v>
      </c>
      <c r="D263" s="1" t="b">
        <v>0</v>
      </c>
      <c r="E263" s="1" t="b">
        <v>0</v>
      </c>
      <c r="F263" s="1" t="b">
        <v>0</v>
      </c>
      <c r="G263" s="1" t="b">
        <v>0</v>
      </c>
      <c r="H263" s="1" t="b">
        <v>0</v>
      </c>
      <c r="I263" s="1">
        <v>49.0</v>
      </c>
      <c r="J263" s="2">
        <v>2.3381698E7</v>
      </c>
      <c r="K263" s="2">
        <v>393845.0</v>
      </c>
      <c r="L263" s="1" t="s">
        <v>1215</v>
      </c>
      <c r="M263" s="1" t="s">
        <v>633</v>
      </c>
      <c r="N263" s="1" t="s">
        <v>634</v>
      </c>
      <c r="O263" s="1" t="s">
        <v>1216</v>
      </c>
    </row>
    <row r="264">
      <c r="A264" s="1" t="s">
        <v>1217</v>
      </c>
      <c r="B264" s="1" t="s">
        <v>1218</v>
      </c>
      <c r="D264" s="1" t="b">
        <v>0</v>
      </c>
      <c r="E264" s="1" t="b">
        <v>0</v>
      </c>
      <c r="F264" s="1" t="b">
        <v>0</v>
      </c>
      <c r="G264" s="1" t="b">
        <v>0</v>
      </c>
      <c r="H264" s="1" t="b">
        <v>0</v>
      </c>
      <c r="I264" s="1">
        <v>49.0</v>
      </c>
      <c r="J264" s="2">
        <v>2.2956186E7</v>
      </c>
      <c r="K264" s="2">
        <v>380705.0</v>
      </c>
      <c r="L264" s="1" t="s">
        <v>1219</v>
      </c>
      <c r="M264" s="1" t="s">
        <v>639</v>
      </c>
      <c r="N264" s="1" t="s">
        <v>640</v>
      </c>
      <c r="O264" s="1" t="s">
        <v>1220</v>
      </c>
    </row>
    <row r="265">
      <c r="A265" s="1" t="s">
        <v>1221</v>
      </c>
      <c r="B265" s="1" t="s">
        <v>1222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0</v>
      </c>
      <c r="I265" s="1">
        <v>49.0</v>
      </c>
      <c r="J265" s="2">
        <v>2.2712148E7</v>
      </c>
      <c r="K265" s="2">
        <v>409611.0</v>
      </c>
      <c r="L265" s="1" t="s">
        <v>1223</v>
      </c>
      <c r="M265" s="1" t="s">
        <v>633</v>
      </c>
      <c r="N265" s="1" t="s">
        <v>634</v>
      </c>
      <c r="O265" s="1" t="s">
        <v>1224</v>
      </c>
    </row>
    <row r="266">
      <c r="A266" s="1" t="s">
        <v>1225</v>
      </c>
      <c r="B266" s="1" t="s">
        <v>1226</v>
      </c>
      <c r="D266" s="1" t="b">
        <v>0</v>
      </c>
      <c r="E266" s="1" t="b">
        <v>0</v>
      </c>
      <c r="F266" s="1" t="b">
        <v>0</v>
      </c>
      <c r="G266" s="1" t="b">
        <v>0</v>
      </c>
      <c r="H266" s="1" t="b">
        <v>0</v>
      </c>
      <c r="I266" s="1">
        <v>49.0</v>
      </c>
      <c r="J266" s="2">
        <v>2.2305227E7</v>
      </c>
      <c r="K266" s="2">
        <v>419126.0</v>
      </c>
      <c r="L266" s="1" t="s">
        <v>1227</v>
      </c>
      <c r="M266" s="1" t="s">
        <v>639</v>
      </c>
      <c r="N266" s="1" t="s">
        <v>640</v>
      </c>
      <c r="O266" s="1" t="s">
        <v>1228</v>
      </c>
    </row>
    <row r="267">
      <c r="A267" s="1" t="s">
        <v>1229</v>
      </c>
      <c r="B267" s="1" t="s">
        <v>1230</v>
      </c>
      <c r="D267" s="1" t="b">
        <v>0</v>
      </c>
      <c r="E267" s="1" t="b">
        <v>0</v>
      </c>
      <c r="F267" s="1" t="b">
        <v>0</v>
      </c>
      <c r="G267" s="1" t="b">
        <v>0</v>
      </c>
      <c r="H267" s="1" t="b">
        <v>0</v>
      </c>
      <c r="I267" s="1">
        <v>49.0</v>
      </c>
      <c r="J267" s="2">
        <v>2.223435E7</v>
      </c>
      <c r="K267" s="2">
        <v>440543.0</v>
      </c>
      <c r="L267" s="1" t="s">
        <v>1231</v>
      </c>
      <c r="M267" s="1" t="s">
        <v>639</v>
      </c>
      <c r="N267" s="1" t="s">
        <v>640</v>
      </c>
      <c r="O267" s="1" t="s">
        <v>1232</v>
      </c>
    </row>
    <row r="268">
      <c r="A268" s="1" t="s">
        <v>1233</v>
      </c>
      <c r="B268" s="1" t="s">
        <v>1234</v>
      </c>
      <c r="D268" s="1" t="b">
        <v>0</v>
      </c>
      <c r="E268" s="1" t="b">
        <v>0</v>
      </c>
      <c r="F268" s="1" t="b">
        <v>0</v>
      </c>
      <c r="G268" s="1" t="b">
        <v>0</v>
      </c>
      <c r="H268" s="1" t="b">
        <v>0</v>
      </c>
      <c r="I268" s="1">
        <v>49.0</v>
      </c>
      <c r="J268" s="2">
        <v>2.2133309E7</v>
      </c>
      <c r="K268" s="2">
        <v>642108.0</v>
      </c>
      <c r="L268" s="1" t="s">
        <v>1235</v>
      </c>
      <c r="M268" s="1" t="s">
        <v>633</v>
      </c>
      <c r="N268" s="1" t="s">
        <v>634</v>
      </c>
      <c r="O268" s="1" t="s">
        <v>1236</v>
      </c>
    </row>
    <row r="269">
      <c r="A269" s="1" t="s">
        <v>1237</v>
      </c>
      <c r="B269" s="1" t="s">
        <v>1238</v>
      </c>
      <c r="D269" s="1" t="b">
        <v>0</v>
      </c>
      <c r="E269" s="1" t="b">
        <v>0</v>
      </c>
      <c r="F269" s="1" t="b">
        <v>0</v>
      </c>
      <c r="G269" s="1" t="b">
        <v>0</v>
      </c>
      <c r="H269" s="1" t="b">
        <v>0</v>
      </c>
      <c r="I269" s="1">
        <v>49.0</v>
      </c>
      <c r="J269" s="2">
        <v>2.2021713E7</v>
      </c>
      <c r="K269" s="2">
        <v>384609.0</v>
      </c>
      <c r="L269" s="1" t="s">
        <v>1239</v>
      </c>
      <c r="M269" s="1" t="s">
        <v>633</v>
      </c>
      <c r="N269" s="1" t="s">
        <v>634</v>
      </c>
      <c r="O269" s="1" t="s">
        <v>1240</v>
      </c>
    </row>
    <row r="270">
      <c r="A270" s="1" t="s">
        <v>1241</v>
      </c>
      <c r="B270" s="1" t="s">
        <v>1242</v>
      </c>
      <c r="D270" s="1" t="b">
        <v>0</v>
      </c>
      <c r="E270" s="1" t="b">
        <v>0</v>
      </c>
      <c r="F270" s="1" t="b">
        <v>0</v>
      </c>
      <c r="G270" s="1" t="b">
        <v>0</v>
      </c>
      <c r="H270" s="1" t="b">
        <v>0</v>
      </c>
      <c r="I270" s="1">
        <v>49.0</v>
      </c>
      <c r="J270" s="2">
        <v>1.7939085E7</v>
      </c>
      <c r="K270" s="2">
        <v>431092.0</v>
      </c>
      <c r="L270" s="1" t="s">
        <v>1243</v>
      </c>
      <c r="M270" s="1" t="s">
        <v>639</v>
      </c>
      <c r="N270" s="1" t="s">
        <v>640</v>
      </c>
      <c r="O270" s="1" t="s">
        <v>1244</v>
      </c>
    </row>
    <row r="271">
      <c r="A271" s="1" t="s">
        <v>1245</v>
      </c>
      <c r="B271" s="1" t="s">
        <v>1246</v>
      </c>
      <c r="D271" s="1" t="b">
        <v>0</v>
      </c>
      <c r="E271" s="1" t="b">
        <v>0</v>
      </c>
      <c r="F271" s="1" t="b">
        <v>0</v>
      </c>
      <c r="G271" s="1" t="b">
        <v>0</v>
      </c>
      <c r="H271" s="1" t="b">
        <v>0</v>
      </c>
      <c r="I271" s="1">
        <v>49.0</v>
      </c>
      <c r="J271" s="2">
        <v>1.3958086E7</v>
      </c>
      <c r="K271" s="2">
        <v>256534.0</v>
      </c>
      <c r="L271" s="1" t="s">
        <v>1247</v>
      </c>
      <c r="M271" s="1" t="s">
        <v>639</v>
      </c>
      <c r="N271" s="1" t="s">
        <v>640</v>
      </c>
      <c r="O271" s="1" t="s">
        <v>1248</v>
      </c>
    </row>
    <row r="272">
      <c r="A272" s="1" t="s">
        <v>1249</v>
      </c>
      <c r="B272" s="1" t="s">
        <v>706</v>
      </c>
      <c r="D272" s="1" t="b">
        <v>0</v>
      </c>
      <c r="E272" s="1" t="b">
        <v>1</v>
      </c>
      <c r="F272" s="1" t="b">
        <v>0</v>
      </c>
      <c r="G272" s="1" t="b">
        <v>1</v>
      </c>
      <c r="H272" s="1" t="b">
        <v>0</v>
      </c>
      <c r="I272" s="1">
        <v>47.0</v>
      </c>
      <c r="J272" s="2">
        <v>7545308.0</v>
      </c>
      <c r="K272" s="2">
        <v>3130852.0</v>
      </c>
      <c r="L272" s="1" t="s">
        <v>1250</v>
      </c>
      <c r="M272" s="1" t="s">
        <v>209</v>
      </c>
      <c r="N272" s="1" t="s">
        <v>210</v>
      </c>
      <c r="O272" s="1" t="s">
        <v>1251</v>
      </c>
    </row>
    <row r="273">
      <c r="A273" s="1" t="s">
        <v>1252</v>
      </c>
      <c r="B273" s="1" t="s">
        <v>716</v>
      </c>
      <c r="D273" s="1" t="b">
        <v>0</v>
      </c>
      <c r="E273" s="1" t="b">
        <v>1</v>
      </c>
      <c r="F273" s="1" t="b">
        <v>0</v>
      </c>
      <c r="G273" s="1" t="b">
        <v>1</v>
      </c>
      <c r="H273" s="1" t="b">
        <v>0</v>
      </c>
      <c r="I273" s="1">
        <v>47.0</v>
      </c>
      <c r="J273" s="2">
        <v>7069869.0</v>
      </c>
      <c r="K273" s="2">
        <v>2902002.0</v>
      </c>
      <c r="L273" s="1" t="s">
        <v>1253</v>
      </c>
      <c r="M273" s="1" t="s">
        <v>209</v>
      </c>
      <c r="N273" s="1" t="s">
        <v>210</v>
      </c>
      <c r="O273" s="1" t="s">
        <v>1254</v>
      </c>
    </row>
    <row r="274">
      <c r="A274" s="1" t="s">
        <v>1255</v>
      </c>
      <c r="B274" s="1" t="s">
        <v>1256</v>
      </c>
      <c r="D274" s="1" t="b">
        <v>0</v>
      </c>
      <c r="E274" s="1" t="b">
        <v>0</v>
      </c>
      <c r="F274" s="1" t="b">
        <v>0</v>
      </c>
      <c r="G274" s="1" t="b">
        <v>0</v>
      </c>
      <c r="H274" s="1" t="b">
        <v>0</v>
      </c>
      <c r="I274" s="1">
        <v>40.0</v>
      </c>
      <c r="J274" s="2">
        <v>8.4773093E7</v>
      </c>
      <c r="K274" s="2">
        <v>2.3801884E7</v>
      </c>
      <c r="L274" s="1" t="s">
        <v>1257</v>
      </c>
      <c r="M274" s="1" t="s">
        <v>740</v>
      </c>
      <c r="N274" s="1" t="s">
        <v>741</v>
      </c>
      <c r="O274" s="1" t="s">
        <v>1258</v>
      </c>
    </row>
    <row r="275">
      <c r="A275" s="1" t="s">
        <v>1259</v>
      </c>
      <c r="B275" s="1" t="s">
        <v>1260</v>
      </c>
      <c r="D275" s="1" t="b">
        <v>0</v>
      </c>
      <c r="E275" s="1" t="b">
        <v>0</v>
      </c>
      <c r="F275" s="1" t="b">
        <v>0</v>
      </c>
      <c r="G275" s="1" t="b">
        <v>0</v>
      </c>
      <c r="H275" s="1" t="b">
        <v>0</v>
      </c>
      <c r="I275" s="1">
        <v>40.0</v>
      </c>
      <c r="J275" s="2">
        <v>8.0452021E7</v>
      </c>
      <c r="K275" s="2">
        <v>2.2411939E7</v>
      </c>
      <c r="L275" s="1" t="s">
        <v>1261</v>
      </c>
      <c r="M275" s="1" t="s">
        <v>740</v>
      </c>
      <c r="N275" s="1" t="s">
        <v>741</v>
      </c>
      <c r="O275" s="1" t="s">
        <v>1262</v>
      </c>
    </row>
    <row r="276">
      <c r="A276" s="1" t="s">
        <v>1263</v>
      </c>
      <c r="B276" s="1" t="s">
        <v>1264</v>
      </c>
      <c r="D276" s="1" t="b">
        <v>0</v>
      </c>
      <c r="E276" s="1" t="b">
        <v>0</v>
      </c>
      <c r="F276" s="1" t="b">
        <v>0</v>
      </c>
      <c r="G276" s="1" t="b">
        <v>0</v>
      </c>
      <c r="H276" s="1" t="b">
        <v>0</v>
      </c>
      <c r="I276" s="1">
        <v>40.0</v>
      </c>
      <c r="J276" s="2">
        <v>7.7788228E7</v>
      </c>
      <c r="K276" s="2">
        <v>2.2089539E7</v>
      </c>
      <c r="L276" s="1" t="s">
        <v>1265</v>
      </c>
      <c r="M276" s="1" t="s">
        <v>639</v>
      </c>
      <c r="N276" s="1" t="s">
        <v>640</v>
      </c>
      <c r="O276" s="1" t="s">
        <v>1266</v>
      </c>
    </row>
    <row r="277">
      <c r="A277" s="1" t="s">
        <v>1267</v>
      </c>
      <c r="B277" s="1" t="s">
        <v>1268</v>
      </c>
      <c r="D277" s="1" t="b">
        <v>0</v>
      </c>
      <c r="E277" s="1" t="b">
        <v>0</v>
      </c>
      <c r="F277" s="1" t="b">
        <v>0</v>
      </c>
      <c r="G277" s="1" t="b">
        <v>0</v>
      </c>
      <c r="H277" s="1" t="b">
        <v>0</v>
      </c>
      <c r="I277" s="1">
        <v>40.0</v>
      </c>
      <c r="J277" s="2">
        <v>6.8014408E7</v>
      </c>
      <c r="K277" s="2">
        <v>1.944156E7</v>
      </c>
      <c r="L277" s="1" t="s">
        <v>1269</v>
      </c>
      <c r="M277" s="1" t="s">
        <v>639</v>
      </c>
      <c r="N277" s="1" t="s">
        <v>640</v>
      </c>
      <c r="O277" s="1" t="s">
        <v>1270</v>
      </c>
    </row>
    <row r="278">
      <c r="A278" s="1" t="s">
        <v>1271</v>
      </c>
      <c r="B278" s="1" t="s">
        <v>1272</v>
      </c>
      <c r="D278" s="1" t="b">
        <v>0</v>
      </c>
      <c r="E278" s="1" t="b">
        <v>0</v>
      </c>
      <c r="F278" s="1" t="b">
        <v>0</v>
      </c>
      <c r="G278" s="1" t="b">
        <v>0</v>
      </c>
      <c r="H278" s="1" t="b">
        <v>0</v>
      </c>
      <c r="I278" s="1">
        <v>40.0</v>
      </c>
      <c r="J278" s="2">
        <v>5.6648539E7</v>
      </c>
      <c r="K278" s="2">
        <v>3294416.0</v>
      </c>
      <c r="L278" s="1" t="s">
        <v>1273</v>
      </c>
      <c r="M278" s="1" t="s">
        <v>639</v>
      </c>
      <c r="N278" s="1" t="s">
        <v>640</v>
      </c>
      <c r="O278" s="1" t="s">
        <v>1274</v>
      </c>
    </row>
    <row r="279">
      <c r="A279" s="1" t="s">
        <v>1275</v>
      </c>
      <c r="B279" s="1" t="s">
        <v>1276</v>
      </c>
      <c r="D279" s="1" t="b">
        <v>0</v>
      </c>
      <c r="E279" s="1" t="b">
        <v>0</v>
      </c>
      <c r="F279" s="1" t="b">
        <v>0</v>
      </c>
      <c r="G279" s="1" t="b">
        <v>0</v>
      </c>
      <c r="H279" s="1" t="b">
        <v>0</v>
      </c>
      <c r="I279" s="1">
        <v>40.0</v>
      </c>
      <c r="J279" s="2">
        <v>5.5041497E7</v>
      </c>
      <c r="K279" s="2">
        <v>3675148.0</v>
      </c>
      <c r="L279" s="1" t="s">
        <v>1277</v>
      </c>
      <c r="M279" s="1" t="s">
        <v>740</v>
      </c>
      <c r="N279" s="1" t="s">
        <v>741</v>
      </c>
      <c r="O279" s="1" t="s">
        <v>1278</v>
      </c>
    </row>
    <row r="280">
      <c r="A280" s="1" t="s">
        <v>1279</v>
      </c>
      <c r="B280" s="1" t="s">
        <v>1280</v>
      </c>
      <c r="D280" s="1" t="b">
        <v>0</v>
      </c>
      <c r="E280" s="1" t="b">
        <v>0</v>
      </c>
      <c r="F280" s="1" t="b">
        <v>1</v>
      </c>
      <c r="G280" s="1" t="b">
        <v>1</v>
      </c>
      <c r="H280" s="1" t="b">
        <v>0</v>
      </c>
      <c r="I280" s="1">
        <v>40.0</v>
      </c>
      <c r="J280" s="2">
        <v>5.3608612E7</v>
      </c>
      <c r="K280" s="2">
        <v>3.6187059E7</v>
      </c>
      <c r="L280" s="1" t="s">
        <v>1281</v>
      </c>
      <c r="M280" s="1" t="s">
        <v>1282</v>
      </c>
      <c r="N280" s="1" t="s">
        <v>1283</v>
      </c>
      <c r="O280" s="1" t="s">
        <v>1284</v>
      </c>
    </row>
    <row r="281">
      <c r="A281" s="1" t="s">
        <v>1285</v>
      </c>
      <c r="B281" s="1" t="s">
        <v>1286</v>
      </c>
      <c r="D281" s="1" t="b">
        <v>0</v>
      </c>
      <c r="E281" s="1" t="b">
        <v>0</v>
      </c>
      <c r="F281" s="1" t="b">
        <v>0</v>
      </c>
      <c r="G281" s="1" t="b">
        <v>0</v>
      </c>
      <c r="H281" s="1" t="b">
        <v>0</v>
      </c>
      <c r="I281" s="1">
        <v>40.0</v>
      </c>
      <c r="J281" s="2">
        <v>5.1568683E7</v>
      </c>
      <c r="K281" s="2">
        <v>3852299.0</v>
      </c>
      <c r="L281" s="1" t="s">
        <v>1287</v>
      </c>
      <c r="M281" s="1" t="s">
        <v>639</v>
      </c>
      <c r="N281" s="1" t="s">
        <v>640</v>
      </c>
      <c r="O281" s="1" t="s">
        <v>1288</v>
      </c>
    </row>
    <row r="282">
      <c r="A282" s="1" t="s">
        <v>1289</v>
      </c>
      <c r="B282" s="1" t="s">
        <v>1290</v>
      </c>
      <c r="D282" s="1" t="b">
        <v>0</v>
      </c>
      <c r="E282" s="1" t="b">
        <v>0</v>
      </c>
      <c r="F282" s="1" t="b">
        <v>0</v>
      </c>
      <c r="G282" s="1" t="b">
        <v>0</v>
      </c>
      <c r="H282" s="1" t="b">
        <v>0</v>
      </c>
      <c r="I282" s="1">
        <v>40.0</v>
      </c>
      <c r="J282" s="2">
        <v>5.0330239E7</v>
      </c>
      <c r="K282" s="2">
        <v>2792494.0</v>
      </c>
      <c r="L282" s="1" t="s">
        <v>1291</v>
      </c>
      <c r="M282" s="1" t="s">
        <v>639</v>
      </c>
      <c r="N282" s="1" t="s">
        <v>640</v>
      </c>
      <c r="O282" s="1" t="s">
        <v>1292</v>
      </c>
    </row>
    <row r="283">
      <c r="A283" s="1" t="s">
        <v>1293</v>
      </c>
      <c r="B283" s="1" t="s">
        <v>1294</v>
      </c>
      <c r="D283" s="1" t="b">
        <v>0</v>
      </c>
      <c r="E283" s="1" t="b">
        <v>0</v>
      </c>
      <c r="F283" s="1" t="b">
        <v>0</v>
      </c>
      <c r="G283" s="1" t="b">
        <v>0</v>
      </c>
      <c r="H283" s="1" t="b">
        <v>0</v>
      </c>
      <c r="I283" s="1">
        <v>40.0</v>
      </c>
      <c r="J283" s="2">
        <v>4.905262E7</v>
      </c>
      <c r="K283" s="2">
        <v>3227914.0</v>
      </c>
      <c r="L283" s="1" t="s">
        <v>1295</v>
      </c>
      <c r="M283" s="1" t="s">
        <v>740</v>
      </c>
      <c r="N283" s="1" t="s">
        <v>741</v>
      </c>
      <c r="O283" s="1" t="s">
        <v>1296</v>
      </c>
    </row>
    <row r="284">
      <c r="A284" s="1" t="s">
        <v>1297</v>
      </c>
      <c r="B284" s="1" t="s">
        <v>1298</v>
      </c>
      <c r="D284" s="1" t="b">
        <v>0</v>
      </c>
      <c r="E284" s="1" t="b">
        <v>0</v>
      </c>
      <c r="F284" s="1" t="b">
        <v>0</v>
      </c>
      <c r="G284" s="1" t="b">
        <v>0</v>
      </c>
      <c r="H284" s="1" t="b">
        <v>0</v>
      </c>
      <c r="I284" s="1">
        <v>40.0</v>
      </c>
      <c r="J284" s="2">
        <v>4.7164322E7</v>
      </c>
      <c r="K284" s="2">
        <v>3357107.0</v>
      </c>
      <c r="L284" s="1" t="s">
        <v>1299</v>
      </c>
      <c r="M284" s="1" t="s">
        <v>639</v>
      </c>
      <c r="N284" s="1" t="s">
        <v>640</v>
      </c>
      <c r="O284" s="1" t="s">
        <v>1300</v>
      </c>
    </row>
    <row r="285">
      <c r="A285" s="1" t="s">
        <v>1301</v>
      </c>
      <c r="B285" s="1" t="s">
        <v>1302</v>
      </c>
      <c r="D285" s="1" t="b">
        <v>0</v>
      </c>
      <c r="E285" s="1" t="b">
        <v>0</v>
      </c>
      <c r="F285" s="1" t="b">
        <v>0</v>
      </c>
      <c r="G285" s="1" t="b">
        <v>0</v>
      </c>
      <c r="H285" s="1" t="b">
        <v>0</v>
      </c>
      <c r="I285" s="1">
        <v>40.0</v>
      </c>
      <c r="J285" s="2">
        <v>4.7096828E7</v>
      </c>
      <c r="K285" s="2">
        <v>3353021.0</v>
      </c>
      <c r="L285" s="1" t="s">
        <v>1303</v>
      </c>
      <c r="M285" s="1" t="s">
        <v>740</v>
      </c>
      <c r="N285" s="1" t="s">
        <v>741</v>
      </c>
      <c r="O285" s="1" t="s">
        <v>1304</v>
      </c>
    </row>
    <row r="286">
      <c r="A286" s="1" t="s">
        <v>1305</v>
      </c>
      <c r="B286" s="1" t="s">
        <v>1306</v>
      </c>
      <c r="D286" s="1" t="b">
        <v>0</v>
      </c>
      <c r="E286" s="1" t="b">
        <v>0</v>
      </c>
      <c r="F286" s="1" t="b">
        <v>0</v>
      </c>
      <c r="G286" s="1" t="b">
        <v>0</v>
      </c>
      <c r="H286" s="1" t="b">
        <v>0</v>
      </c>
      <c r="I286" s="1">
        <v>40.0</v>
      </c>
      <c r="J286" s="2">
        <v>4.5638535E7</v>
      </c>
      <c r="K286" s="2">
        <v>4479784.0</v>
      </c>
      <c r="L286" s="1" t="s">
        <v>1307</v>
      </c>
      <c r="M286" s="1" t="s">
        <v>740</v>
      </c>
      <c r="N286" s="1" t="s">
        <v>741</v>
      </c>
      <c r="O286" s="1" t="s">
        <v>1308</v>
      </c>
    </row>
    <row r="287">
      <c r="A287" s="1" t="s">
        <v>1309</v>
      </c>
      <c r="B287" s="1" t="s">
        <v>1310</v>
      </c>
      <c r="D287" s="1" t="b">
        <v>0</v>
      </c>
      <c r="E287" s="1" t="b">
        <v>0</v>
      </c>
      <c r="F287" s="1" t="b">
        <v>0</v>
      </c>
      <c r="G287" s="1" t="b">
        <v>0</v>
      </c>
      <c r="H287" s="1" t="b">
        <v>0</v>
      </c>
      <c r="I287" s="1">
        <v>40.0</v>
      </c>
      <c r="J287" s="2">
        <v>4.5264033E7</v>
      </c>
      <c r="K287" s="2">
        <v>2926457.0</v>
      </c>
      <c r="L287" s="1" t="s">
        <v>1311</v>
      </c>
      <c r="M287" s="1" t="s">
        <v>740</v>
      </c>
      <c r="N287" s="1" t="s">
        <v>741</v>
      </c>
      <c r="O287" s="1" t="s">
        <v>1312</v>
      </c>
    </row>
    <row r="288">
      <c r="A288" s="1" t="s">
        <v>1313</v>
      </c>
      <c r="B288" s="1" t="s">
        <v>1314</v>
      </c>
      <c r="D288" s="1" t="b">
        <v>0</v>
      </c>
      <c r="E288" s="1" t="b">
        <v>0</v>
      </c>
      <c r="F288" s="1" t="b">
        <v>0</v>
      </c>
      <c r="G288" s="1" t="b">
        <v>0</v>
      </c>
      <c r="H288" s="1" t="b">
        <v>0</v>
      </c>
      <c r="I288" s="1">
        <v>40.0</v>
      </c>
      <c r="J288" s="2">
        <v>4.3076875E7</v>
      </c>
      <c r="K288" s="2">
        <v>2538863.0</v>
      </c>
      <c r="L288" s="1" t="s">
        <v>1315</v>
      </c>
      <c r="M288" s="1" t="s">
        <v>639</v>
      </c>
      <c r="N288" s="1" t="s">
        <v>640</v>
      </c>
      <c r="O288" s="1" t="s">
        <v>1316</v>
      </c>
    </row>
    <row r="289">
      <c r="A289" s="1" t="s">
        <v>1317</v>
      </c>
      <c r="B289" s="1" t="s">
        <v>1318</v>
      </c>
      <c r="D289" s="1" t="b">
        <v>0</v>
      </c>
      <c r="E289" s="1" t="b">
        <v>0</v>
      </c>
      <c r="F289" s="1" t="b">
        <v>0</v>
      </c>
      <c r="G289" s="1" t="b">
        <v>0</v>
      </c>
      <c r="H289" s="1" t="b">
        <v>0</v>
      </c>
      <c r="I289" s="1">
        <v>40.0</v>
      </c>
      <c r="J289" s="2">
        <v>4.3074164E7</v>
      </c>
      <c r="K289" s="2">
        <v>2221275.0</v>
      </c>
      <c r="L289" s="1" t="s">
        <v>1319</v>
      </c>
      <c r="M289" s="1" t="s">
        <v>639</v>
      </c>
      <c r="N289" s="1" t="s">
        <v>640</v>
      </c>
      <c r="O289" s="1" t="s">
        <v>1320</v>
      </c>
    </row>
    <row r="290">
      <c r="A290" s="1" t="s">
        <v>1321</v>
      </c>
      <c r="B290" s="1" t="s">
        <v>1322</v>
      </c>
      <c r="D290" s="1" t="b">
        <v>0</v>
      </c>
      <c r="E290" s="1" t="b">
        <v>0</v>
      </c>
      <c r="F290" s="1" t="b">
        <v>0</v>
      </c>
      <c r="G290" s="1" t="b">
        <v>0</v>
      </c>
      <c r="H290" s="1" t="b">
        <v>0</v>
      </c>
      <c r="I290" s="1">
        <v>40.0</v>
      </c>
      <c r="J290" s="2">
        <v>4.2941153E7</v>
      </c>
      <c r="K290" s="2">
        <v>3041908.0</v>
      </c>
      <c r="L290" s="1" t="s">
        <v>1323</v>
      </c>
      <c r="M290" s="1" t="s">
        <v>639</v>
      </c>
      <c r="N290" s="1" t="s">
        <v>640</v>
      </c>
      <c r="O290" s="1" t="s">
        <v>1324</v>
      </c>
    </row>
    <row r="291">
      <c r="A291" s="1" t="s">
        <v>1325</v>
      </c>
      <c r="B291" s="1" t="s">
        <v>1326</v>
      </c>
      <c r="D291" s="1" t="b">
        <v>0</v>
      </c>
      <c r="E291" s="1" t="b">
        <v>0</v>
      </c>
      <c r="F291" s="1" t="b">
        <v>0</v>
      </c>
      <c r="G291" s="1" t="b">
        <v>0</v>
      </c>
      <c r="H291" s="1" t="b">
        <v>0</v>
      </c>
      <c r="I291" s="1">
        <v>40.0</v>
      </c>
      <c r="J291" s="2">
        <v>4.2835886E7</v>
      </c>
      <c r="K291" s="2">
        <v>3432194.0</v>
      </c>
      <c r="L291" s="1" t="s">
        <v>1327</v>
      </c>
      <c r="M291" s="1" t="s">
        <v>639</v>
      </c>
      <c r="N291" s="1" t="s">
        <v>640</v>
      </c>
      <c r="O291" s="1" t="s">
        <v>1328</v>
      </c>
    </row>
    <row r="292">
      <c r="A292" s="1" t="s">
        <v>1329</v>
      </c>
      <c r="B292" s="1" t="s">
        <v>1330</v>
      </c>
      <c r="D292" s="1" t="b">
        <v>0</v>
      </c>
      <c r="E292" s="1" t="b">
        <v>0</v>
      </c>
      <c r="F292" s="1" t="b">
        <v>0</v>
      </c>
      <c r="G292" s="1" t="b">
        <v>0</v>
      </c>
      <c r="H292" s="1" t="b">
        <v>0</v>
      </c>
      <c r="I292" s="1">
        <v>40.0</v>
      </c>
      <c r="J292" s="2">
        <v>4.2736699E7</v>
      </c>
      <c r="K292" s="2">
        <v>2758614.0</v>
      </c>
      <c r="L292" s="1" t="s">
        <v>1331</v>
      </c>
      <c r="M292" s="1" t="s">
        <v>740</v>
      </c>
      <c r="N292" s="1" t="s">
        <v>741</v>
      </c>
      <c r="O292" s="1" t="s">
        <v>1332</v>
      </c>
    </row>
    <row r="293">
      <c r="A293" s="1" t="s">
        <v>1333</v>
      </c>
      <c r="B293" s="1" t="s">
        <v>1334</v>
      </c>
      <c r="D293" s="1" t="b">
        <v>0</v>
      </c>
      <c r="E293" s="1" t="b">
        <v>0</v>
      </c>
      <c r="F293" s="1" t="b">
        <v>0</v>
      </c>
      <c r="G293" s="1" t="b">
        <v>0</v>
      </c>
      <c r="H293" s="1" t="b">
        <v>0</v>
      </c>
      <c r="I293" s="1">
        <v>40.0</v>
      </c>
      <c r="J293" s="2">
        <v>4.2525627E7</v>
      </c>
      <c r="K293" s="2">
        <v>3337340.0</v>
      </c>
      <c r="L293" s="1" t="s">
        <v>1335</v>
      </c>
      <c r="M293" s="1" t="s">
        <v>740</v>
      </c>
      <c r="N293" s="1" t="s">
        <v>741</v>
      </c>
      <c r="O293" s="1" t="s">
        <v>1336</v>
      </c>
    </row>
    <row r="294">
      <c r="A294" s="1" t="s">
        <v>1337</v>
      </c>
      <c r="B294" s="1" t="s">
        <v>1338</v>
      </c>
      <c r="D294" s="1" t="b">
        <v>0</v>
      </c>
      <c r="E294" s="1" t="b">
        <v>0</v>
      </c>
      <c r="F294" s="1" t="b">
        <v>0</v>
      </c>
      <c r="G294" s="1" t="b">
        <v>0</v>
      </c>
      <c r="H294" s="1" t="b">
        <v>0</v>
      </c>
      <c r="I294" s="1">
        <v>40.0</v>
      </c>
      <c r="J294" s="2">
        <v>4.2378161E7</v>
      </c>
      <c r="K294" s="2">
        <v>2031960.0</v>
      </c>
      <c r="L294" s="1" t="s">
        <v>1339</v>
      </c>
      <c r="M294" s="1" t="s">
        <v>740</v>
      </c>
      <c r="N294" s="1" t="s">
        <v>741</v>
      </c>
      <c r="O294" s="1" t="s">
        <v>1340</v>
      </c>
    </row>
    <row r="295">
      <c r="A295" s="1" t="s">
        <v>1341</v>
      </c>
      <c r="B295" s="1" t="s">
        <v>1342</v>
      </c>
      <c r="D295" s="1" t="b">
        <v>0</v>
      </c>
      <c r="E295" s="1" t="b">
        <v>0</v>
      </c>
      <c r="F295" s="1" t="b">
        <v>0</v>
      </c>
      <c r="G295" s="1" t="b">
        <v>0</v>
      </c>
      <c r="H295" s="1" t="b">
        <v>0</v>
      </c>
      <c r="I295" s="1">
        <v>40.0</v>
      </c>
      <c r="J295" s="2">
        <v>4.2306549E7</v>
      </c>
      <c r="K295" s="2">
        <v>2025537.0</v>
      </c>
      <c r="L295" s="1" t="s">
        <v>1343</v>
      </c>
      <c r="M295" s="1" t="s">
        <v>639</v>
      </c>
      <c r="N295" s="1" t="s">
        <v>640</v>
      </c>
      <c r="O295" s="1" t="s">
        <v>1344</v>
      </c>
    </row>
    <row r="296">
      <c r="A296" s="1" t="s">
        <v>1345</v>
      </c>
      <c r="B296" s="1" t="s">
        <v>1346</v>
      </c>
      <c r="D296" s="1" t="b">
        <v>0</v>
      </c>
      <c r="E296" s="1" t="b">
        <v>0</v>
      </c>
      <c r="F296" s="1" t="b">
        <v>0</v>
      </c>
      <c r="G296" s="1" t="b">
        <v>0</v>
      </c>
      <c r="H296" s="1" t="b">
        <v>0</v>
      </c>
      <c r="I296" s="1">
        <v>40.0</v>
      </c>
      <c r="J296" s="2">
        <v>4.2268709E7</v>
      </c>
      <c r="K296" s="2">
        <v>2218786.0</v>
      </c>
      <c r="L296" s="1" t="s">
        <v>1347</v>
      </c>
      <c r="M296" s="1" t="s">
        <v>740</v>
      </c>
      <c r="N296" s="1" t="s">
        <v>741</v>
      </c>
      <c r="O296" s="1" t="s">
        <v>1348</v>
      </c>
    </row>
    <row r="297">
      <c r="A297" s="1" t="s">
        <v>1349</v>
      </c>
      <c r="B297" s="1" t="s">
        <v>1350</v>
      </c>
      <c r="D297" s="1" t="b">
        <v>0</v>
      </c>
      <c r="E297" s="1" t="b">
        <v>0</v>
      </c>
      <c r="F297" s="1" t="b">
        <v>0</v>
      </c>
      <c r="G297" s="1" t="b">
        <v>0</v>
      </c>
      <c r="H297" s="1" t="b">
        <v>0</v>
      </c>
      <c r="I297" s="1">
        <v>40.0</v>
      </c>
      <c r="J297" s="2">
        <v>4.2022744E7</v>
      </c>
      <c r="K297" s="2">
        <v>3315146.0</v>
      </c>
      <c r="L297" s="1" t="s">
        <v>1351</v>
      </c>
      <c r="M297" s="1" t="s">
        <v>639</v>
      </c>
      <c r="N297" s="1" t="s">
        <v>640</v>
      </c>
      <c r="O297" s="1" t="s">
        <v>1352</v>
      </c>
    </row>
    <row r="298">
      <c r="A298" s="1" t="s">
        <v>1353</v>
      </c>
      <c r="B298" s="1" t="s">
        <v>1354</v>
      </c>
      <c r="D298" s="1" t="b">
        <v>0</v>
      </c>
      <c r="E298" s="1" t="b">
        <v>0</v>
      </c>
      <c r="F298" s="1" t="b">
        <v>0</v>
      </c>
      <c r="G298" s="1" t="b">
        <v>0</v>
      </c>
      <c r="H298" s="1" t="b">
        <v>0</v>
      </c>
      <c r="I298" s="1">
        <v>40.0</v>
      </c>
      <c r="J298" s="2">
        <v>4.1994156E7</v>
      </c>
      <c r="K298" s="2">
        <v>3456129.0</v>
      </c>
      <c r="L298" s="1" t="s">
        <v>1355</v>
      </c>
      <c r="M298" s="1" t="s">
        <v>639</v>
      </c>
      <c r="N298" s="1" t="s">
        <v>640</v>
      </c>
      <c r="O298" s="1" t="s">
        <v>1356</v>
      </c>
    </row>
    <row r="299">
      <c r="A299" s="1" t="s">
        <v>1357</v>
      </c>
      <c r="B299" s="1" t="s">
        <v>1358</v>
      </c>
      <c r="D299" s="1" t="b">
        <v>0</v>
      </c>
      <c r="E299" s="1" t="b">
        <v>0</v>
      </c>
      <c r="F299" s="1" t="b">
        <v>0</v>
      </c>
      <c r="G299" s="1" t="b">
        <v>0</v>
      </c>
      <c r="H299" s="1" t="b">
        <v>0</v>
      </c>
      <c r="I299" s="1">
        <v>40.0</v>
      </c>
      <c r="J299" s="2">
        <v>4.1898313E7</v>
      </c>
      <c r="K299" s="2">
        <v>3056987.0</v>
      </c>
      <c r="L299" s="1" t="s">
        <v>1359</v>
      </c>
      <c r="M299" s="1" t="s">
        <v>740</v>
      </c>
      <c r="N299" s="1" t="s">
        <v>741</v>
      </c>
      <c r="O299" s="1" t="s">
        <v>1360</v>
      </c>
    </row>
    <row r="300">
      <c r="A300" s="1" t="s">
        <v>1361</v>
      </c>
      <c r="B300" s="1" t="s">
        <v>1362</v>
      </c>
      <c r="D300" s="1" t="b">
        <v>0</v>
      </c>
      <c r="E300" s="1" t="b">
        <v>0</v>
      </c>
      <c r="F300" s="1" t="b">
        <v>0</v>
      </c>
      <c r="G300" s="1" t="b">
        <v>0</v>
      </c>
      <c r="H300" s="1" t="b">
        <v>0</v>
      </c>
      <c r="I300" s="1">
        <v>40.0</v>
      </c>
      <c r="J300" s="2">
        <v>4.0331834E7</v>
      </c>
      <c r="K300" s="2">
        <v>2178784.0</v>
      </c>
      <c r="L300" s="1" t="s">
        <v>1363</v>
      </c>
      <c r="M300" s="1" t="s">
        <v>639</v>
      </c>
      <c r="N300" s="1" t="s">
        <v>640</v>
      </c>
      <c r="O300" s="1" t="s">
        <v>1364</v>
      </c>
    </row>
    <row r="301">
      <c r="A301" s="1" t="s">
        <v>1365</v>
      </c>
      <c r="B301" s="1" t="s">
        <v>1366</v>
      </c>
      <c r="D301" s="1" t="b">
        <v>0</v>
      </c>
      <c r="E301" s="1" t="b">
        <v>0</v>
      </c>
      <c r="F301" s="1" t="b">
        <v>0</v>
      </c>
      <c r="G301" s="1" t="b">
        <v>0</v>
      </c>
      <c r="H301" s="1" t="b">
        <v>0</v>
      </c>
      <c r="I301" s="1">
        <v>40.0</v>
      </c>
      <c r="J301" s="2">
        <v>4.0250483E7</v>
      </c>
      <c r="K301" s="2">
        <v>2659167.0</v>
      </c>
      <c r="L301" s="1" t="s">
        <v>1367</v>
      </c>
      <c r="M301" s="1" t="s">
        <v>639</v>
      </c>
      <c r="N301" s="1" t="s">
        <v>640</v>
      </c>
      <c r="O301" s="1" t="s">
        <v>1368</v>
      </c>
    </row>
    <row r="302">
      <c r="A302" s="1" t="s">
        <v>1369</v>
      </c>
      <c r="B302" s="1" t="s">
        <v>1370</v>
      </c>
      <c r="D302" s="1" t="b">
        <v>0</v>
      </c>
      <c r="E302" s="1" t="b">
        <v>0</v>
      </c>
      <c r="F302" s="1" t="b">
        <v>0</v>
      </c>
      <c r="G302" s="1" t="b">
        <v>0</v>
      </c>
      <c r="H302" s="1" t="b">
        <v>0</v>
      </c>
      <c r="I302" s="1">
        <v>40.0</v>
      </c>
      <c r="J302" s="2">
        <v>3.973038E7</v>
      </c>
      <c r="K302" s="2">
        <v>3253136.0</v>
      </c>
      <c r="L302" s="1" t="s">
        <v>1371</v>
      </c>
      <c r="M302" s="1" t="s">
        <v>740</v>
      </c>
      <c r="N302" s="1" t="s">
        <v>741</v>
      </c>
      <c r="O302" s="1" t="s">
        <v>1372</v>
      </c>
    </row>
    <row r="303">
      <c r="A303" s="1" t="s">
        <v>1373</v>
      </c>
      <c r="B303" s="1" t="s">
        <v>1374</v>
      </c>
      <c r="D303" s="1" t="b">
        <v>0</v>
      </c>
      <c r="E303" s="1" t="b">
        <v>0</v>
      </c>
      <c r="F303" s="1" t="b">
        <v>0</v>
      </c>
      <c r="G303" s="1" t="b">
        <v>0</v>
      </c>
      <c r="H303" s="1" t="b">
        <v>0</v>
      </c>
      <c r="I303" s="1">
        <v>40.0</v>
      </c>
      <c r="J303" s="2">
        <v>3.9389807E7</v>
      </c>
      <c r="K303" s="2">
        <v>2269366.0</v>
      </c>
      <c r="L303" s="1" t="s">
        <v>1375</v>
      </c>
      <c r="M303" s="1" t="s">
        <v>740</v>
      </c>
      <c r="N303" s="1" t="s">
        <v>741</v>
      </c>
      <c r="O303" s="1" t="s">
        <v>1376</v>
      </c>
    </row>
    <row r="304">
      <c r="A304" s="1" t="s">
        <v>1377</v>
      </c>
      <c r="B304" s="1" t="s">
        <v>1378</v>
      </c>
      <c r="D304" s="1" t="b">
        <v>0</v>
      </c>
      <c r="E304" s="1" t="b">
        <v>0</v>
      </c>
      <c r="F304" s="1" t="b">
        <v>0</v>
      </c>
      <c r="G304" s="1" t="b">
        <v>0</v>
      </c>
      <c r="H304" s="1" t="b">
        <v>0</v>
      </c>
      <c r="I304" s="1">
        <v>40.0</v>
      </c>
      <c r="J304" s="2">
        <v>3.8769784E7</v>
      </c>
      <c r="K304" s="2">
        <v>3232454.0</v>
      </c>
      <c r="L304" s="1" t="s">
        <v>1379</v>
      </c>
      <c r="M304" s="1" t="s">
        <v>740</v>
      </c>
      <c r="N304" s="1" t="s">
        <v>741</v>
      </c>
      <c r="O304" s="1" t="s">
        <v>1380</v>
      </c>
    </row>
    <row r="305">
      <c r="A305" s="1" t="s">
        <v>1381</v>
      </c>
      <c r="B305" s="1" t="s">
        <v>1382</v>
      </c>
      <c r="D305" s="1" t="b">
        <v>0</v>
      </c>
      <c r="E305" s="1" t="b">
        <v>0</v>
      </c>
      <c r="F305" s="1" t="b">
        <v>0</v>
      </c>
      <c r="G305" s="1" t="b">
        <v>0</v>
      </c>
      <c r="H305" s="1" t="b">
        <v>0</v>
      </c>
      <c r="I305" s="1">
        <v>40.0</v>
      </c>
      <c r="J305" s="2">
        <v>3.8628255E7</v>
      </c>
      <c r="K305" s="2">
        <v>1908899.0</v>
      </c>
      <c r="L305" s="1" t="s">
        <v>1383</v>
      </c>
      <c r="M305" s="1" t="s">
        <v>740</v>
      </c>
      <c r="N305" s="1" t="s">
        <v>741</v>
      </c>
      <c r="O305" s="1" t="s">
        <v>1384</v>
      </c>
    </row>
    <row r="306">
      <c r="A306" s="1" t="s">
        <v>1385</v>
      </c>
      <c r="B306" s="1" t="s">
        <v>1386</v>
      </c>
      <c r="D306" s="1" t="b">
        <v>0</v>
      </c>
      <c r="E306" s="1" t="b">
        <v>0</v>
      </c>
      <c r="F306" s="1" t="b">
        <v>0</v>
      </c>
      <c r="G306" s="1" t="b">
        <v>0</v>
      </c>
      <c r="H306" s="1" t="b">
        <v>0</v>
      </c>
      <c r="I306" s="1">
        <v>40.0</v>
      </c>
      <c r="J306" s="2">
        <v>3.8566007E7</v>
      </c>
      <c r="K306" s="2">
        <v>2108919.0</v>
      </c>
      <c r="L306" s="1" t="s">
        <v>1387</v>
      </c>
      <c r="M306" s="1" t="s">
        <v>740</v>
      </c>
      <c r="N306" s="1" t="s">
        <v>741</v>
      </c>
      <c r="O306" s="1" t="s">
        <v>1388</v>
      </c>
    </row>
    <row r="307">
      <c r="A307" s="1" t="s">
        <v>1389</v>
      </c>
      <c r="B307" s="1" t="s">
        <v>1390</v>
      </c>
      <c r="D307" s="1" t="b">
        <v>0</v>
      </c>
      <c r="E307" s="1" t="b">
        <v>0</v>
      </c>
      <c r="F307" s="1" t="b">
        <v>0</v>
      </c>
      <c r="G307" s="1" t="b">
        <v>0</v>
      </c>
      <c r="H307" s="1" t="b">
        <v>0</v>
      </c>
      <c r="I307" s="1">
        <v>40.0</v>
      </c>
      <c r="J307" s="2">
        <v>3.8546151E7</v>
      </c>
      <c r="K307" s="2">
        <v>3507053.0</v>
      </c>
      <c r="L307" s="1" t="s">
        <v>1391</v>
      </c>
      <c r="M307" s="1" t="s">
        <v>639</v>
      </c>
      <c r="N307" s="1" t="s">
        <v>640</v>
      </c>
      <c r="O307" s="1" t="s">
        <v>1392</v>
      </c>
    </row>
    <row r="308">
      <c r="A308" s="1" t="s">
        <v>1393</v>
      </c>
      <c r="B308" s="1" t="s">
        <v>1394</v>
      </c>
      <c r="D308" s="1" t="b">
        <v>0</v>
      </c>
      <c r="E308" s="1" t="b">
        <v>0</v>
      </c>
      <c r="F308" s="1" t="b">
        <v>0</v>
      </c>
      <c r="G308" s="1" t="b">
        <v>0</v>
      </c>
      <c r="H308" s="1" t="b">
        <v>0</v>
      </c>
      <c r="I308" s="1">
        <v>40.0</v>
      </c>
      <c r="J308" s="2">
        <v>3.8222943E7</v>
      </c>
      <c r="K308" s="2">
        <v>3622967.0</v>
      </c>
      <c r="L308" s="1" t="s">
        <v>1395</v>
      </c>
      <c r="M308" s="1" t="s">
        <v>740</v>
      </c>
      <c r="N308" s="1" t="s">
        <v>741</v>
      </c>
      <c r="O308" s="1" t="s">
        <v>1396</v>
      </c>
    </row>
    <row r="309">
      <c r="A309" s="1" t="s">
        <v>1397</v>
      </c>
      <c r="B309" s="1" t="s">
        <v>1398</v>
      </c>
      <c r="D309" s="1" t="b">
        <v>0</v>
      </c>
      <c r="E309" s="1" t="b">
        <v>0</v>
      </c>
      <c r="F309" s="1" t="b">
        <v>0</v>
      </c>
      <c r="G309" s="1" t="b">
        <v>0</v>
      </c>
      <c r="H309" s="1" t="b">
        <v>0</v>
      </c>
      <c r="I309" s="1">
        <v>40.0</v>
      </c>
      <c r="J309" s="2">
        <v>3.7587964E7</v>
      </c>
      <c r="K309" s="2">
        <v>2221610.0</v>
      </c>
      <c r="L309" s="1" t="s">
        <v>1399</v>
      </c>
      <c r="M309" s="1" t="s">
        <v>639</v>
      </c>
      <c r="N309" s="1" t="s">
        <v>640</v>
      </c>
      <c r="O309" s="1" t="s">
        <v>1400</v>
      </c>
    </row>
    <row r="310">
      <c r="A310" s="1" t="s">
        <v>1401</v>
      </c>
      <c r="B310" s="1" t="s">
        <v>1402</v>
      </c>
      <c r="D310" s="1" t="b">
        <v>0</v>
      </c>
      <c r="E310" s="1" t="b">
        <v>0</v>
      </c>
      <c r="F310" s="1" t="b">
        <v>0</v>
      </c>
      <c r="G310" s="1" t="b">
        <v>0</v>
      </c>
      <c r="H310" s="1" t="b">
        <v>0</v>
      </c>
      <c r="I310" s="1">
        <v>40.0</v>
      </c>
      <c r="J310" s="2">
        <v>3.7463532E7</v>
      </c>
      <c r="K310" s="2">
        <v>2138162.0</v>
      </c>
      <c r="L310" s="1" t="s">
        <v>1403</v>
      </c>
      <c r="M310" s="1" t="s">
        <v>639</v>
      </c>
      <c r="N310" s="1" t="s">
        <v>640</v>
      </c>
      <c r="O310" s="1" t="s">
        <v>1404</v>
      </c>
    </row>
    <row r="311">
      <c r="A311" s="1" t="s">
        <v>1405</v>
      </c>
      <c r="B311" s="1" t="s">
        <v>1406</v>
      </c>
      <c r="D311" s="1" t="b">
        <v>0</v>
      </c>
      <c r="E311" s="1" t="b">
        <v>0</v>
      </c>
      <c r="F311" s="1" t="b">
        <v>0</v>
      </c>
      <c r="G311" s="1" t="b">
        <v>0</v>
      </c>
      <c r="H311" s="1" t="b">
        <v>0</v>
      </c>
      <c r="I311" s="1">
        <v>40.0</v>
      </c>
      <c r="J311" s="2">
        <v>3.7449618E7</v>
      </c>
      <c r="K311" s="2">
        <v>2982087.0</v>
      </c>
      <c r="L311" s="1" t="s">
        <v>1407</v>
      </c>
      <c r="M311" s="1" t="s">
        <v>740</v>
      </c>
      <c r="N311" s="1" t="s">
        <v>741</v>
      </c>
      <c r="O311" s="1" t="s">
        <v>1408</v>
      </c>
    </row>
    <row r="312">
      <c r="A312" s="1" t="s">
        <v>1409</v>
      </c>
      <c r="B312" s="1" t="s">
        <v>1410</v>
      </c>
      <c r="D312" s="1" t="b">
        <v>0</v>
      </c>
      <c r="E312" s="1" t="b">
        <v>0</v>
      </c>
      <c r="F312" s="1" t="b">
        <v>0</v>
      </c>
      <c r="G312" s="1" t="b">
        <v>0</v>
      </c>
      <c r="H312" s="1" t="b">
        <v>0</v>
      </c>
      <c r="I312" s="1">
        <v>40.0</v>
      </c>
      <c r="J312" s="2">
        <v>3.7221934E7</v>
      </c>
      <c r="K312" s="2">
        <v>3177580.0</v>
      </c>
      <c r="L312" s="1" t="s">
        <v>1411</v>
      </c>
      <c r="M312" s="1" t="s">
        <v>740</v>
      </c>
      <c r="N312" s="1" t="s">
        <v>741</v>
      </c>
      <c r="O312" s="1" t="s">
        <v>1412</v>
      </c>
    </row>
    <row r="313">
      <c r="A313" s="1" t="s">
        <v>1413</v>
      </c>
      <c r="B313" s="1" t="s">
        <v>1414</v>
      </c>
      <c r="D313" s="1" t="b">
        <v>0</v>
      </c>
      <c r="E313" s="1" t="b">
        <v>0</v>
      </c>
      <c r="F313" s="1" t="b">
        <v>0</v>
      </c>
      <c r="G313" s="1" t="b">
        <v>0</v>
      </c>
      <c r="H313" s="1" t="b">
        <v>0</v>
      </c>
      <c r="I313" s="1">
        <v>40.0</v>
      </c>
      <c r="J313" s="2">
        <v>3.6979569E7</v>
      </c>
      <c r="K313" s="2">
        <v>1330542.0</v>
      </c>
      <c r="L313" s="1" t="s">
        <v>1415</v>
      </c>
      <c r="M313" s="1" t="s">
        <v>639</v>
      </c>
      <c r="N313" s="1" t="s">
        <v>640</v>
      </c>
      <c r="O313" s="1" t="s">
        <v>1416</v>
      </c>
    </row>
    <row r="314">
      <c r="A314" s="1" t="s">
        <v>1417</v>
      </c>
      <c r="B314" s="1" t="s">
        <v>1418</v>
      </c>
      <c r="D314" s="1" t="b">
        <v>0</v>
      </c>
      <c r="E314" s="1" t="b">
        <v>0</v>
      </c>
      <c r="F314" s="1" t="b">
        <v>0</v>
      </c>
      <c r="G314" s="1" t="b">
        <v>0</v>
      </c>
      <c r="H314" s="1" t="b">
        <v>0</v>
      </c>
      <c r="I314" s="1">
        <v>40.0</v>
      </c>
      <c r="J314" s="2">
        <v>3.6235671E7</v>
      </c>
      <c r="K314" s="2">
        <v>1728812.0</v>
      </c>
      <c r="L314" s="1" t="s">
        <v>1419</v>
      </c>
      <c r="M314" s="1" t="s">
        <v>740</v>
      </c>
      <c r="N314" s="1" t="s">
        <v>741</v>
      </c>
      <c r="O314" s="1" t="s">
        <v>1420</v>
      </c>
    </row>
    <row r="315">
      <c r="A315" s="1" t="s">
        <v>1421</v>
      </c>
      <c r="B315" s="1" t="s">
        <v>1422</v>
      </c>
      <c r="D315" s="1" t="b">
        <v>0</v>
      </c>
      <c r="E315" s="1" t="b">
        <v>0</v>
      </c>
      <c r="F315" s="1" t="b">
        <v>0</v>
      </c>
      <c r="G315" s="1" t="b">
        <v>0</v>
      </c>
      <c r="H315" s="1" t="b">
        <v>0</v>
      </c>
      <c r="I315" s="1">
        <v>40.0</v>
      </c>
      <c r="J315" s="2">
        <v>3.4390527E7</v>
      </c>
      <c r="K315" s="2">
        <v>2257383.0</v>
      </c>
      <c r="L315" s="1" t="s">
        <v>1423</v>
      </c>
      <c r="M315" s="1" t="s">
        <v>740</v>
      </c>
      <c r="N315" s="1" t="s">
        <v>741</v>
      </c>
      <c r="O315" s="1" t="s">
        <v>1424</v>
      </c>
    </row>
    <row r="316">
      <c r="A316" s="1" t="s">
        <v>1425</v>
      </c>
      <c r="B316" s="1" t="s">
        <v>1426</v>
      </c>
      <c r="D316" s="1" t="b">
        <v>0</v>
      </c>
      <c r="E316" s="1" t="b">
        <v>0</v>
      </c>
      <c r="F316" s="1" t="b">
        <v>0</v>
      </c>
      <c r="G316" s="1" t="b">
        <v>0</v>
      </c>
      <c r="H316" s="1" t="b">
        <v>0</v>
      </c>
      <c r="I316" s="1">
        <v>40.0</v>
      </c>
      <c r="J316" s="2">
        <v>3.3588375E7</v>
      </c>
      <c r="K316" s="2">
        <v>2988346.0</v>
      </c>
      <c r="L316" s="1" t="s">
        <v>1427</v>
      </c>
      <c r="M316" s="1" t="s">
        <v>740</v>
      </c>
      <c r="N316" s="1" t="s">
        <v>741</v>
      </c>
      <c r="O316" s="1" t="s">
        <v>1428</v>
      </c>
    </row>
    <row r="317">
      <c r="A317" s="1" t="s">
        <v>1429</v>
      </c>
      <c r="B317" s="1" t="s">
        <v>1430</v>
      </c>
      <c r="D317" s="1" t="b">
        <v>0</v>
      </c>
      <c r="E317" s="1" t="b">
        <v>0</v>
      </c>
      <c r="F317" s="1" t="b">
        <v>0</v>
      </c>
      <c r="G317" s="1" t="b">
        <v>0</v>
      </c>
      <c r="H317" s="1" t="b">
        <v>0</v>
      </c>
      <c r="I317" s="1">
        <v>40.0</v>
      </c>
      <c r="J317" s="2">
        <v>3.1751341E7</v>
      </c>
      <c r="K317" s="2">
        <v>1919262.0</v>
      </c>
      <c r="L317" s="1" t="s">
        <v>1431</v>
      </c>
      <c r="M317" s="1" t="s">
        <v>740</v>
      </c>
      <c r="N317" s="1" t="s">
        <v>741</v>
      </c>
      <c r="O317" s="1" t="s">
        <v>1432</v>
      </c>
    </row>
    <row r="318">
      <c r="A318" s="1" t="s">
        <v>1433</v>
      </c>
      <c r="B318" s="1" t="s">
        <v>1434</v>
      </c>
      <c r="D318" s="1" t="b">
        <v>0</v>
      </c>
      <c r="E318" s="1" t="b">
        <v>0</v>
      </c>
      <c r="F318" s="1" t="b">
        <v>0</v>
      </c>
      <c r="G318" s="1" t="b">
        <v>0</v>
      </c>
      <c r="H318" s="1" t="b">
        <v>0</v>
      </c>
      <c r="I318" s="1">
        <v>40.0</v>
      </c>
      <c r="J318" s="2">
        <v>3.1287679E7</v>
      </c>
      <c r="K318" s="2">
        <v>3534021.0</v>
      </c>
      <c r="L318" s="1" t="s">
        <v>1435</v>
      </c>
      <c r="M318" s="1" t="s">
        <v>740</v>
      </c>
      <c r="N318" s="1" t="s">
        <v>741</v>
      </c>
      <c r="O318" s="1" t="s">
        <v>1436</v>
      </c>
    </row>
    <row r="319">
      <c r="A319" s="1" t="s">
        <v>1437</v>
      </c>
      <c r="B319" s="1" t="s">
        <v>1438</v>
      </c>
      <c r="D319" s="1" t="b">
        <v>0</v>
      </c>
      <c r="E319" s="1" t="b">
        <v>0</v>
      </c>
      <c r="F319" s="1" t="b">
        <v>0</v>
      </c>
      <c r="G319" s="1" t="b">
        <v>0</v>
      </c>
      <c r="H319" s="1" t="b">
        <v>0</v>
      </c>
      <c r="I319" s="1">
        <v>40.0</v>
      </c>
      <c r="J319" s="2">
        <v>3.0712853E7</v>
      </c>
      <c r="K319" s="2">
        <v>2760483.0</v>
      </c>
      <c r="L319" s="1" t="s">
        <v>1439</v>
      </c>
      <c r="M319" s="1" t="s">
        <v>740</v>
      </c>
      <c r="N319" s="1" t="s">
        <v>741</v>
      </c>
      <c r="O319" s="1" t="s">
        <v>1440</v>
      </c>
    </row>
    <row r="320">
      <c r="A320" s="1" t="s">
        <v>1441</v>
      </c>
      <c r="B320" s="1" t="s">
        <v>1442</v>
      </c>
      <c r="D320" s="1" t="b">
        <v>0</v>
      </c>
      <c r="E320" s="1" t="b">
        <v>0</v>
      </c>
      <c r="F320" s="1" t="b">
        <v>0</v>
      </c>
      <c r="G320" s="1" t="b">
        <v>0</v>
      </c>
      <c r="H320" s="1" t="b">
        <v>0</v>
      </c>
      <c r="I320" s="1">
        <v>40.0</v>
      </c>
      <c r="J320" s="2">
        <v>3.0058991E7</v>
      </c>
      <c r="K320" s="2">
        <v>2904249.0</v>
      </c>
      <c r="L320" s="1" t="s">
        <v>1443</v>
      </c>
      <c r="M320" s="1" t="s">
        <v>639</v>
      </c>
      <c r="N320" s="1" t="s">
        <v>640</v>
      </c>
      <c r="O320" s="1" t="s">
        <v>1444</v>
      </c>
    </row>
    <row r="321">
      <c r="A321" s="1" t="s">
        <v>1445</v>
      </c>
      <c r="B321" s="1" t="s">
        <v>1446</v>
      </c>
      <c r="D321" s="1" t="b">
        <v>0</v>
      </c>
      <c r="E321" s="1" t="b">
        <v>0</v>
      </c>
      <c r="F321" s="1" t="b">
        <v>0</v>
      </c>
      <c r="G321" s="1" t="b">
        <v>0</v>
      </c>
      <c r="H321" s="1" t="b">
        <v>0</v>
      </c>
      <c r="I321" s="1">
        <v>40.0</v>
      </c>
      <c r="J321" s="2">
        <v>2.9994821E7</v>
      </c>
      <c r="K321" s="2">
        <v>2445957.0</v>
      </c>
      <c r="L321" s="1" t="s">
        <v>1447</v>
      </c>
      <c r="M321" s="1" t="s">
        <v>740</v>
      </c>
      <c r="N321" s="1" t="s">
        <v>741</v>
      </c>
      <c r="O321" s="1" t="s">
        <v>1448</v>
      </c>
    </row>
    <row r="322">
      <c r="A322" s="1" t="s">
        <v>1449</v>
      </c>
      <c r="B322" s="1" t="s">
        <v>1450</v>
      </c>
      <c r="D322" s="1" t="b">
        <v>0</v>
      </c>
      <c r="E322" s="1" t="b">
        <v>0</v>
      </c>
      <c r="F322" s="1" t="b">
        <v>0</v>
      </c>
      <c r="G322" s="1" t="b">
        <v>0</v>
      </c>
      <c r="H322" s="1" t="b">
        <v>0</v>
      </c>
      <c r="I322" s="1">
        <v>40.0</v>
      </c>
      <c r="J322" s="2">
        <v>2.962585E7</v>
      </c>
      <c r="K322" s="2">
        <v>2456256.0</v>
      </c>
      <c r="L322" s="1" t="s">
        <v>1451</v>
      </c>
      <c r="M322" s="1" t="s">
        <v>740</v>
      </c>
      <c r="N322" s="1" t="s">
        <v>741</v>
      </c>
      <c r="O322" s="1" t="s">
        <v>1452</v>
      </c>
    </row>
    <row r="323">
      <c r="A323" s="1" t="s">
        <v>1453</v>
      </c>
      <c r="B323" s="1" t="s">
        <v>1454</v>
      </c>
      <c r="D323" s="1" t="b">
        <v>0</v>
      </c>
      <c r="E323" s="1" t="b">
        <v>0</v>
      </c>
      <c r="F323" s="1" t="b">
        <v>0</v>
      </c>
      <c r="G323" s="1" t="b">
        <v>0</v>
      </c>
      <c r="H323" s="1" t="b">
        <v>0</v>
      </c>
      <c r="I323" s="1">
        <v>40.0</v>
      </c>
      <c r="J323" s="2">
        <v>2.9370493E7</v>
      </c>
      <c r="K323" s="2">
        <v>2907625.0</v>
      </c>
      <c r="L323" s="1" t="s">
        <v>1455</v>
      </c>
      <c r="M323" s="1" t="s">
        <v>639</v>
      </c>
      <c r="N323" s="1" t="s">
        <v>640</v>
      </c>
      <c r="O323" s="1" t="s">
        <v>1456</v>
      </c>
    </row>
    <row r="324">
      <c r="A324" s="1" t="s">
        <v>1457</v>
      </c>
      <c r="B324" s="1" t="s">
        <v>1458</v>
      </c>
      <c r="D324" s="1" t="b">
        <v>0</v>
      </c>
      <c r="E324" s="1" t="b">
        <v>0</v>
      </c>
      <c r="F324" s="1" t="b">
        <v>0</v>
      </c>
      <c r="G324" s="1" t="b">
        <v>0</v>
      </c>
      <c r="H324" s="1" t="b">
        <v>0</v>
      </c>
      <c r="I324" s="1">
        <v>40.0</v>
      </c>
      <c r="J324" s="2">
        <v>2.9094768E7</v>
      </c>
      <c r="K324" s="2">
        <v>1389322.0</v>
      </c>
      <c r="L324" s="1" t="s">
        <v>1459</v>
      </c>
      <c r="M324" s="1" t="s">
        <v>639</v>
      </c>
      <c r="N324" s="1" t="s">
        <v>640</v>
      </c>
      <c r="O324" s="1" t="s">
        <v>1460</v>
      </c>
    </row>
    <row r="325">
      <c r="A325" s="1" t="s">
        <v>1461</v>
      </c>
      <c r="B325" s="1" t="s">
        <v>1280</v>
      </c>
      <c r="D325" s="1" t="b">
        <v>0</v>
      </c>
      <c r="E325" s="1" t="b">
        <v>1</v>
      </c>
      <c r="F325" s="1" t="b">
        <v>1</v>
      </c>
      <c r="G325" s="1" t="b">
        <v>1</v>
      </c>
      <c r="H325" s="1" t="b">
        <v>0</v>
      </c>
      <c r="I325" s="1">
        <v>38.0</v>
      </c>
      <c r="J325" s="2">
        <v>5.4072378E7</v>
      </c>
      <c r="K325" s="2">
        <v>3.5723293E7</v>
      </c>
      <c r="L325" s="1" t="s">
        <v>1462</v>
      </c>
      <c r="M325" s="1" t="s">
        <v>1282</v>
      </c>
      <c r="N325" s="1" t="s">
        <v>1283</v>
      </c>
      <c r="O325" s="1" t="s">
        <v>1463</v>
      </c>
    </row>
    <row r="326">
      <c r="A326" s="1" t="s">
        <v>1464</v>
      </c>
      <c r="B326" s="1" t="s">
        <v>1465</v>
      </c>
      <c r="D326" s="1" t="b">
        <v>0</v>
      </c>
      <c r="E326" s="1" t="b">
        <v>0</v>
      </c>
      <c r="F326" s="1" t="b">
        <v>0</v>
      </c>
      <c r="G326" s="1" t="b">
        <v>0</v>
      </c>
      <c r="H326" s="1" t="b">
        <v>0</v>
      </c>
      <c r="I326" s="1">
        <v>38.0</v>
      </c>
      <c r="J326" s="2">
        <v>4.7909211E7</v>
      </c>
      <c r="K326" s="2">
        <v>3749007.0</v>
      </c>
      <c r="L326" s="1" t="s">
        <v>1466</v>
      </c>
      <c r="M326" s="1" t="s">
        <v>740</v>
      </c>
      <c r="N326" s="1" t="s">
        <v>741</v>
      </c>
      <c r="O326" s="1" t="s">
        <v>1467</v>
      </c>
    </row>
    <row r="327">
      <c r="A327" s="1" t="s">
        <v>1468</v>
      </c>
      <c r="B327" s="1" t="s">
        <v>1469</v>
      </c>
      <c r="D327" s="1" t="b">
        <v>0</v>
      </c>
      <c r="E327" s="1" t="b">
        <v>0</v>
      </c>
      <c r="F327" s="1" t="b">
        <v>0</v>
      </c>
      <c r="G327" s="1" t="b">
        <v>0</v>
      </c>
      <c r="H327" s="1" t="b">
        <v>0</v>
      </c>
      <c r="I327" s="1">
        <v>38.0</v>
      </c>
      <c r="J327" s="2">
        <v>4.6749265E7</v>
      </c>
      <c r="K327" s="2">
        <v>3912637.0</v>
      </c>
      <c r="L327" s="1" t="s">
        <v>1470</v>
      </c>
      <c r="M327" s="1" t="s">
        <v>740</v>
      </c>
      <c r="N327" s="1" t="s">
        <v>741</v>
      </c>
      <c r="O327" s="1" t="s">
        <v>1471</v>
      </c>
    </row>
    <row r="328">
      <c r="A328" s="1" t="s">
        <v>1472</v>
      </c>
      <c r="B328" s="1" t="s">
        <v>1473</v>
      </c>
      <c r="D328" s="1" t="b">
        <v>0</v>
      </c>
      <c r="E328" s="1" t="b">
        <v>0</v>
      </c>
      <c r="F328" s="1" t="b">
        <v>0</v>
      </c>
      <c r="G328" s="1" t="b">
        <v>0</v>
      </c>
      <c r="H328" s="1" t="b">
        <v>0</v>
      </c>
      <c r="I328" s="1">
        <v>37.0</v>
      </c>
      <c r="J328" s="2">
        <v>4.285752E7</v>
      </c>
      <c r="K328" s="2">
        <v>1393101.0</v>
      </c>
      <c r="L328" s="1" t="s">
        <v>1474</v>
      </c>
      <c r="M328" s="1" t="s">
        <v>1475</v>
      </c>
      <c r="N328" s="1" t="s">
        <v>1476</v>
      </c>
      <c r="O328" s="1" t="s">
        <v>1477</v>
      </c>
    </row>
    <row r="329">
      <c r="A329" s="1" t="s">
        <v>1478</v>
      </c>
      <c r="B329" s="1" t="s">
        <v>1479</v>
      </c>
      <c r="D329" s="1" t="b">
        <v>0</v>
      </c>
      <c r="E329" s="1" t="b">
        <v>0</v>
      </c>
      <c r="F329" s="1" t="b">
        <v>1</v>
      </c>
      <c r="G329" s="1" t="b">
        <v>0</v>
      </c>
      <c r="H329" s="1" t="b">
        <v>0</v>
      </c>
      <c r="I329" s="1">
        <v>36.0</v>
      </c>
      <c r="J329" s="2">
        <v>1.97294132E8</v>
      </c>
      <c r="K329" s="2">
        <v>6294542.0</v>
      </c>
      <c r="L329" s="1" t="s">
        <v>1480</v>
      </c>
      <c r="M329" s="1" t="s">
        <v>174</v>
      </c>
      <c r="N329" s="1" t="s">
        <v>175</v>
      </c>
      <c r="O329" s="1" t="s">
        <v>1481</v>
      </c>
    </row>
    <row r="330">
      <c r="A330" s="1" t="s">
        <v>1482</v>
      </c>
      <c r="B330" s="1" t="s">
        <v>1483</v>
      </c>
      <c r="D330" s="1" t="b">
        <v>0</v>
      </c>
      <c r="E330" s="1" t="b">
        <v>1</v>
      </c>
      <c r="F330" s="1" t="b">
        <v>1</v>
      </c>
      <c r="G330" s="1" t="b">
        <v>0</v>
      </c>
      <c r="H330" s="1" t="b">
        <v>0</v>
      </c>
      <c r="I330" s="1">
        <v>36.0</v>
      </c>
      <c r="J330" s="2">
        <v>1.82731753E8</v>
      </c>
      <c r="K330" s="2">
        <v>3742708.0</v>
      </c>
      <c r="L330" s="1" t="s">
        <v>1484</v>
      </c>
      <c r="M330" s="1" t="s">
        <v>174</v>
      </c>
      <c r="N330" s="1" t="s">
        <v>897</v>
      </c>
      <c r="O330" s="1" t="s">
        <v>1485</v>
      </c>
    </row>
    <row r="331">
      <c r="A331" s="1" t="s">
        <v>1486</v>
      </c>
      <c r="B331" s="1" t="s">
        <v>1487</v>
      </c>
      <c r="D331" s="1" t="b">
        <v>0</v>
      </c>
      <c r="E331" s="1" t="b">
        <v>0</v>
      </c>
      <c r="F331" s="1" t="b">
        <v>1</v>
      </c>
      <c r="G331" s="1" t="b">
        <v>0</v>
      </c>
      <c r="H331" s="1" t="b">
        <v>0</v>
      </c>
      <c r="I331" s="1">
        <v>36.0</v>
      </c>
      <c r="J331" s="2">
        <v>1.72453185E8</v>
      </c>
      <c r="K331" s="2">
        <v>1573185.0</v>
      </c>
      <c r="L331" s="1" t="s">
        <v>1488</v>
      </c>
      <c r="M331" s="1" t="s">
        <v>1489</v>
      </c>
      <c r="N331" s="1" t="s">
        <v>1490</v>
      </c>
      <c r="O331" s="1" t="s">
        <v>1491</v>
      </c>
    </row>
    <row r="332">
      <c r="A332" s="1" t="s">
        <v>1492</v>
      </c>
      <c r="B332" s="1" t="s">
        <v>1493</v>
      </c>
      <c r="D332" s="1" t="b">
        <v>0</v>
      </c>
      <c r="E332" s="1" t="b">
        <v>0</v>
      </c>
      <c r="F332" s="1" t="b">
        <v>0</v>
      </c>
      <c r="G332" s="1" t="b">
        <v>0</v>
      </c>
      <c r="H332" s="1" t="b">
        <v>0</v>
      </c>
      <c r="I332" s="1">
        <v>36.0</v>
      </c>
      <c r="J332" s="2">
        <v>1.43692111E8</v>
      </c>
      <c r="K332" s="2">
        <v>4913713.0</v>
      </c>
      <c r="L332" s="1" t="s">
        <v>1494</v>
      </c>
      <c r="M332" s="1" t="s">
        <v>87</v>
      </c>
      <c r="N332" s="1" t="s">
        <v>88</v>
      </c>
      <c r="O332" s="1" t="s">
        <v>1495</v>
      </c>
    </row>
    <row r="333">
      <c r="A333" s="1" t="s">
        <v>1496</v>
      </c>
      <c r="B333" s="1" t="s">
        <v>29</v>
      </c>
      <c r="D333" s="1" t="b">
        <v>0</v>
      </c>
      <c r="E333" s="1" t="b">
        <v>1</v>
      </c>
      <c r="F333" s="1" t="b">
        <v>1</v>
      </c>
      <c r="G333" s="1" t="b">
        <v>1</v>
      </c>
      <c r="H333" s="1" t="b">
        <v>0</v>
      </c>
      <c r="I333" s="1">
        <v>36.0</v>
      </c>
      <c r="J333" s="2">
        <v>1.37768928E8</v>
      </c>
      <c r="K333" s="2">
        <v>2558176.0</v>
      </c>
      <c r="L333" s="1" t="s">
        <v>1497</v>
      </c>
      <c r="M333" s="1" t="s">
        <v>31</v>
      </c>
      <c r="N333" s="1" t="s">
        <v>32</v>
      </c>
      <c r="O333" s="1" t="s">
        <v>1498</v>
      </c>
    </row>
    <row r="334">
      <c r="A334" s="1" t="s">
        <v>1499</v>
      </c>
      <c r="B334" s="1" t="s">
        <v>1500</v>
      </c>
      <c r="D334" s="1" t="b">
        <v>0</v>
      </c>
      <c r="E334" s="1" t="b">
        <v>1</v>
      </c>
      <c r="F334" s="1" t="b">
        <v>1</v>
      </c>
      <c r="G334" s="1" t="b">
        <v>0</v>
      </c>
      <c r="H334" s="1" t="b">
        <v>0</v>
      </c>
      <c r="I334" s="1">
        <v>36.0</v>
      </c>
      <c r="J334" s="2">
        <v>1.34602086E8</v>
      </c>
      <c r="K334" s="2">
        <v>4640411.0</v>
      </c>
      <c r="L334" s="1" t="s">
        <v>1501</v>
      </c>
      <c r="M334" s="1" t="s">
        <v>1502</v>
      </c>
      <c r="N334" s="1" t="s">
        <v>1503</v>
      </c>
      <c r="O334" s="1" t="s">
        <v>1504</v>
      </c>
    </row>
    <row r="335">
      <c r="A335" s="1" t="s">
        <v>1505</v>
      </c>
      <c r="B335" s="1" t="s">
        <v>1506</v>
      </c>
      <c r="D335" s="1" t="b">
        <v>0</v>
      </c>
      <c r="E335" s="1" t="b">
        <v>1</v>
      </c>
      <c r="F335" s="1" t="b">
        <v>1</v>
      </c>
      <c r="G335" s="1" t="b">
        <v>0</v>
      </c>
      <c r="H335" s="1" t="b">
        <v>0</v>
      </c>
      <c r="I335" s="1">
        <v>36.0</v>
      </c>
      <c r="J335" s="2">
        <v>1.23582747E8</v>
      </c>
      <c r="K335" s="2">
        <v>5267108.0</v>
      </c>
      <c r="L335" s="1" t="s">
        <v>1507</v>
      </c>
      <c r="M335" s="1" t="s">
        <v>633</v>
      </c>
      <c r="N335" s="1" t="s">
        <v>634</v>
      </c>
      <c r="O335" s="1" t="s">
        <v>1508</v>
      </c>
    </row>
    <row r="336">
      <c r="A336" s="1" t="s">
        <v>1509</v>
      </c>
      <c r="B336" s="1" t="s">
        <v>1510</v>
      </c>
      <c r="D336" s="1" t="b">
        <v>0</v>
      </c>
      <c r="E336" s="1" t="b">
        <v>0</v>
      </c>
      <c r="F336" s="1" t="b">
        <v>1</v>
      </c>
      <c r="G336" s="1" t="b">
        <v>0</v>
      </c>
      <c r="H336" s="1" t="b">
        <v>0</v>
      </c>
      <c r="I336" s="1">
        <v>36.0</v>
      </c>
      <c r="J336" s="2">
        <v>1.13895466E8</v>
      </c>
      <c r="K336" s="2">
        <v>9909130.0</v>
      </c>
      <c r="L336" s="1" t="s">
        <v>1511</v>
      </c>
      <c r="M336" s="1" t="s">
        <v>1512</v>
      </c>
      <c r="N336" s="1" t="s">
        <v>1513</v>
      </c>
      <c r="O336" s="1" t="s">
        <v>1514</v>
      </c>
    </row>
    <row r="337">
      <c r="A337" s="1" t="s">
        <v>1515</v>
      </c>
      <c r="B337" s="1" t="s">
        <v>1516</v>
      </c>
      <c r="D337" s="1" t="b">
        <v>0</v>
      </c>
      <c r="E337" s="1" t="b">
        <v>1</v>
      </c>
      <c r="F337" s="1" t="b">
        <v>1</v>
      </c>
      <c r="G337" s="1" t="b">
        <v>0</v>
      </c>
      <c r="H337" s="1" t="b">
        <v>0</v>
      </c>
      <c r="I337" s="1">
        <v>36.0</v>
      </c>
      <c r="J337" s="2">
        <v>1.1371509E8</v>
      </c>
      <c r="K337" s="2">
        <v>3636893.0</v>
      </c>
      <c r="L337" s="1" t="s">
        <v>1517</v>
      </c>
      <c r="M337" s="1" t="s">
        <v>633</v>
      </c>
      <c r="N337" s="1" t="s">
        <v>634</v>
      </c>
      <c r="O337" s="1" t="s">
        <v>1518</v>
      </c>
    </row>
    <row r="338">
      <c r="A338" s="1" t="s">
        <v>1519</v>
      </c>
      <c r="B338" s="1" t="s">
        <v>1520</v>
      </c>
      <c r="D338" s="1" t="b">
        <v>0</v>
      </c>
      <c r="E338" s="1" t="b">
        <v>0</v>
      </c>
      <c r="F338" s="1" t="b">
        <v>1</v>
      </c>
      <c r="G338" s="1" t="b">
        <v>0</v>
      </c>
      <c r="H338" s="1" t="b">
        <v>0</v>
      </c>
      <c r="I338" s="1">
        <v>36.0</v>
      </c>
      <c r="J338" s="2">
        <v>1.13098834E8</v>
      </c>
      <c r="K338" s="2">
        <v>1.2957625E7</v>
      </c>
      <c r="L338" s="1" t="s">
        <v>1521</v>
      </c>
      <c r="M338" s="1" t="s">
        <v>1522</v>
      </c>
      <c r="N338" s="1" t="s">
        <v>1523</v>
      </c>
      <c r="O338" s="1" t="s">
        <v>1524</v>
      </c>
    </row>
    <row r="339">
      <c r="A339" s="1" t="s">
        <v>1525</v>
      </c>
      <c r="B339" s="1" t="s">
        <v>1526</v>
      </c>
      <c r="D339" s="1" t="b">
        <v>0</v>
      </c>
      <c r="E339" s="1" t="b">
        <v>0</v>
      </c>
      <c r="F339" s="1" t="b">
        <v>1</v>
      </c>
      <c r="G339" s="1" t="b">
        <v>0</v>
      </c>
      <c r="H339" s="1" t="b">
        <v>0</v>
      </c>
      <c r="I339" s="1">
        <v>36.0</v>
      </c>
      <c r="J339" s="2">
        <v>1.11555022E8</v>
      </c>
      <c r="K339" s="2">
        <v>2707880.0</v>
      </c>
      <c r="L339" s="1" t="s">
        <v>1527</v>
      </c>
      <c r="M339" s="1" t="s">
        <v>174</v>
      </c>
      <c r="N339" s="1" t="s">
        <v>897</v>
      </c>
      <c r="O339" s="1" t="s">
        <v>1528</v>
      </c>
    </row>
    <row r="340">
      <c r="A340" s="1" t="s">
        <v>1529</v>
      </c>
      <c r="B340" s="1" t="s">
        <v>1530</v>
      </c>
      <c r="D340" s="1" t="b">
        <v>0</v>
      </c>
      <c r="E340" s="1" t="b">
        <v>0</v>
      </c>
      <c r="F340" s="1" t="b">
        <v>1</v>
      </c>
      <c r="G340" s="1" t="b">
        <v>0</v>
      </c>
      <c r="H340" s="1" t="b">
        <v>0</v>
      </c>
      <c r="I340" s="1">
        <v>36.0</v>
      </c>
      <c r="J340" s="2">
        <v>1.07880111E8</v>
      </c>
      <c r="K340" s="2">
        <v>4853720.0</v>
      </c>
      <c r="L340" s="1" t="s">
        <v>1531</v>
      </c>
      <c r="M340" s="1" t="s">
        <v>1532</v>
      </c>
      <c r="N340" s="1" t="s">
        <v>1533</v>
      </c>
      <c r="O340" s="1" t="s">
        <v>1534</v>
      </c>
    </row>
    <row r="341">
      <c r="A341" s="1" t="s">
        <v>1535</v>
      </c>
      <c r="B341" s="1" t="s">
        <v>1536</v>
      </c>
      <c r="D341" s="1" t="b">
        <v>0</v>
      </c>
      <c r="E341" s="1" t="b">
        <v>0</v>
      </c>
      <c r="F341" s="1" t="b">
        <v>0</v>
      </c>
      <c r="G341" s="1" t="b">
        <v>0</v>
      </c>
      <c r="H341" s="1" t="b">
        <v>0</v>
      </c>
      <c r="I341" s="1">
        <v>36.0</v>
      </c>
      <c r="J341" s="2">
        <v>9.8166139E7</v>
      </c>
      <c r="K341" s="2">
        <v>7644890.0</v>
      </c>
      <c r="L341" s="1" t="s">
        <v>1537</v>
      </c>
      <c r="M341" s="1" t="s">
        <v>1538</v>
      </c>
      <c r="N341" s="1" t="s">
        <v>1539</v>
      </c>
      <c r="O341" s="1" t="s">
        <v>1540</v>
      </c>
    </row>
    <row r="342">
      <c r="A342" s="1" t="s">
        <v>1541</v>
      </c>
      <c r="B342" s="1" t="s">
        <v>1542</v>
      </c>
      <c r="D342" s="1" t="b">
        <v>0</v>
      </c>
      <c r="E342" s="1" t="b">
        <v>1</v>
      </c>
      <c r="F342" s="1" t="b">
        <v>1</v>
      </c>
      <c r="G342" s="1" t="b">
        <v>0</v>
      </c>
      <c r="H342" s="1" t="b">
        <v>0</v>
      </c>
      <c r="I342" s="1">
        <v>36.0</v>
      </c>
      <c r="J342" s="2">
        <v>9.7083609E7</v>
      </c>
      <c r="K342" s="2">
        <v>4850802.0</v>
      </c>
      <c r="L342" s="1" t="s">
        <v>1543</v>
      </c>
      <c r="M342" s="1" t="s">
        <v>1532</v>
      </c>
      <c r="N342" s="1" t="s">
        <v>55</v>
      </c>
      <c r="O342" s="1" t="s">
        <v>1544</v>
      </c>
    </row>
    <row r="343">
      <c r="A343" s="1" t="s">
        <v>1545</v>
      </c>
      <c r="B343" s="1" t="s">
        <v>1546</v>
      </c>
      <c r="D343" s="1" t="b">
        <v>0</v>
      </c>
      <c r="E343" s="1" t="b">
        <v>0</v>
      </c>
      <c r="F343" s="1" t="b">
        <v>1</v>
      </c>
      <c r="G343" s="1" t="b">
        <v>0</v>
      </c>
      <c r="H343" s="1" t="b">
        <v>1</v>
      </c>
      <c r="I343" s="1">
        <v>36.0</v>
      </c>
      <c r="J343" s="2">
        <v>9.6037939E7</v>
      </c>
      <c r="K343" s="2">
        <v>4776616.0</v>
      </c>
      <c r="L343" s="1" t="s">
        <v>1547</v>
      </c>
      <c r="M343" s="1" t="s">
        <v>1548</v>
      </c>
      <c r="N343" s="1" t="s">
        <v>509</v>
      </c>
      <c r="O343" s="1" t="s">
        <v>1549</v>
      </c>
    </row>
    <row r="344">
      <c r="A344" s="1" t="s">
        <v>1550</v>
      </c>
      <c r="B344" s="1" t="s">
        <v>1551</v>
      </c>
      <c r="D344" s="1" t="b">
        <v>0</v>
      </c>
      <c r="E344" s="1" t="b">
        <v>1</v>
      </c>
      <c r="F344" s="1" t="b">
        <v>1</v>
      </c>
      <c r="G344" s="1" t="b">
        <v>0</v>
      </c>
      <c r="H344" s="1" t="b">
        <v>0</v>
      </c>
      <c r="I344" s="1">
        <v>36.0</v>
      </c>
      <c r="J344" s="2">
        <v>9.3709316E7</v>
      </c>
      <c r="K344" s="2">
        <v>1722779.0</v>
      </c>
      <c r="L344" s="1" t="s">
        <v>1552</v>
      </c>
      <c r="M344" s="1" t="s">
        <v>1553</v>
      </c>
      <c r="N344" s="1" t="s">
        <v>1554</v>
      </c>
      <c r="O344" s="1" t="s">
        <v>1555</v>
      </c>
    </row>
    <row r="345">
      <c r="A345" s="1" t="s">
        <v>1556</v>
      </c>
      <c r="B345" s="1" t="s">
        <v>1557</v>
      </c>
      <c r="D345" s="1" t="b">
        <v>0</v>
      </c>
      <c r="E345" s="1" t="b">
        <v>0</v>
      </c>
      <c r="F345" s="1" t="b">
        <v>1</v>
      </c>
      <c r="G345" s="1" t="b">
        <v>0</v>
      </c>
      <c r="H345" s="1" t="b">
        <v>0</v>
      </c>
      <c r="I345" s="1">
        <v>36.0</v>
      </c>
      <c r="J345" s="2">
        <v>9.0996224E7</v>
      </c>
      <c r="K345" s="2">
        <v>2.7576112E7</v>
      </c>
      <c r="L345" s="1" t="s">
        <v>1558</v>
      </c>
      <c r="M345" s="1" t="s">
        <v>1559</v>
      </c>
      <c r="N345" s="1" t="s">
        <v>1560</v>
      </c>
      <c r="O345" s="1" t="s">
        <v>1561</v>
      </c>
    </row>
    <row r="346">
      <c r="A346" s="1" t="s">
        <v>1562</v>
      </c>
      <c r="B346" s="1" t="s">
        <v>1563</v>
      </c>
      <c r="D346" s="1" t="b">
        <v>0</v>
      </c>
      <c r="E346" s="1" t="b">
        <v>1</v>
      </c>
      <c r="F346" s="1" t="b">
        <v>1</v>
      </c>
      <c r="G346" s="1" t="b">
        <v>0</v>
      </c>
      <c r="H346" s="1" t="b">
        <v>0</v>
      </c>
      <c r="I346" s="1">
        <v>36.0</v>
      </c>
      <c r="J346" s="2">
        <v>9.0681755E7</v>
      </c>
      <c r="K346" s="2">
        <v>7902572.0</v>
      </c>
      <c r="L346" s="1" t="s">
        <v>1564</v>
      </c>
      <c r="M346" s="1" t="s">
        <v>1565</v>
      </c>
      <c r="N346" s="1" t="s">
        <v>1566</v>
      </c>
      <c r="O346" s="1" t="s">
        <v>1567</v>
      </c>
    </row>
    <row r="347">
      <c r="A347" s="1" t="s">
        <v>1568</v>
      </c>
      <c r="B347" s="1" t="s">
        <v>1569</v>
      </c>
      <c r="D347" s="1" t="b">
        <v>0</v>
      </c>
      <c r="E347" s="1" t="b">
        <v>0</v>
      </c>
      <c r="F347" s="1" t="b">
        <v>0</v>
      </c>
      <c r="G347" s="1" t="b">
        <v>0</v>
      </c>
      <c r="H347" s="1" t="b">
        <v>0</v>
      </c>
      <c r="I347" s="1">
        <v>36.0</v>
      </c>
      <c r="J347" s="2">
        <v>8.9887317E7</v>
      </c>
      <c r="K347" s="2">
        <v>7548324.0</v>
      </c>
      <c r="L347" s="1" t="s">
        <v>1570</v>
      </c>
      <c r="M347" s="1" t="s">
        <v>1571</v>
      </c>
      <c r="N347" s="1" t="s">
        <v>515</v>
      </c>
      <c r="O347" s="1" t="s">
        <v>1572</v>
      </c>
    </row>
    <row r="348">
      <c r="A348" s="1" t="s">
        <v>1573</v>
      </c>
      <c r="B348" s="1" t="s">
        <v>1574</v>
      </c>
      <c r="D348" s="1" t="b">
        <v>0</v>
      </c>
      <c r="E348" s="1" t="b">
        <v>0</v>
      </c>
      <c r="F348" s="1" t="b">
        <v>1</v>
      </c>
      <c r="G348" s="1" t="b">
        <v>0</v>
      </c>
      <c r="H348" s="1" t="b">
        <v>1</v>
      </c>
      <c r="I348" s="1">
        <v>36.0</v>
      </c>
      <c r="J348" s="2">
        <v>8.9366354E7</v>
      </c>
      <c r="K348" s="2">
        <v>2259919.0</v>
      </c>
      <c r="L348" s="1" t="s">
        <v>1575</v>
      </c>
      <c r="M348" s="1" t="s">
        <v>1576</v>
      </c>
      <c r="N348" s="1" t="s">
        <v>1577</v>
      </c>
      <c r="O348" s="1" t="s">
        <v>1578</v>
      </c>
    </row>
    <row r="349">
      <c r="A349" s="1" t="s">
        <v>1579</v>
      </c>
      <c r="B349" s="1" t="s">
        <v>1580</v>
      </c>
      <c r="D349" s="1" t="b">
        <v>0</v>
      </c>
      <c r="E349" s="1" t="b">
        <v>0</v>
      </c>
      <c r="F349" s="1" t="b">
        <v>0</v>
      </c>
      <c r="G349" s="1" t="b">
        <v>0</v>
      </c>
      <c r="H349" s="1" t="b">
        <v>0</v>
      </c>
      <c r="I349" s="1">
        <v>36.0</v>
      </c>
      <c r="J349" s="2">
        <v>8.8809454E7</v>
      </c>
      <c r="K349" s="2">
        <v>4556981.0</v>
      </c>
      <c r="L349" s="1" t="s">
        <v>1581</v>
      </c>
      <c r="M349" s="1" t="s">
        <v>1582</v>
      </c>
      <c r="N349" s="1" t="s">
        <v>1583</v>
      </c>
      <c r="O349" s="1" t="s">
        <v>1584</v>
      </c>
    </row>
    <row r="350">
      <c r="A350" s="1" t="s">
        <v>1585</v>
      </c>
      <c r="B350" s="1" t="s">
        <v>1586</v>
      </c>
      <c r="D350" s="1" t="b">
        <v>0</v>
      </c>
      <c r="E350" s="1" t="b">
        <v>0</v>
      </c>
      <c r="F350" s="1" t="b">
        <v>1</v>
      </c>
      <c r="G350" s="1" t="b">
        <v>0</v>
      </c>
      <c r="H350" s="1" t="b">
        <v>0</v>
      </c>
      <c r="I350" s="1">
        <v>36.0</v>
      </c>
      <c r="J350" s="2">
        <v>8.8044783E7</v>
      </c>
      <c r="K350" s="2">
        <v>1.8805412E7</v>
      </c>
      <c r="L350" s="1" t="s">
        <v>1587</v>
      </c>
      <c r="M350" s="1" t="s">
        <v>1588</v>
      </c>
      <c r="N350" s="1" t="s">
        <v>1589</v>
      </c>
      <c r="O350" s="1" t="s">
        <v>1590</v>
      </c>
    </row>
    <row r="351">
      <c r="A351" s="1" t="s">
        <v>1591</v>
      </c>
      <c r="B351" s="1" t="s">
        <v>1592</v>
      </c>
      <c r="D351" s="1" t="b">
        <v>0</v>
      </c>
      <c r="E351" s="1" t="b">
        <v>1</v>
      </c>
      <c r="F351" s="1" t="b">
        <v>1</v>
      </c>
      <c r="G351" s="1" t="b">
        <v>0</v>
      </c>
      <c r="H351" s="1" t="b">
        <v>0</v>
      </c>
      <c r="I351" s="1">
        <v>36.0</v>
      </c>
      <c r="J351" s="2">
        <v>8.6200216E7</v>
      </c>
      <c r="K351" s="2">
        <v>2475260.0</v>
      </c>
      <c r="L351" s="1" t="s">
        <v>1593</v>
      </c>
      <c r="M351" s="1" t="s">
        <v>1594</v>
      </c>
      <c r="N351" s="1" t="s">
        <v>1595</v>
      </c>
      <c r="O351" s="1" t="s">
        <v>1596</v>
      </c>
    </row>
    <row r="352">
      <c r="A352" s="1" t="s">
        <v>1597</v>
      </c>
      <c r="B352" s="1" t="s">
        <v>1598</v>
      </c>
      <c r="D352" s="1" t="b">
        <v>0</v>
      </c>
      <c r="E352" s="1" t="b">
        <v>1</v>
      </c>
      <c r="F352" s="1" t="b">
        <v>1</v>
      </c>
      <c r="G352" s="1" t="b">
        <v>0</v>
      </c>
      <c r="H352" s="1" t="b">
        <v>0</v>
      </c>
      <c r="I352" s="1">
        <v>36.0</v>
      </c>
      <c r="J352" s="2">
        <v>8.5105749E7</v>
      </c>
      <c r="K352" s="2">
        <v>6267687.0</v>
      </c>
      <c r="L352" s="1" t="s">
        <v>1599</v>
      </c>
      <c r="M352" s="1" t="s">
        <v>1600</v>
      </c>
      <c r="N352" s="1" t="s">
        <v>1601</v>
      </c>
      <c r="O352" s="1" t="s">
        <v>1602</v>
      </c>
    </row>
    <row r="353">
      <c r="A353" s="1" t="s">
        <v>1603</v>
      </c>
      <c r="B353" s="1" t="s">
        <v>1604</v>
      </c>
      <c r="D353" s="1" t="b">
        <v>0</v>
      </c>
      <c r="E353" s="1" t="b">
        <v>0</v>
      </c>
      <c r="F353" s="1" t="b">
        <v>1</v>
      </c>
      <c r="G353" s="1" t="b">
        <v>0</v>
      </c>
      <c r="H353" s="1" t="b">
        <v>0</v>
      </c>
      <c r="I353" s="1">
        <v>36.0</v>
      </c>
      <c r="J353" s="2">
        <v>8.4576504E7</v>
      </c>
      <c r="K353" s="2">
        <v>5152131.0</v>
      </c>
      <c r="L353" s="1" t="s">
        <v>1605</v>
      </c>
      <c r="M353" s="1" t="s">
        <v>754</v>
      </c>
      <c r="N353" s="1" t="s">
        <v>1606</v>
      </c>
      <c r="O353" s="1" t="s">
        <v>1607</v>
      </c>
    </row>
    <row r="354">
      <c r="A354" s="1" t="s">
        <v>1608</v>
      </c>
      <c r="B354" s="1" t="s">
        <v>1609</v>
      </c>
      <c r="D354" s="1" t="b">
        <v>0</v>
      </c>
      <c r="E354" s="1" t="b">
        <v>1</v>
      </c>
      <c r="F354" s="1" t="b">
        <v>1</v>
      </c>
      <c r="G354" s="1" t="b">
        <v>0</v>
      </c>
      <c r="H354" s="1" t="b">
        <v>0</v>
      </c>
      <c r="I354" s="1">
        <v>36.0</v>
      </c>
      <c r="J354" s="2">
        <v>8.30559E7</v>
      </c>
      <c r="K354" s="2">
        <v>1.2208176E7</v>
      </c>
      <c r="L354" s="1" t="s">
        <v>1610</v>
      </c>
      <c r="M354" s="1" t="s">
        <v>1559</v>
      </c>
      <c r="N354" s="1" t="s">
        <v>1560</v>
      </c>
      <c r="O354" s="1" t="s">
        <v>1611</v>
      </c>
    </row>
    <row r="355">
      <c r="A355" s="1" t="s">
        <v>1612</v>
      </c>
      <c r="B355" s="1" t="s">
        <v>752</v>
      </c>
      <c r="D355" s="1" t="b">
        <v>0</v>
      </c>
      <c r="E355" s="1" t="b">
        <v>1</v>
      </c>
      <c r="F355" s="1" t="b">
        <v>0</v>
      </c>
      <c r="G355" s="1" t="b">
        <v>1</v>
      </c>
      <c r="H355" s="1" t="b">
        <v>0</v>
      </c>
      <c r="I355" s="1">
        <v>36.0</v>
      </c>
      <c r="J355" s="2">
        <v>8.2410364E7</v>
      </c>
      <c r="K355" s="2">
        <v>2881343.0</v>
      </c>
      <c r="L355" s="1" t="s">
        <v>1613</v>
      </c>
      <c r="M355" s="1" t="s">
        <v>754</v>
      </c>
      <c r="N355" s="1" t="s">
        <v>98</v>
      </c>
      <c r="O355" s="1" t="s">
        <v>1614</v>
      </c>
    </row>
    <row r="356">
      <c r="A356" s="1" t="s">
        <v>1615</v>
      </c>
      <c r="B356" s="1" t="s">
        <v>1616</v>
      </c>
      <c r="D356" s="1" t="b">
        <v>0</v>
      </c>
      <c r="E356" s="1" t="b">
        <v>1</v>
      </c>
      <c r="F356" s="1" t="b">
        <v>1</v>
      </c>
      <c r="G356" s="1" t="b">
        <v>0</v>
      </c>
      <c r="H356" s="1" t="b">
        <v>0</v>
      </c>
      <c r="I356" s="1">
        <v>36.0</v>
      </c>
      <c r="J356" s="2">
        <v>8.1533924E7</v>
      </c>
      <c r="K356" s="2">
        <v>1706749.0</v>
      </c>
      <c r="L356" s="1" t="s">
        <v>1617</v>
      </c>
      <c r="M356" s="1" t="s">
        <v>1618</v>
      </c>
      <c r="N356" s="1" t="s">
        <v>1619</v>
      </c>
      <c r="O356" s="1" t="s">
        <v>1620</v>
      </c>
    </row>
    <row r="357">
      <c r="A357" s="1" t="s">
        <v>1621</v>
      </c>
      <c r="B357" s="1" t="s">
        <v>1622</v>
      </c>
      <c r="D357" s="1" t="b">
        <v>0</v>
      </c>
      <c r="E357" s="1" t="b">
        <v>0</v>
      </c>
      <c r="F357" s="1" t="b">
        <v>0</v>
      </c>
      <c r="G357" s="1" t="b">
        <v>0</v>
      </c>
      <c r="H357" s="1" t="b">
        <v>0</v>
      </c>
      <c r="I357" s="1">
        <v>36.0</v>
      </c>
      <c r="J357" s="2">
        <v>7.9418765E7</v>
      </c>
      <c r="K357" s="2">
        <v>2205016.0</v>
      </c>
      <c r="L357" s="1" t="s">
        <v>1623</v>
      </c>
      <c r="M357" s="1" t="s">
        <v>1624</v>
      </c>
      <c r="N357" s="1" t="s">
        <v>1625</v>
      </c>
      <c r="O357" s="1" t="s">
        <v>1626</v>
      </c>
    </row>
    <row r="358">
      <c r="A358" s="1" t="s">
        <v>1627</v>
      </c>
      <c r="B358" s="1" t="s">
        <v>1628</v>
      </c>
      <c r="D358" s="1" t="b">
        <v>0</v>
      </c>
      <c r="E358" s="1" t="b">
        <v>0</v>
      </c>
      <c r="F358" s="1" t="b">
        <v>1</v>
      </c>
      <c r="G358" s="1" t="b">
        <v>0</v>
      </c>
      <c r="H358" s="1" t="b">
        <v>0</v>
      </c>
      <c r="I358" s="1">
        <v>36.0</v>
      </c>
      <c r="J358" s="2">
        <v>7.83495E7</v>
      </c>
      <c r="K358" s="2">
        <v>4593480.0</v>
      </c>
      <c r="L358" s="1" t="s">
        <v>1629</v>
      </c>
      <c r="M358" s="1" t="s">
        <v>754</v>
      </c>
      <c r="N358" s="1" t="s">
        <v>1533</v>
      </c>
      <c r="O358" s="1" t="s">
        <v>1630</v>
      </c>
    </row>
    <row r="359">
      <c r="A359" s="1" t="s">
        <v>1631</v>
      </c>
      <c r="B359" s="1" t="s">
        <v>1632</v>
      </c>
      <c r="D359" s="1" t="b">
        <v>0</v>
      </c>
      <c r="E359" s="1" t="b">
        <v>0</v>
      </c>
      <c r="F359" s="1" t="b">
        <v>1</v>
      </c>
      <c r="G359" s="1" t="b">
        <v>0</v>
      </c>
      <c r="H359" s="1" t="b">
        <v>0</v>
      </c>
      <c r="I359" s="1">
        <v>36.0</v>
      </c>
      <c r="J359" s="2">
        <v>7.7855284E7</v>
      </c>
      <c r="K359" s="2">
        <v>1117015.0</v>
      </c>
      <c r="L359" s="1" t="s">
        <v>1633</v>
      </c>
      <c r="M359" s="1" t="s">
        <v>49</v>
      </c>
      <c r="N359" s="1" t="s">
        <v>1634</v>
      </c>
      <c r="O359" s="1" t="s">
        <v>1635</v>
      </c>
    </row>
    <row r="360">
      <c r="A360" s="1" t="s">
        <v>1636</v>
      </c>
      <c r="B360" s="1" t="s">
        <v>1637</v>
      </c>
      <c r="D360" s="1" t="b">
        <v>0</v>
      </c>
      <c r="E360" s="1" t="b">
        <v>0</v>
      </c>
      <c r="F360" s="1" t="b">
        <v>1</v>
      </c>
      <c r="G360" s="1" t="b">
        <v>0</v>
      </c>
      <c r="H360" s="1" t="b">
        <v>0</v>
      </c>
      <c r="I360" s="1">
        <v>36.0</v>
      </c>
      <c r="J360" s="2">
        <v>7.7668578E7</v>
      </c>
      <c r="K360" s="2">
        <v>5710404.0</v>
      </c>
      <c r="L360" s="1" t="s">
        <v>1638</v>
      </c>
      <c r="M360" s="1" t="s">
        <v>1532</v>
      </c>
      <c r="N360" s="1" t="s">
        <v>98</v>
      </c>
      <c r="O360" s="1" t="s">
        <v>1639</v>
      </c>
    </row>
    <row r="361">
      <c r="A361" s="1" t="s">
        <v>1640</v>
      </c>
      <c r="B361" s="1" t="s">
        <v>126</v>
      </c>
      <c r="D361" s="1" t="b">
        <v>0</v>
      </c>
      <c r="E361" s="1" t="b">
        <v>1</v>
      </c>
      <c r="F361" s="1" t="b">
        <v>1</v>
      </c>
      <c r="G361" s="1" t="b">
        <v>1</v>
      </c>
      <c r="H361" s="1" t="b">
        <v>0</v>
      </c>
      <c r="I361" s="1">
        <v>36.0</v>
      </c>
      <c r="J361" s="2">
        <v>7.7387916E7</v>
      </c>
      <c r="K361" s="2">
        <v>1946696.0</v>
      </c>
      <c r="L361" s="1" t="s">
        <v>1641</v>
      </c>
      <c r="M361" s="1" t="s">
        <v>128</v>
      </c>
      <c r="N361" s="1" t="s">
        <v>129</v>
      </c>
      <c r="O361" s="1" t="s">
        <v>1642</v>
      </c>
    </row>
    <row r="362">
      <c r="A362" s="1" t="s">
        <v>1643</v>
      </c>
      <c r="B362" s="1" t="s">
        <v>132</v>
      </c>
      <c r="D362" s="1" t="b">
        <v>0</v>
      </c>
      <c r="E362" s="1" t="b">
        <v>1</v>
      </c>
      <c r="F362" s="1" t="b">
        <v>1</v>
      </c>
      <c r="G362" s="1" t="b">
        <v>1</v>
      </c>
      <c r="H362" s="1" t="b">
        <v>0</v>
      </c>
      <c r="I362" s="1">
        <v>36.0</v>
      </c>
      <c r="J362" s="2">
        <v>7.7295627E7</v>
      </c>
      <c r="K362" s="2">
        <v>1352092.0</v>
      </c>
      <c r="L362" s="1" t="s">
        <v>1644</v>
      </c>
      <c r="M362" s="1" t="s">
        <v>31</v>
      </c>
      <c r="N362" s="1" t="s">
        <v>32</v>
      </c>
      <c r="O362" s="1" t="s">
        <v>1645</v>
      </c>
    </row>
    <row r="363">
      <c r="A363" s="1" t="s">
        <v>1646</v>
      </c>
      <c r="B363" s="1" t="s">
        <v>1647</v>
      </c>
      <c r="D363" s="1" t="b">
        <v>0</v>
      </c>
      <c r="E363" s="1" t="b">
        <v>0</v>
      </c>
      <c r="F363" s="1" t="b">
        <v>0</v>
      </c>
      <c r="G363" s="1" t="b">
        <v>0</v>
      </c>
      <c r="H363" s="1" t="b">
        <v>0</v>
      </c>
      <c r="I363" s="1">
        <v>36.0</v>
      </c>
      <c r="J363" s="2">
        <v>7.7234067E7</v>
      </c>
      <c r="K363" s="2">
        <v>3114870.0</v>
      </c>
      <c r="L363" s="1" t="s">
        <v>1648</v>
      </c>
      <c r="M363" s="1" t="s">
        <v>759</v>
      </c>
      <c r="N363" s="1" t="s">
        <v>249</v>
      </c>
      <c r="O363" s="1" t="s">
        <v>1649</v>
      </c>
    </row>
    <row r="364">
      <c r="A364" s="1" t="s">
        <v>1650</v>
      </c>
      <c r="B364" s="1" t="s">
        <v>1651</v>
      </c>
      <c r="D364" s="1" t="b">
        <v>0</v>
      </c>
      <c r="E364" s="1" t="b">
        <v>1</v>
      </c>
      <c r="F364" s="1" t="b">
        <v>1</v>
      </c>
      <c r="G364" s="1" t="b">
        <v>0</v>
      </c>
      <c r="H364" s="1" t="b">
        <v>0</v>
      </c>
      <c r="I364" s="1">
        <v>36.0</v>
      </c>
      <c r="J364" s="2">
        <v>7.6297631E7</v>
      </c>
      <c r="K364" s="2">
        <v>875242.0</v>
      </c>
      <c r="L364" s="1" t="s">
        <v>1652</v>
      </c>
      <c r="M364" s="1" t="s">
        <v>740</v>
      </c>
      <c r="N364" s="1" t="s">
        <v>741</v>
      </c>
      <c r="O364" s="1" t="s">
        <v>1653</v>
      </c>
    </row>
    <row r="365">
      <c r="A365" s="1" t="s">
        <v>1654</v>
      </c>
      <c r="B365" s="1" t="s">
        <v>1655</v>
      </c>
      <c r="D365" s="1" t="b">
        <v>0</v>
      </c>
      <c r="E365" s="1" t="b">
        <v>0</v>
      </c>
      <c r="F365" s="1" t="b">
        <v>0</v>
      </c>
      <c r="G365" s="1" t="b">
        <v>0</v>
      </c>
      <c r="H365" s="1" t="b">
        <v>0</v>
      </c>
      <c r="I365" s="1">
        <v>36.0</v>
      </c>
      <c r="J365" s="2">
        <v>7.5905456E7</v>
      </c>
      <c r="K365" s="2">
        <v>8664172.0</v>
      </c>
      <c r="L365" s="1" t="s">
        <v>1656</v>
      </c>
      <c r="M365" s="1" t="s">
        <v>1657</v>
      </c>
      <c r="N365" s="1" t="s">
        <v>1658</v>
      </c>
      <c r="O365" s="1" t="s">
        <v>1659</v>
      </c>
    </row>
    <row r="366">
      <c r="A366" s="1" t="s">
        <v>1660</v>
      </c>
      <c r="B366" s="1" t="s">
        <v>1661</v>
      </c>
      <c r="D366" s="1" t="b">
        <v>0</v>
      </c>
      <c r="E366" s="1" t="b">
        <v>0</v>
      </c>
      <c r="F366" s="1" t="b">
        <v>1</v>
      </c>
      <c r="G366" s="1" t="b">
        <v>0</v>
      </c>
      <c r="H366" s="1" t="b">
        <v>1</v>
      </c>
      <c r="I366" s="1">
        <v>36.0</v>
      </c>
      <c r="J366" s="2">
        <v>7.5010431E7</v>
      </c>
      <c r="K366" s="2">
        <v>3669398.0</v>
      </c>
      <c r="L366" s="1" t="s">
        <v>1662</v>
      </c>
      <c r="M366" s="1" t="s">
        <v>1663</v>
      </c>
      <c r="N366" s="1" t="s">
        <v>509</v>
      </c>
      <c r="O366" s="1" t="s">
        <v>1664</v>
      </c>
    </row>
    <row r="367">
      <c r="A367" s="1" t="s">
        <v>1665</v>
      </c>
      <c r="B367" s="1" t="s">
        <v>1666</v>
      </c>
      <c r="D367" s="1" t="b">
        <v>0</v>
      </c>
      <c r="E367" s="1" t="b">
        <v>0</v>
      </c>
      <c r="F367" s="1" t="b">
        <v>1</v>
      </c>
      <c r="G367" s="1" t="b">
        <v>0</v>
      </c>
      <c r="H367" s="1" t="b">
        <v>1</v>
      </c>
      <c r="I367" s="1">
        <v>36.0</v>
      </c>
      <c r="J367" s="2">
        <v>7.2832024E7</v>
      </c>
      <c r="K367" s="2">
        <v>2472567.0</v>
      </c>
      <c r="L367" s="1" t="s">
        <v>1667</v>
      </c>
      <c r="M367" s="1" t="s">
        <v>1668</v>
      </c>
      <c r="N367" s="1" t="s">
        <v>1669</v>
      </c>
      <c r="O367" s="1" t="s">
        <v>1670</v>
      </c>
    </row>
    <row r="368">
      <c r="A368" s="1" t="s">
        <v>1671</v>
      </c>
      <c r="B368" s="1" t="s">
        <v>1672</v>
      </c>
      <c r="D368" s="1" t="b">
        <v>0</v>
      </c>
      <c r="E368" s="1" t="b">
        <v>0</v>
      </c>
      <c r="F368" s="1" t="b">
        <v>1</v>
      </c>
      <c r="G368" s="1" t="b">
        <v>0</v>
      </c>
      <c r="H368" s="1" t="b">
        <v>0</v>
      </c>
      <c r="I368" s="1">
        <v>36.0</v>
      </c>
      <c r="J368" s="2">
        <v>7.2191825E7</v>
      </c>
      <c r="K368" s="2">
        <v>3856516.0</v>
      </c>
      <c r="L368" s="1" t="s">
        <v>1673</v>
      </c>
      <c r="M368" s="1" t="s">
        <v>1588</v>
      </c>
      <c r="N368" s="1" t="s">
        <v>1589</v>
      </c>
      <c r="O368" s="1" t="s">
        <v>1674</v>
      </c>
    </row>
    <row r="369">
      <c r="A369" s="1" t="s">
        <v>1675</v>
      </c>
      <c r="B369" s="1" t="s">
        <v>1676</v>
      </c>
      <c r="D369" s="1" t="b">
        <v>0</v>
      </c>
      <c r="E369" s="1" t="b">
        <v>0</v>
      </c>
      <c r="F369" s="1" t="b">
        <v>0</v>
      </c>
      <c r="G369" s="1" t="b">
        <v>0</v>
      </c>
      <c r="H369" s="1" t="b">
        <v>0</v>
      </c>
      <c r="I369" s="1">
        <v>36.0</v>
      </c>
      <c r="J369" s="2">
        <v>7.1511014E7</v>
      </c>
      <c r="K369" s="2">
        <v>1328082.0</v>
      </c>
      <c r="L369" s="1" t="s">
        <v>1677</v>
      </c>
      <c r="M369" s="1" t="s">
        <v>1618</v>
      </c>
      <c r="N369" s="1" t="s">
        <v>1619</v>
      </c>
      <c r="O369" s="1" t="s">
        <v>1678</v>
      </c>
    </row>
    <row r="370">
      <c r="A370" s="1" t="s">
        <v>1679</v>
      </c>
      <c r="B370" s="1" t="s">
        <v>757</v>
      </c>
      <c r="D370" s="1" t="b">
        <v>0</v>
      </c>
      <c r="E370" s="1" t="b">
        <v>1</v>
      </c>
      <c r="F370" s="1" t="b">
        <v>1</v>
      </c>
      <c r="G370" s="1" t="b">
        <v>1</v>
      </c>
      <c r="H370" s="1" t="b">
        <v>0</v>
      </c>
      <c r="I370" s="1">
        <v>36.0</v>
      </c>
      <c r="J370" s="2">
        <v>6.9170646E7</v>
      </c>
      <c r="K370" s="2">
        <v>2229799.0</v>
      </c>
      <c r="L370" s="1" t="s">
        <v>1680</v>
      </c>
      <c r="M370" s="1" t="s">
        <v>759</v>
      </c>
      <c r="N370" s="1" t="s">
        <v>760</v>
      </c>
      <c r="O370" s="1" t="s">
        <v>1681</v>
      </c>
    </row>
    <row r="371">
      <c r="A371" s="1" t="s">
        <v>1682</v>
      </c>
      <c r="B371" s="1" t="s">
        <v>1683</v>
      </c>
      <c r="D371" s="1" t="b">
        <v>0</v>
      </c>
      <c r="E371" s="1" t="b">
        <v>0</v>
      </c>
      <c r="F371" s="1" t="b">
        <v>1</v>
      </c>
      <c r="G371" s="1" t="b">
        <v>0</v>
      </c>
      <c r="H371" s="1" t="b">
        <v>0</v>
      </c>
      <c r="I371" s="1">
        <v>36.0</v>
      </c>
      <c r="J371" s="2">
        <v>6.9126168E7</v>
      </c>
      <c r="K371" s="2">
        <v>6958102.0</v>
      </c>
      <c r="L371" s="1" t="s">
        <v>1684</v>
      </c>
      <c r="M371" s="1" t="s">
        <v>1685</v>
      </c>
      <c r="N371" s="1" t="s">
        <v>1686</v>
      </c>
      <c r="O371" s="1" t="s">
        <v>1687</v>
      </c>
    </row>
    <row r="372">
      <c r="A372" s="1" t="s">
        <v>1688</v>
      </c>
      <c r="B372" s="1" t="s">
        <v>164</v>
      </c>
      <c r="D372" s="1" t="b">
        <v>0</v>
      </c>
      <c r="E372" s="1" t="b">
        <v>1</v>
      </c>
      <c r="F372" s="1" t="b">
        <v>1</v>
      </c>
      <c r="G372" s="1" t="b">
        <v>1</v>
      </c>
      <c r="H372" s="1" t="b">
        <v>0</v>
      </c>
      <c r="I372" s="1">
        <v>36.0</v>
      </c>
      <c r="J372" s="2">
        <v>6.903609E7</v>
      </c>
      <c r="K372" s="2">
        <v>1103489.0</v>
      </c>
      <c r="L372" s="1" t="s">
        <v>1689</v>
      </c>
      <c r="M372" s="1" t="s">
        <v>128</v>
      </c>
      <c r="N372" s="1" t="s">
        <v>129</v>
      </c>
      <c r="O372" s="1" t="s">
        <v>1690</v>
      </c>
    </row>
    <row r="373">
      <c r="A373" s="1" t="s">
        <v>1691</v>
      </c>
      <c r="B373" s="1" t="s">
        <v>1692</v>
      </c>
      <c r="D373" s="1" t="b">
        <v>0</v>
      </c>
      <c r="E373" s="1" t="b">
        <v>1</v>
      </c>
      <c r="F373" s="1" t="b">
        <v>1</v>
      </c>
      <c r="G373" s="1" t="b">
        <v>0</v>
      </c>
      <c r="H373" s="1" t="b">
        <v>0</v>
      </c>
      <c r="I373" s="1">
        <v>36.0</v>
      </c>
      <c r="J373" s="2">
        <v>6.8914823E7</v>
      </c>
      <c r="K373" s="2">
        <v>2056909.0</v>
      </c>
      <c r="L373" s="1" t="s">
        <v>1693</v>
      </c>
      <c r="M373" s="1" t="s">
        <v>963</v>
      </c>
      <c r="N373" s="1" t="s">
        <v>964</v>
      </c>
      <c r="O373" s="1" t="s">
        <v>1694</v>
      </c>
    </row>
    <row r="374">
      <c r="A374" s="1" t="s">
        <v>1695</v>
      </c>
      <c r="B374" s="1" t="s">
        <v>1696</v>
      </c>
      <c r="D374" s="1" t="b">
        <v>0</v>
      </c>
      <c r="E374" s="1" t="b">
        <v>0</v>
      </c>
      <c r="F374" s="1" t="b">
        <v>1</v>
      </c>
      <c r="G374" s="1" t="b">
        <v>0</v>
      </c>
      <c r="H374" s="1" t="b">
        <v>1</v>
      </c>
      <c r="I374" s="1">
        <v>36.0</v>
      </c>
      <c r="J374" s="2">
        <v>6.8517507E7</v>
      </c>
      <c r="K374" s="2">
        <v>1.5671543E7</v>
      </c>
      <c r="L374" s="1" t="s">
        <v>1697</v>
      </c>
      <c r="M374" s="1" t="s">
        <v>1698</v>
      </c>
      <c r="N374" s="1" t="s">
        <v>1699</v>
      </c>
      <c r="O374" s="1" t="s">
        <v>1700</v>
      </c>
    </row>
    <row r="375">
      <c r="A375" s="1" t="s">
        <v>1701</v>
      </c>
      <c r="B375" s="1" t="s">
        <v>1702</v>
      </c>
      <c r="D375" s="1" t="b">
        <v>0</v>
      </c>
      <c r="E375" s="1" t="b">
        <v>0</v>
      </c>
      <c r="F375" s="1" t="b">
        <v>1</v>
      </c>
      <c r="G375" s="1" t="b">
        <v>0</v>
      </c>
      <c r="H375" s="1" t="b">
        <v>0</v>
      </c>
      <c r="I375" s="1">
        <v>36.0</v>
      </c>
      <c r="J375" s="2">
        <v>6.7434324E7</v>
      </c>
      <c r="K375" s="2">
        <v>3375062.0</v>
      </c>
      <c r="L375" s="1" t="s">
        <v>1703</v>
      </c>
      <c r="M375" s="1" t="s">
        <v>1532</v>
      </c>
      <c r="N375" s="1" t="s">
        <v>1704</v>
      </c>
      <c r="O375" s="1" t="s">
        <v>1705</v>
      </c>
    </row>
    <row r="376">
      <c r="A376" s="1" t="s">
        <v>1706</v>
      </c>
      <c r="B376" s="1" t="s">
        <v>1707</v>
      </c>
      <c r="D376" s="1" t="b">
        <v>0</v>
      </c>
      <c r="E376" s="1" t="b">
        <v>0</v>
      </c>
      <c r="F376" s="1" t="b">
        <v>0</v>
      </c>
      <c r="G376" s="1" t="b">
        <v>0</v>
      </c>
      <c r="H376" s="1" t="b">
        <v>0</v>
      </c>
      <c r="I376" s="1">
        <v>36.0</v>
      </c>
      <c r="J376" s="2">
        <v>6.710915E7</v>
      </c>
      <c r="K376" s="2">
        <v>3688572.0</v>
      </c>
      <c r="L376" s="1" t="s">
        <v>1708</v>
      </c>
      <c r="M376" s="1" t="s">
        <v>174</v>
      </c>
      <c r="N376" s="1" t="s">
        <v>1709</v>
      </c>
      <c r="O376" s="1" t="s">
        <v>1710</v>
      </c>
    </row>
    <row r="377">
      <c r="A377" s="1" t="s">
        <v>1711</v>
      </c>
      <c r="B377" s="1" t="s">
        <v>1712</v>
      </c>
      <c r="D377" s="1" t="b">
        <v>0</v>
      </c>
      <c r="E377" s="1" t="b">
        <v>0</v>
      </c>
      <c r="F377" s="1" t="b">
        <v>0</v>
      </c>
      <c r="G377" s="1" t="b">
        <v>0</v>
      </c>
      <c r="H377" s="1" t="b">
        <v>0</v>
      </c>
      <c r="I377" s="1">
        <v>36.0</v>
      </c>
      <c r="J377" s="2">
        <v>6.6881289E7</v>
      </c>
      <c r="K377" s="2">
        <v>2487388.0</v>
      </c>
      <c r="L377" s="1" t="s">
        <v>1713</v>
      </c>
      <c r="M377" s="1" t="s">
        <v>1532</v>
      </c>
      <c r="N377" s="1" t="s">
        <v>26</v>
      </c>
      <c r="O377" s="1" t="s">
        <v>1714</v>
      </c>
    </row>
    <row r="378">
      <c r="A378" s="1" t="s">
        <v>1715</v>
      </c>
      <c r="B378" s="1" t="s">
        <v>1716</v>
      </c>
      <c r="D378" s="1" t="b">
        <v>0</v>
      </c>
      <c r="E378" s="1" t="b">
        <v>1</v>
      </c>
      <c r="F378" s="1" t="b">
        <v>1</v>
      </c>
      <c r="G378" s="1" t="b">
        <v>0</v>
      </c>
      <c r="H378" s="1" t="b">
        <v>0</v>
      </c>
      <c r="I378" s="1">
        <v>36.0</v>
      </c>
      <c r="J378" s="2">
        <v>6.6648359E7</v>
      </c>
      <c r="K378" s="2">
        <v>1479396.0</v>
      </c>
      <c r="L378" s="1" t="s">
        <v>1717</v>
      </c>
      <c r="M378" s="1" t="s">
        <v>1502</v>
      </c>
      <c r="N378" s="1" t="s">
        <v>1503</v>
      </c>
      <c r="O378" s="1" t="s">
        <v>1718</v>
      </c>
    </row>
    <row r="379">
      <c r="A379" s="1" t="s">
        <v>1719</v>
      </c>
      <c r="B379" s="1" t="s">
        <v>1720</v>
      </c>
      <c r="D379" s="1" t="b">
        <v>0</v>
      </c>
      <c r="E379" s="1" t="b">
        <v>0</v>
      </c>
      <c r="F379" s="1" t="b">
        <v>0</v>
      </c>
      <c r="G379" s="1" t="b">
        <v>0</v>
      </c>
      <c r="H379" s="1" t="b">
        <v>0</v>
      </c>
      <c r="I379" s="1">
        <v>36.0</v>
      </c>
      <c r="J379" s="2">
        <v>6.604859E7</v>
      </c>
      <c r="K379" s="2">
        <v>5687098.0</v>
      </c>
      <c r="L379" s="1" t="s">
        <v>1721</v>
      </c>
      <c r="M379" s="1" t="s">
        <v>174</v>
      </c>
      <c r="N379" s="1" t="s">
        <v>1722</v>
      </c>
      <c r="O379" s="1" t="s">
        <v>1723</v>
      </c>
    </row>
    <row r="380">
      <c r="A380" s="1" t="s">
        <v>1724</v>
      </c>
      <c r="B380" s="1" t="s">
        <v>1725</v>
      </c>
      <c r="D380" s="1" t="b">
        <v>0</v>
      </c>
      <c r="E380" s="1" t="b">
        <v>0</v>
      </c>
      <c r="F380" s="1" t="b">
        <v>1</v>
      </c>
      <c r="G380" s="1" t="b">
        <v>0</v>
      </c>
      <c r="H380" s="1" t="b">
        <v>0</v>
      </c>
      <c r="I380" s="1">
        <v>36.0</v>
      </c>
      <c r="J380" s="2">
        <v>6.5084869E7</v>
      </c>
      <c r="K380" s="2">
        <v>9195679.0</v>
      </c>
      <c r="L380" s="1" t="s">
        <v>1726</v>
      </c>
      <c r="M380" s="1" t="s">
        <v>1727</v>
      </c>
      <c r="N380" s="1" t="s">
        <v>287</v>
      </c>
      <c r="O380" s="1" t="s">
        <v>1728</v>
      </c>
    </row>
    <row r="381">
      <c r="A381" s="1" t="s">
        <v>1729</v>
      </c>
      <c r="B381" s="1" t="s">
        <v>1730</v>
      </c>
      <c r="D381" s="1" t="b">
        <v>0</v>
      </c>
      <c r="E381" s="1" t="b">
        <v>1</v>
      </c>
      <c r="F381" s="1" t="b">
        <v>1</v>
      </c>
      <c r="G381" s="1" t="b">
        <v>0</v>
      </c>
      <c r="H381" s="1" t="b">
        <v>0</v>
      </c>
      <c r="I381" s="1">
        <v>36.0</v>
      </c>
      <c r="J381" s="2">
        <v>6.3987109E7</v>
      </c>
      <c r="K381" s="2">
        <v>3264251.0</v>
      </c>
      <c r="L381" s="1" t="s">
        <v>1731</v>
      </c>
      <c r="M381" s="1" t="s">
        <v>49</v>
      </c>
      <c r="N381" s="1" t="s">
        <v>1732</v>
      </c>
      <c r="O381" s="1" t="s">
        <v>1733</v>
      </c>
    </row>
    <row r="382">
      <c r="A382" s="1" t="s">
        <v>1734</v>
      </c>
      <c r="B382" s="1" t="s">
        <v>1735</v>
      </c>
      <c r="D382" s="1" t="b">
        <v>0</v>
      </c>
      <c r="E382" s="1" t="b">
        <v>0</v>
      </c>
      <c r="F382" s="1" t="b">
        <v>0</v>
      </c>
      <c r="G382" s="1" t="b">
        <v>0</v>
      </c>
      <c r="H382" s="1" t="b">
        <v>0</v>
      </c>
      <c r="I382" s="1">
        <v>36.0</v>
      </c>
      <c r="J382" s="2">
        <v>6.3229632E7</v>
      </c>
      <c r="K382" s="2">
        <v>8261018.0</v>
      </c>
      <c r="L382" s="1" t="s">
        <v>1736</v>
      </c>
      <c r="M382" s="1" t="s">
        <v>1489</v>
      </c>
      <c r="N382" s="1" t="s">
        <v>1490</v>
      </c>
      <c r="O382" s="1" t="s">
        <v>1737</v>
      </c>
    </row>
    <row r="383">
      <c r="A383" s="1" t="s">
        <v>1738</v>
      </c>
      <c r="B383" s="1" t="s">
        <v>1739</v>
      </c>
      <c r="D383" s="1" t="b">
        <v>0</v>
      </c>
      <c r="E383" s="1" t="b">
        <v>0</v>
      </c>
      <c r="F383" s="1" t="b">
        <v>0</v>
      </c>
      <c r="G383" s="1" t="b">
        <v>0</v>
      </c>
      <c r="H383" s="1" t="b">
        <v>0</v>
      </c>
      <c r="I383" s="1">
        <v>36.0</v>
      </c>
      <c r="J383" s="2">
        <v>6.3108243E7</v>
      </c>
      <c r="K383" s="2">
        <v>1706575.0</v>
      </c>
      <c r="L383" s="1" t="s">
        <v>1740</v>
      </c>
      <c r="M383" s="1" t="s">
        <v>49</v>
      </c>
      <c r="N383" s="1" t="s">
        <v>1741</v>
      </c>
      <c r="O383" s="1" t="s">
        <v>1742</v>
      </c>
    </row>
    <row r="384">
      <c r="A384" s="1" t="s">
        <v>1743</v>
      </c>
      <c r="B384" s="1" t="s">
        <v>1744</v>
      </c>
      <c r="D384" s="1" t="b">
        <v>0</v>
      </c>
      <c r="E384" s="1" t="b">
        <v>0</v>
      </c>
      <c r="F384" s="1" t="b">
        <v>0</v>
      </c>
      <c r="G384" s="1" t="b">
        <v>0</v>
      </c>
      <c r="H384" s="1" t="b">
        <v>0</v>
      </c>
      <c r="I384" s="1">
        <v>36.0</v>
      </c>
      <c r="J384" s="2">
        <v>6.2932777E7</v>
      </c>
      <c r="K384" s="2">
        <v>5789945.0</v>
      </c>
      <c r="L384" s="1" t="s">
        <v>1745</v>
      </c>
      <c r="M384" s="1" t="s">
        <v>1746</v>
      </c>
      <c r="N384" s="1" t="s">
        <v>1747</v>
      </c>
      <c r="O384" s="1" t="s">
        <v>1748</v>
      </c>
    </row>
    <row r="385">
      <c r="A385" s="1" t="s">
        <v>1749</v>
      </c>
      <c r="B385" s="1" t="s">
        <v>1750</v>
      </c>
      <c r="D385" s="1" t="b">
        <v>0</v>
      </c>
      <c r="E385" s="1" t="b">
        <v>1</v>
      </c>
      <c r="F385" s="1" t="b">
        <v>1</v>
      </c>
      <c r="G385" s="1" t="b">
        <v>1</v>
      </c>
      <c r="H385" s="1" t="b">
        <v>0</v>
      </c>
      <c r="I385" s="1">
        <v>36.0</v>
      </c>
      <c r="J385" s="2">
        <v>6.2894964E7</v>
      </c>
      <c r="K385" s="2">
        <v>3913806.0</v>
      </c>
      <c r="L385" s="1" t="s">
        <v>1751</v>
      </c>
      <c r="M385" s="1" t="s">
        <v>759</v>
      </c>
      <c r="N385" s="1" t="s">
        <v>922</v>
      </c>
      <c r="O385" s="1" t="s">
        <v>1752</v>
      </c>
    </row>
    <row r="386">
      <c r="A386" s="1" t="s">
        <v>1753</v>
      </c>
      <c r="B386" s="1" t="s">
        <v>1754</v>
      </c>
      <c r="D386" s="1" t="b">
        <v>0</v>
      </c>
      <c r="E386" s="1" t="b">
        <v>0</v>
      </c>
      <c r="F386" s="1" t="b">
        <v>1</v>
      </c>
      <c r="G386" s="1" t="b">
        <v>0</v>
      </c>
      <c r="H386" s="1" t="b">
        <v>1</v>
      </c>
      <c r="I386" s="1">
        <v>36.0</v>
      </c>
      <c r="J386" s="2">
        <v>6.2113009E7</v>
      </c>
      <c r="K386" s="2">
        <v>5763565.0</v>
      </c>
      <c r="L386" s="1" t="s">
        <v>1755</v>
      </c>
      <c r="M386" s="1" t="s">
        <v>1756</v>
      </c>
      <c r="N386" s="1" t="s">
        <v>1757</v>
      </c>
      <c r="O386" s="1" t="s">
        <v>1758</v>
      </c>
    </row>
    <row r="387">
      <c r="A387" s="1" t="s">
        <v>1759</v>
      </c>
      <c r="B387" s="1" t="s">
        <v>1760</v>
      </c>
      <c r="D387" s="1" t="b">
        <v>0</v>
      </c>
      <c r="E387" s="1" t="b">
        <v>0</v>
      </c>
      <c r="F387" s="1" t="b">
        <v>1</v>
      </c>
      <c r="G387" s="1" t="b">
        <v>0</v>
      </c>
      <c r="H387" s="1" t="b">
        <v>0</v>
      </c>
      <c r="I387" s="1">
        <v>36.0</v>
      </c>
      <c r="J387" s="2">
        <v>6.1014636E7</v>
      </c>
      <c r="K387" s="2">
        <v>1741245.0</v>
      </c>
      <c r="L387" s="1" t="s">
        <v>1761</v>
      </c>
      <c r="M387" s="1" t="s">
        <v>112</v>
      </c>
      <c r="N387" s="1" t="s">
        <v>113</v>
      </c>
      <c r="O387" s="1" t="s">
        <v>1762</v>
      </c>
    </row>
    <row r="388">
      <c r="A388" s="1" t="s">
        <v>1763</v>
      </c>
      <c r="B388" s="1" t="s">
        <v>1764</v>
      </c>
      <c r="D388" s="1" t="b">
        <v>0</v>
      </c>
      <c r="E388" s="1" t="b">
        <v>0</v>
      </c>
      <c r="F388" s="1" t="b">
        <v>0</v>
      </c>
      <c r="G388" s="1" t="b">
        <v>0</v>
      </c>
      <c r="H388" s="1" t="b">
        <v>0</v>
      </c>
      <c r="I388" s="1">
        <v>36.0</v>
      </c>
      <c r="J388" s="2">
        <v>6.0881833E7</v>
      </c>
      <c r="K388" s="2">
        <v>4138289.0</v>
      </c>
      <c r="L388" s="1" t="s">
        <v>1765</v>
      </c>
      <c r="M388" s="1" t="s">
        <v>1766</v>
      </c>
      <c r="N388" s="1" t="s">
        <v>1767</v>
      </c>
      <c r="O388" s="1" t="s">
        <v>1768</v>
      </c>
    </row>
    <row r="389">
      <c r="A389" s="1" t="s">
        <v>1769</v>
      </c>
      <c r="B389" s="1" t="s">
        <v>1770</v>
      </c>
      <c r="D389" s="1" t="b">
        <v>0</v>
      </c>
      <c r="E389" s="1" t="b">
        <v>1</v>
      </c>
      <c r="F389" s="1" t="b">
        <v>1</v>
      </c>
      <c r="G389" s="1" t="b">
        <v>0</v>
      </c>
      <c r="H389" s="1" t="b">
        <v>0</v>
      </c>
      <c r="I389" s="1">
        <v>36.0</v>
      </c>
      <c r="J389" s="2">
        <v>6.0561168E7</v>
      </c>
      <c r="K389" s="2">
        <v>2663823.0</v>
      </c>
      <c r="L389" s="1" t="s">
        <v>1771</v>
      </c>
      <c r="M389" s="1" t="s">
        <v>1624</v>
      </c>
      <c r="N389" s="1" t="s">
        <v>1625</v>
      </c>
      <c r="O389" s="1" t="s">
        <v>1772</v>
      </c>
    </row>
    <row r="390">
      <c r="A390" s="1" t="s">
        <v>1773</v>
      </c>
      <c r="B390" s="1" t="s">
        <v>1774</v>
      </c>
      <c r="D390" s="1" t="b">
        <v>0</v>
      </c>
      <c r="E390" s="1" t="b">
        <v>0</v>
      </c>
      <c r="F390" s="1" t="b">
        <v>1</v>
      </c>
      <c r="G390" s="1" t="b">
        <v>0</v>
      </c>
      <c r="H390" s="1" t="b">
        <v>0</v>
      </c>
      <c r="I390" s="1">
        <v>36.0</v>
      </c>
      <c r="J390" s="2">
        <v>6.0292212E7</v>
      </c>
      <c r="K390" s="2">
        <v>3311929.0</v>
      </c>
      <c r="L390" s="1" t="s">
        <v>1775</v>
      </c>
      <c r="M390" s="1" t="s">
        <v>759</v>
      </c>
      <c r="N390" s="1" t="s">
        <v>224</v>
      </c>
      <c r="O390" s="1" t="s">
        <v>1776</v>
      </c>
    </row>
    <row r="391">
      <c r="A391" s="1" t="s">
        <v>1777</v>
      </c>
      <c r="B391" s="1" t="s">
        <v>1778</v>
      </c>
      <c r="D391" s="1" t="b">
        <v>0</v>
      </c>
      <c r="E391" s="1" t="b">
        <v>1</v>
      </c>
      <c r="F391" s="1" t="b">
        <v>1</v>
      </c>
      <c r="G391" s="1" t="b">
        <v>0</v>
      </c>
      <c r="H391" s="1" t="b">
        <v>0</v>
      </c>
      <c r="I391" s="1">
        <v>36.0</v>
      </c>
      <c r="J391" s="2">
        <v>5.8446124E7</v>
      </c>
      <c r="K391" s="2">
        <v>3261936.0</v>
      </c>
      <c r="L391" s="1" t="s">
        <v>1779</v>
      </c>
      <c r="M391" s="1" t="s">
        <v>740</v>
      </c>
      <c r="N391" s="1" t="s">
        <v>741</v>
      </c>
      <c r="O391" s="1" t="s">
        <v>1780</v>
      </c>
    </row>
    <row r="392">
      <c r="A392" s="1" t="s">
        <v>1781</v>
      </c>
      <c r="B392" s="1" t="s">
        <v>1782</v>
      </c>
      <c r="D392" s="1" t="b">
        <v>0</v>
      </c>
      <c r="E392" s="1" t="b">
        <v>0</v>
      </c>
      <c r="F392" s="1" t="b">
        <v>0</v>
      </c>
      <c r="G392" s="1" t="b">
        <v>0</v>
      </c>
      <c r="H392" s="1" t="b">
        <v>0</v>
      </c>
      <c r="I392" s="1">
        <v>36.0</v>
      </c>
      <c r="J392" s="2">
        <v>5.8149048E7</v>
      </c>
      <c r="K392" s="2">
        <v>3914592.0</v>
      </c>
      <c r="L392" s="1" t="s">
        <v>1783</v>
      </c>
      <c r="M392" s="1" t="s">
        <v>209</v>
      </c>
      <c r="N392" s="1" t="s">
        <v>210</v>
      </c>
      <c r="O392" s="1" t="s">
        <v>1784</v>
      </c>
    </row>
    <row r="393">
      <c r="A393" s="1" t="s">
        <v>1785</v>
      </c>
      <c r="B393" s="1" t="s">
        <v>1786</v>
      </c>
      <c r="D393" s="1" t="b">
        <v>0</v>
      </c>
      <c r="E393" s="1" t="b">
        <v>0</v>
      </c>
      <c r="F393" s="1" t="b">
        <v>0</v>
      </c>
      <c r="G393" s="1" t="b">
        <v>0</v>
      </c>
      <c r="H393" s="1" t="b">
        <v>0</v>
      </c>
      <c r="I393" s="1">
        <v>36.0</v>
      </c>
      <c r="J393" s="2">
        <v>5.7537693E7</v>
      </c>
      <c r="K393" s="2">
        <v>5140733.0</v>
      </c>
      <c r="L393" s="1" t="s">
        <v>1787</v>
      </c>
      <c r="M393" s="1" t="s">
        <v>754</v>
      </c>
      <c r="N393" s="1" t="s">
        <v>680</v>
      </c>
      <c r="O393" s="1" t="s">
        <v>1788</v>
      </c>
    </row>
    <row r="394">
      <c r="A394" s="1" t="s">
        <v>1789</v>
      </c>
      <c r="B394" s="1" t="s">
        <v>1790</v>
      </c>
      <c r="D394" s="1" t="b">
        <v>0</v>
      </c>
      <c r="E394" s="1" t="b">
        <v>0</v>
      </c>
      <c r="F394" s="1" t="b">
        <v>0</v>
      </c>
      <c r="G394" s="1" t="b">
        <v>0</v>
      </c>
      <c r="H394" s="1" t="b">
        <v>0</v>
      </c>
      <c r="I394" s="1">
        <v>36.0</v>
      </c>
      <c r="J394" s="2">
        <v>5.6540033E7</v>
      </c>
      <c r="K394" s="2">
        <v>2642124.0</v>
      </c>
      <c r="L394" s="1" t="s">
        <v>1791</v>
      </c>
      <c r="M394" s="1" t="s">
        <v>49</v>
      </c>
      <c r="N394" s="1" t="s">
        <v>1792</v>
      </c>
      <c r="O394" s="1" t="s">
        <v>1793</v>
      </c>
    </row>
    <row r="395">
      <c r="A395" s="1" t="s">
        <v>1794</v>
      </c>
      <c r="B395" s="1" t="s">
        <v>1795</v>
      </c>
      <c r="D395" s="1" t="b">
        <v>0</v>
      </c>
      <c r="E395" s="1" t="b">
        <v>0</v>
      </c>
      <c r="F395" s="1" t="b">
        <v>0</v>
      </c>
      <c r="G395" s="1" t="b">
        <v>0</v>
      </c>
      <c r="H395" s="1" t="b">
        <v>0</v>
      </c>
      <c r="I395" s="1">
        <v>36.0</v>
      </c>
      <c r="J395" s="2">
        <v>5.6380802E7</v>
      </c>
      <c r="K395" s="2">
        <v>653928.0</v>
      </c>
      <c r="L395" s="1" t="s">
        <v>1796</v>
      </c>
      <c r="M395" s="1" t="s">
        <v>1797</v>
      </c>
      <c r="N395" s="1" t="s">
        <v>1798</v>
      </c>
      <c r="O395" s="1" t="s">
        <v>1799</v>
      </c>
    </row>
    <row r="396">
      <c r="A396" s="1" t="s">
        <v>1800</v>
      </c>
      <c r="B396" s="1" t="s">
        <v>1801</v>
      </c>
      <c r="D396" s="1" t="b">
        <v>0</v>
      </c>
      <c r="E396" s="1" t="b">
        <v>1</v>
      </c>
      <c r="F396" s="1" t="b">
        <v>1</v>
      </c>
      <c r="G396" s="1" t="b">
        <v>0</v>
      </c>
      <c r="H396" s="1" t="b">
        <v>0</v>
      </c>
      <c r="I396" s="1">
        <v>36.0</v>
      </c>
      <c r="J396" s="2">
        <v>5.622298E7</v>
      </c>
      <c r="K396" s="2">
        <v>1248126.0</v>
      </c>
      <c r="L396" s="1" t="s">
        <v>1802</v>
      </c>
      <c r="M396" s="1" t="s">
        <v>1475</v>
      </c>
      <c r="N396" s="1" t="s">
        <v>1476</v>
      </c>
      <c r="O396" s="1" t="s">
        <v>1803</v>
      </c>
    </row>
    <row r="397">
      <c r="A397" s="1" t="s">
        <v>1804</v>
      </c>
      <c r="B397" s="1" t="s">
        <v>1805</v>
      </c>
      <c r="D397" s="1" t="b">
        <v>0</v>
      </c>
      <c r="E397" s="1" t="b">
        <v>0</v>
      </c>
      <c r="F397" s="1" t="b">
        <v>1</v>
      </c>
      <c r="G397" s="1" t="b">
        <v>0</v>
      </c>
      <c r="H397" s="1" t="b">
        <v>1</v>
      </c>
      <c r="I397" s="1">
        <v>36.0</v>
      </c>
      <c r="J397" s="2">
        <v>5.5731248E7</v>
      </c>
      <c r="K397" s="2">
        <v>2239787.0</v>
      </c>
      <c r="L397" s="1" t="s">
        <v>1806</v>
      </c>
      <c r="M397" s="1" t="s">
        <v>1807</v>
      </c>
      <c r="N397" s="1" t="s">
        <v>1808</v>
      </c>
      <c r="O397" s="1" t="s">
        <v>1809</v>
      </c>
    </row>
    <row r="398">
      <c r="A398" s="1" t="s">
        <v>1810</v>
      </c>
      <c r="B398" s="1" t="s">
        <v>1811</v>
      </c>
      <c r="D398" s="1" t="b">
        <v>0</v>
      </c>
      <c r="E398" s="1" t="b">
        <v>0</v>
      </c>
      <c r="F398" s="1" t="b">
        <v>0</v>
      </c>
      <c r="G398" s="1" t="b">
        <v>0</v>
      </c>
      <c r="H398" s="1" t="b">
        <v>0</v>
      </c>
      <c r="I398" s="1">
        <v>36.0</v>
      </c>
      <c r="J398" s="2">
        <v>5.5231204E7</v>
      </c>
      <c r="K398" s="2">
        <v>6738590.0</v>
      </c>
      <c r="L398" s="1" t="s">
        <v>1812</v>
      </c>
      <c r="M398" s="1" t="s">
        <v>1813</v>
      </c>
      <c r="N398" s="1" t="s">
        <v>1814</v>
      </c>
      <c r="O398" s="1" t="s">
        <v>1815</v>
      </c>
    </row>
    <row r="399">
      <c r="A399" s="1" t="s">
        <v>1816</v>
      </c>
      <c r="B399" s="1" t="s">
        <v>1817</v>
      </c>
      <c r="D399" s="1" t="b">
        <v>0</v>
      </c>
      <c r="E399" s="1" t="b">
        <v>0</v>
      </c>
      <c r="F399" s="1" t="b">
        <v>0</v>
      </c>
      <c r="G399" s="1" t="b">
        <v>0</v>
      </c>
      <c r="H399" s="1" t="b">
        <v>0</v>
      </c>
      <c r="I399" s="1">
        <v>36.0</v>
      </c>
      <c r="J399" s="2">
        <v>5.516797E7</v>
      </c>
      <c r="K399" s="2">
        <v>5233015.0</v>
      </c>
      <c r="L399" s="1" t="s">
        <v>1818</v>
      </c>
      <c r="M399" s="1" t="s">
        <v>174</v>
      </c>
      <c r="N399" s="1" t="s">
        <v>1722</v>
      </c>
      <c r="O399" s="1" t="s">
        <v>1819</v>
      </c>
    </row>
    <row r="400">
      <c r="A400" s="1" t="s">
        <v>1820</v>
      </c>
      <c r="B400" s="1" t="s">
        <v>1821</v>
      </c>
      <c r="D400" s="1" t="b">
        <v>0</v>
      </c>
      <c r="E400" s="1" t="b">
        <v>0</v>
      </c>
      <c r="F400" s="1" t="b">
        <v>1</v>
      </c>
      <c r="G400" s="1" t="b">
        <v>0</v>
      </c>
      <c r="H400" s="1" t="b">
        <v>1</v>
      </c>
      <c r="I400" s="1">
        <v>36.0</v>
      </c>
      <c r="J400" s="2">
        <v>5.5160301E7</v>
      </c>
      <c r="K400" s="2">
        <v>3719141.0</v>
      </c>
      <c r="L400" s="1" t="s">
        <v>1822</v>
      </c>
      <c r="M400" s="1" t="s">
        <v>1823</v>
      </c>
      <c r="N400" s="1" t="s">
        <v>1824</v>
      </c>
      <c r="O400" s="1" t="s">
        <v>1825</v>
      </c>
    </row>
    <row r="401">
      <c r="A401" s="1" t="s">
        <v>1826</v>
      </c>
      <c r="B401" s="1" t="s">
        <v>1827</v>
      </c>
      <c r="D401" s="1" t="b">
        <v>0</v>
      </c>
      <c r="E401" s="1" t="b">
        <v>0</v>
      </c>
      <c r="F401" s="1" t="b">
        <v>1</v>
      </c>
      <c r="G401" s="1" t="b">
        <v>0</v>
      </c>
      <c r="H401" s="1" t="b">
        <v>0</v>
      </c>
      <c r="I401" s="1">
        <v>36.0</v>
      </c>
      <c r="J401" s="2">
        <v>5.4765582E7</v>
      </c>
      <c r="K401" s="2">
        <v>900892.0</v>
      </c>
      <c r="L401" s="1" t="s">
        <v>1828</v>
      </c>
      <c r="M401" s="1" t="s">
        <v>1829</v>
      </c>
      <c r="N401" s="1" t="s">
        <v>509</v>
      </c>
      <c r="O401" s="1" t="s">
        <v>1830</v>
      </c>
    </row>
    <row r="402">
      <c r="A402" s="1" t="s">
        <v>1831</v>
      </c>
      <c r="B402" s="1" t="s">
        <v>1832</v>
      </c>
      <c r="D402" s="1" t="b">
        <v>0</v>
      </c>
      <c r="E402" s="1" t="b">
        <v>0</v>
      </c>
      <c r="F402" s="1" t="b">
        <v>1</v>
      </c>
      <c r="G402" s="1" t="b">
        <v>0</v>
      </c>
      <c r="H402" s="1" t="b">
        <v>0</v>
      </c>
      <c r="I402" s="1">
        <v>36.0</v>
      </c>
      <c r="J402" s="2">
        <v>5.3650304E7</v>
      </c>
      <c r="K402" s="2">
        <v>6651985.0</v>
      </c>
      <c r="L402" s="1" t="s">
        <v>1833</v>
      </c>
      <c r="M402" s="1" t="s">
        <v>1522</v>
      </c>
      <c r="N402" s="1" t="s">
        <v>1523</v>
      </c>
      <c r="O402" s="1" t="s">
        <v>1834</v>
      </c>
    </row>
    <row r="403">
      <c r="A403" s="1" t="s">
        <v>1835</v>
      </c>
      <c r="B403" s="1" t="s">
        <v>1836</v>
      </c>
      <c r="D403" s="1" t="b">
        <v>0</v>
      </c>
      <c r="E403" s="1" t="b">
        <v>0</v>
      </c>
      <c r="F403" s="1" t="b">
        <v>0</v>
      </c>
      <c r="G403" s="1" t="b">
        <v>0</v>
      </c>
      <c r="H403" s="1" t="b">
        <v>0</v>
      </c>
      <c r="I403" s="1">
        <v>36.0</v>
      </c>
      <c r="J403" s="2">
        <v>5.3202759E7</v>
      </c>
      <c r="K403" s="2">
        <v>5966902.0</v>
      </c>
      <c r="L403" s="1" t="s">
        <v>1837</v>
      </c>
      <c r="M403" s="1" t="s">
        <v>174</v>
      </c>
      <c r="N403" s="1" t="s">
        <v>1838</v>
      </c>
      <c r="O403" s="1" t="s">
        <v>1839</v>
      </c>
    </row>
    <row r="404">
      <c r="A404" s="1" t="s">
        <v>1840</v>
      </c>
      <c r="B404" s="1" t="s">
        <v>1841</v>
      </c>
      <c r="D404" s="1" t="b">
        <v>0</v>
      </c>
      <c r="E404" s="1" t="b">
        <v>1</v>
      </c>
      <c r="F404" s="1" t="b">
        <v>1</v>
      </c>
      <c r="G404" s="1" t="b">
        <v>0</v>
      </c>
      <c r="H404" s="1" t="b">
        <v>0</v>
      </c>
      <c r="I404" s="1">
        <v>36.0</v>
      </c>
      <c r="J404" s="2">
        <v>5.3183153E7</v>
      </c>
      <c r="K404" s="2">
        <v>1782393.0</v>
      </c>
      <c r="L404" s="1" t="s">
        <v>1842</v>
      </c>
      <c r="M404" s="1" t="s">
        <v>1594</v>
      </c>
      <c r="N404" s="1" t="s">
        <v>1595</v>
      </c>
      <c r="O404" s="1" t="s">
        <v>1843</v>
      </c>
    </row>
    <row r="405">
      <c r="A405" s="1" t="s">
        <v>1844</v>
      </c>
      <c r="B405" s="1" t="s">
        <v>1845</v>
      </c>
      <c r="D405" s="1" t="b">
        <v>0</v>
      </c>
      <c r="E405" s="1" t="b">
        <v>1</v>
      </c>
      <c r="F405" s="1" t="b">
        <v>1</v>
      </c>
      <c r="G405" s="1" t="b">
        <v>0</v>
      </c>
      <c r="H405" s="1" t="b">
        <v>0</v>
      </c>
      <c r="I405" s="1">
        <v>36.0</v>
      </c>
      <c r="J405" s="2">
        <v>5.300717E7</v>
      </c>
      <c r="K405" s="2">
        <v>1925519.0</v>
      </c>
      <c r="L405" s="1" t="s">
        <v>1846</v>
      </c>
      <c r="M405" s="1" t="s">
        <v>49</v>
      </c>
      <c r="N405" s="1" t="s">
        <v>1847</v>
      </c>
      <c r="O405" s="1" t="s">
        <v>1848</v>
      </c>
    </row>
    <row r="406">
      <c r="A406" s="1" t="s">
        <v>1849</v>
      </c>
      <c r="B406" s="1" t="s">
        <v>1850</v>
      </c>
      <c r="D406" s="1" t="b">
        <v>0</v>
      </c>
      <c r="E406" s="1" t="b">
        <v>1</v>
      </c>
      <c r="F406" s="1" t="b">
        <v>1</v>
      </c>
      <c r="G406" s="1" t="b">
        <v>0</v>
      </c>
      <c r="H406" s="1" t="b">
        <v>0</v>
      </c>
      <c r="I406" s="1">
        <v>36.0</v>
      </c>
      <c r="J406" s="2">
        <v>5.2994719E7</v>
      </c>
      <c r="K406" s="2">
        <v>1221255.0</v>
      </c>
      <c r="L406" s="1" t="s">
        <v>1851</v>
      </c>
      <c r="M406" s="1" t="s">
        <v>1600</v>
      </c>
      <c r="N406" s="1" t="s">
        <v>1601</v>
      </c>
      <c r="O406" s="1" t="s">
        <v>1852</v>
      </c>
    </row>
    <row r="407">
      <c r="A407" s="1" t="s">
        <v>1853</v>
      </c>
      <c r="B407" s="1" t="s">
        <v>1854</v>
      </c>
      <c r="D407" s="1" t="b">
        <v>0</v>
      </c>
      <c r="E407" s="1" t="b">
        <v>0</v>
      </c>
      <c r="F407" s="1" t="b">
        <v>0</v>
      </c>
      <c r="G407" s="1" t="b">
        <v>0</v>
      </c>
      <c r="H407" s="1" t="b">
        <v>0</v>
      </c>
      <c r="I407" s="1">
        <v>36.0</v>
      </c>
      <c r="J407" s="2">
        <v>5.2711863E7</v>
      </c>
      <c r="K407" s="2">
        <v>6512434.0</v>
      </c>
      <c r="L407" s="1" t="s">
        <v>1855</v>
      </c>
      <c r="M407" s="1" t="s">
        <v>1856</v>
      </c>
      <c r="N407" s="1" t="s">
        <v>1857</v>
      </c>
      <c r="O407" s="1" t="s">
        <v>1858</v>
      </c>
    </row>
    <row r="408">
      <c r="A408" s="1" t="s">
        <v>1859</v>
      </c>
      <c r="B408" s="1" t="s">
        <v>1860</v>
      </c>
      <c r="D408" s="1" t="b">
        <v>0</v>
      </c>
      <c r="E408" s="1" t="b">
        <v>0</v>
      </c>
      <c r="F408" s="1" t="b">
        <v>0</v>
      </c>
      <c r="G408" s="1" t="b">
        <v>0</v>
      </c>
      <c r="H408" s="1" t="b">
        <v>0</v>
      </c>
      <c r="I408" s="1">
        <v>36.0</v>
      </c>
      <c r="J408" s="2">
        <v>5.2572276E7</v>
      </c>
      <c r="K408" s="2">
        <v>391129.0</v>
      </c>
      <c r="L408" s="1" t="s">
        <v>1861</v>
      </c>
      <c r="M408" s="1" t="s">
        <v>1862</v>
      </c>
      <c r="N408" s="1" t="s">
        <v>1863</v>
      </c>
      <c r="O408" s="1" t="s">
        <v>1864</v>
      </c>
    </row>
    <row r="409">
      <c r="A409" s="1" t="s">
        <v>1865</v>
      </c>
      <c r="B409" s="1" t="s">
        <v>1866</v>
      </c>
      <c r="D409" s="1" t="b">
        <v>0</v>
      </c>
      <c r="E409" s="1" t="b">
        <v>0</v>
      </c>
      <c r="F409" s="1" t="b">
        <v>1</v>
      </c>
      <c r="G409" s="1" t="b">
        <v>0</v>
      </c>
      <c r="H409" s="1" t="b">
        <v>0</v>
      </c>
      <c r="I409" s="1">
        <v>36.0</v>
      </c>
      <c r="J409" s="2">
        <v>5.2287984E7</v>
      </c>
      <c r="K409" s="2">
        <v>571335.0</v>
      </c>
      <c r="L409" s="1" t="s">
        <v>1867</v>
      </c>
      <c r="M409" s="1" t="s">
        <v>1868</v>
      </c>
      <c r="N409" s="1" t="s">
        <v>1869</v>
      </c>
      <c r="O409" s="1" t="s">
        <v>1870</v>
      </c>
    </row>
    <row r="410">
      <c r="A410" s="1" t="s">
        <v>1871</v>
      </c>
      <c r="B410" s="1" t="s">
        <v>1872</v>
      </c>
      <c r="D410" s="1" t="b">
        <v>0</v>
      </c>
      <c r="E410" s="1" t="b">
        <v>0</v>
      </c>
      <c r="F410" s="1" t="b">
        <v>1</v>
      </c>
      <c r="G410" s="1" t="b">
        <v>0</v>
      </c>
      <c r="H410" s="1" t="b">
        <v>0</v>
      </c>
      <c r="I410" s="1">
        <v>36.0</v>
      </c>
      <c r="J410" s="2">
        <v>5.0985073E7</v>
      </c>
      <c r="K410" s="2">
        <v>2502509.0</v>
      </c>
      <c r="L410" s="1" t="s">
        <v>1873</v>
      </c>
      <c r="M410" s="1" t="s">
        <v>1874</v>
      </c>
      <c r="N410" s="1" t="s">
        <v>307</v>
      </c>
      <c r="O410" s="1" t="s">
        <v>1875</v>
      </c>
    </row>
    <row r="411">
      <c r="A411" s="1" t="s">
        <v>1876</v>
      </c>
      <c r="B411" s="1" t="s">
        <v>1877</v>
      </c>
      <c r="D411" s="1" t="b">
        <v>0</v>
      </c>
      <c r="E411" s="1" t="b">
        <v>1</v>
      </c>
      <c r="F411" s="1" t="b">
        <v>0</v>
      </c>
      <c r="G411" s="1" t="b">
        <v>0</v>
      </c>
      <c r="H411" s="1" t="b">
        <v>0</v>
      </c>
      <c r="I411" s="1">
        <v>36.0</v>
      </c>
      <c r="J411" s="2">
        <v>5.087227E7</v>
      </c>
      <c r="K411" s="2">
        <v>3198641.0</v>
      </c>
      <c r="L411" s="1" t="s">
        <v>1878</v>
      </c>
      <c r="M411" s="1" t="s">
        <v>49</v>
      </c>
      <c r="N411" s="1" t="s">
        <v>1732</v>
      </c>
      <c r="O411" s="1" t="s">
        <v>1879</v>
      </c>
    </row>
    <row r="412">
      <c r="A412" s="1" t="s">
        <v>1880</v>
      </c>
      <c r="B412" s="1" t="s">
        <v>1881</v>
      </c>
      <c r="D412" s="1" t="b">
        <v>0</v>
      </c>
      <c r="E412" s="1" t="b">
        <v>0</v>
      </c>
      <c r="F412" s="1" t="b">
        <v>1</v>
      </c>
      <c r="G412" s="1" t="b">
        <v>0</v>
      </c>
      <c r="H412" s="1" t="b">
        <v>0</v>
      </c>
      <c r="I412" s="1">
        <v>36.0</v>
      </c>
      <c r="J412" s="2">
        <v>5.0680377E7</v>
      </c>
      <c r="K412" s="2">
        <v>2346727.0</v>
      </c>
      <c r="L412" s="1" t="s">
        <v>1882</v>
      </c>
      <c r="M412" s="1" t="s">
        <v>1874</v>
      </c>
      <c r="N412" s="1" t="s">
        <v>1883</v>
      </c>
      <c r="O412" s="1" t="s">
        <v>1884</v>
      </c>
    </row>
    <row r="413">
      <c r="A413" s="1" t="s">
        <v>1885</v>
      </c>
      <c r="B413" s="1" t="s">
        <v>1886</v>
      </c>
      <c r="D413" s="1" t="b">
        <v>0</v>
      </c>
      <c r="E413" s="1" t="b">
        <v>0</v>
      </c>
      <c r="F413" s="1" t="b">
        <v>1</v>
      </c>
      <c r="G413" s="1" t="b">
        <v>0</v>
      </c>
      <c r="H413" s="1" t="b">
        <v>1</v>
      </c>
      <c r="I413" s="1">
        <v>36.0</v>
      </c>
      <c r="J413" s="2">
        <v>5.050999E7</v>
      </c>
      <c r="K413" s="2">
        <v>2925620.0</v>
      </c>
      <c r="L413" s="1" t="s">
        <v>1887</v>
      </c>
      <c r="M413" s="1" t="s">
        <v>1888</v>
      </c>
      <c r="N413" s="1" t="s">
        <v>691</v>
      </c>
      <c r="O413" s="1" t="s">
        <v>1889</v>
      </c>
    </row>
    <row r="414">
      <c r="A414" s="1" t="s">
        <v>1890</v>
      </c>
      <c r="B414" s="1" t="s">
        <v>1891</v>
      </c>
      <c r="D414" s="1" t="b">
        <v>0</v>
      </c>
      <c r="E414" s="1" t="b">
        <v>0</v>
      </c>
      <c r="F414" s="1" t="b">
        <v>0</v>
      </c>
      <c r="G414" s="1" t="b">
        <v>0</v>
      </c>
      <c r="H414" s="1" t="b">
        <v>0</v>
      </c>
      <c r="I414" s="1">
        <v>36.0</v>
      </c>
      <c r="J414" s="2">
        <v>5.0282358E7</v>
      </c>
      <c r="K414" s="2">
        <v>1.1807752E7</v>
      </c>
      <c r="L414" s="1" t="s">
        <v>1892</v>
      </c>
      <c r="M414" s="1" t="s">
        <v>639</v>
      </c>
      <c r="N414" s="1" t="s">
        <v>640</v>
      </c>
      <c r="O414" s="1" t="s">
        <v>1893</v>
      </c>
    </row>
    <row r="415">
      <c r="A415" s="1" t="s">
        <v>1894</v>
      </c>
      <c r="B415" s="1" t="s">
        <v>1895</v>
      </c>
      <c r="D415" s="1" t="b">
        <v>0</v>
      </c>
      <c r="E415" s="1" t="b">
        <v>0</v>
      </c>
      <c r="F415" s="1" t="b">
        <v>1</v>
      </c>
      <c r="G415" s="1" t="b">
        <v>0</v>
      </c>
      <c r="H415" s="1" t="b">
        <v>0</v>
      </c>
      <c r="I415" s="1">
        <v>36.0</v>
      </c>
      <c r="J415" s="2">
        <v>5.0217934E7</v>
      </c>
      <c r="K415" s="2">
        <v>1763630.0</v>
      </c>
      <c r="L415" s="1" t="s">
        <v>1896</v>
      </c>
      <c r="M415" s="1" t="s">
        <v>1897</v>
      </c>
      <c r="N415" s="1" t="s">
        <v>1898</v>
      </c>
      <c r="O415" s="1" t="s">
        <v>1899</v>
      </c>
    </row>
    <row r="416">
      <c r="A416" s="1" t="s">
        <v>1900</v>
      </c>
      <c r="B416" s="1" t="s">
        <v>1901</v>
      </c>
      <c r="D416" s="1" t="b">
        <v>0</v>
      </c>
      <c r="E416" s="1" t="b">
        <v>0</v>
      </c>
      <c r="F416" s="1" t="b">
        <v>1</v>
      </c>
      <c r="G416" s="1" t="b">
        <v>0</v>
      </c>
      <c r="H416" s="1" t="b">
        <v>0</v>
      </c>
      <c r="I416" s="1">
        <v>36.0</v>
      </c>
      <c r="J416" s="2">
        <v>4.9982513E7</v>
      </c>
      <c r="K416" s="2">
        <v>1348708.0</v>
      </c>
      <c r="L416" s="1" t="s">
        <v>1902</v>
      </c>
      <c r="M416" s="1" t="s">
        <v>1903</v>
      </c>
      <c r="N416" s="1" t="s">
        <v>1904</v>
      </c>
      <c r="O416" s="1" t="s">
        <v>1905</v>
      </c>
    </row>
    <row r="417">
      <c r="A417" s="1" t="s">
        <v>1906</v>
      </c>
      <c r="B417" s="1" t="s">
        <v>1907</v>
      </c>
      <c r="D417" s="1" t="b">
        <v>0</v>
      </c>
      <c r="E417" s="1" t="b">
        <v>0</v>
      </c>
      <c r="F417" s="1" t="b">
        <v>0</v>
      </c>
      <c r="G417" s="1" t="b">
        <v>0</v>
      </c>
      <c r="H417" s="1" t="b">
        <v>0</v>
      </c>
      <c r="I417" s="1">
        <v>36.0</v>
      </c>
      <c r="J417" s="2">
        <v>4.947918E7</v>
      </c>
      <c r="K417" s="2">
        <v>1.2971399E7</v>
      </c>
      <c r="L417" s="1" t="s">
        <v>1908</v>
      </c>
      <c r="M417" s="1" t="s">
        <v>87</v>
      </c>
      <c r="N417" s="1" t="s">
        <v>88</v>
      </c>
      <c r="O417" s="1" t="s">
        <v>1909</v>
      </c>
    </row>
    <row r="418">
      <c r="A418" s="1" t="s">
        <v>1910</v>
      </c>
      <c r="B418" s="1" t="s">
        <v>1911</v>
      </c>
      <c r="D418" s="1" t="b">
        <v>0</v>
      </c>
      <c r="E418" s="1" t="b">
        <v>0</v>
      </c>
      <c r="F418" s="1" t="b">
        <v>0</v>
      </c>
      <c r="G418" s="1" t="b">
        <v>0</v>
      </c>
      <c r="H418" s="1" t="b">
        <v>0</v>
      </c>
      <c r="I418" s="1">
        <v>36.0</v>
      </c>
      <c r="J418" s="2">
        <v>4.9193644E7</v>
      </c>
      <c r="K418" s="2">
        <v>7676151.0</v>
      </c>
      <c r="L418" s="1" t="s">
        <v>1912</v>
      </c>
      <c r="M418" s="1" t="s">
        <v>174</v>
      </c>
      <c r="N418" s="1" t="s">
        <v>175</v>
      </c>
      <c r="O418" s="1" t="s">
        <v>1913</v>
      </c>
    </row>
    <row r="419">
      <c r="A419" s="1" t="s">
        <v>1914</v>
      </c>
      <c r="B419" s="1" t="s">
        <v>1915</v>
      </c>
      <c r="D419" s="1" t="b">
        <v>0</v>
      </c>
      <c r="E419" s="1" t="b">
        <v>0</v>
      </c>
      <c r="F419" s="1" t="b">
        <v>0</v>
      </c>
      <c r="G419" s="1" t="b">
        <v>0</v>
      </c>
      <c r="H419" s="1" t="b">
        <v>0</v>
      </c>
      <c r="I419" s="1">
        <v>36.0</v>
      </c>
      <c r="J419" s="2">
        <v>4.9123122E7</v>
      </c>
      <c r="K419" s="2">
        <v>6887390.0</v>
      </c>
      <c r="L419" s="1" t="s">
        <v>1916</v>
      </c>
      <c r="M419" s="1" t="s">
        <v>1917</v>
      </c>
      <c r="N419" s="1" t="s">
        <v>1918</v>
      </c>
      <c r="O419" s="1" t="s">
        <v>1919</v>
      </c>
    </row>
    <row r="420">
      <c r="A420" s="1" t="s">
        <v>1920</v>
      </c>
      <c r="B420" s="1" t="s">
        <v>1921</v>
      </c>
      <c r="D420" s="1" t="b">
        <v>0</v>
      </c>
      <c r="E420" s="1" t="b">
        <v>0</v>
      </c>
      <c r="F420" s="1" t="b">
        <v>0</v>
      </c>
      <c r="G420" s="1" t="b">
        <v>0</v>
      </c>
      <c r="H420" s="1" t="b">
        <v>0</v>
      </c>
      <c r="I420" s="1">
        <v>36.0</v>
      </c>
      <c r="J420" s="2">
        <v>4.8851673E7</v>
      </c>
      <c r="K420" s="2">
        <v>1.5104942E7</v>
      </c>
      <c r="L420" s="1" t="s">
        <v>1922</v>
      </c>
      <c r="M420" s="1" t="s">
        <v>209</v>
      </c>
      <c r="N420" s="1" t="s">
        <v>210</v>
      </c>
      <c r="O420" s="1" t="s">
        <v>1923</v>
      </c>
    </row>
    <row r="421">
      <c r="A421" s="1" t="s">
        <v>1924</v>
      </c>
      <c r="B421" s="1" t="s">
        <v>1925</v>
      </c>
      <c r="D421" s="1" t="b">
        <v>0</v>
      </c>
      <c r="E421" s="1" t="b">
        <v>0</v>
      </c>
      <c r="F421" s="1" t="b">
        <v>0</v>
      </c>
      <c r="G421" s="1" t="b">
        <v>0</v>
      </c>
      <c r="H421" s="1" t="b">
        <v>0</v>
      </c>
      <c r="I421" s="1">
        <v>36.0</v>
      </c>
      <c r="J421" s="2">
        <v>4.874041E7</v>
      </c>
      <c r="K421" s="2">
        <v>7211071.0</v>
      </c>
      <c r="L421" s="1" t="s">
        <v>1926</v>
      </c>
      <c r="M421" s="1" t="s">
        <v>174</v>
      </c>
      <c r="N421" s="1" t="s">
        <v>175</v>
      </c>
      <c r="O421" s="1" t="s">
        <v>1927</v>
      </c>
    </row>
    <row r="422">
      <c r="A422" s="1" t="s">
        <v>1928</v>
      </c>
      <c r="B422" s="1" t="s">
        <v>1929</v>
      </c>
      <c r="D422" s="1" t="b">
        <v>0</v>
      </c>
      <c r="E422" s="1" t="b">
        <v>1</v>
      </c>
      <c r="F422" s="1" t="b">
        <v>0</v>
      </c>
      <c r="G422" s="1" t="b">
        <v>0</v>
      </c>
      <c r="H422" s="1" t="b">
        <v>0</v>
      </c>
      <c r="I422" s="1">
        <v>36.0</v>
      </c>
      <c r="J422" s="2">
        <v>4.8214212E7</v>
      </c>
      <c r="K422" s="2">
        <v>3.1161545E7</v>
      </c>
      <c r="L422" s="1" t="s">
        <v>1930</v>
      </c>
      <c r="M422" s="1" t="s">
        <v>174</v>
      </c>
      <c r="N422" s="1" t="s">
        <v>175</v>
      </c>
      <c r="O422" s="1" t="s">
        <v>1931</v>
      </c>
    </row>
    <row r="423">
      <c r="A423" s="1" t="s">
        <v>1932</v>
      </c>
      <c r="B423" s="1" t="s">
        <v>1933</v>
      </c>
      <c r="D423" s="1" t="b">
        <v>0</v>
      </c>
      <c r="E423" s="1" t="b">
        <v>0</v>
      </c>
      <c r="F423" s="1" t="b">
        <v>0</v>
      </c>
      <c r="G423" s="1" t="b">
        <v>0</v>
      </c>
      <c r="H423" s="1" t="b">
        <v>0</v>
      </c>
      <c r="I423" s="1">
        <v>36.0</v>
      </c>
      <c r="J423" s="2">
        <v>4.8126977E7</v>
      </c>
      <c r="K423" s="2">
        <v>1.3443467E7</v>
      </c>
      <c r="L423" s="1" t="s">
        <v>1934</v>
      </c>
      <c r="M423" s="1" t="s">
        <v>174</v>
      </c>
      <c r="N423" s="1" t="s">
        <v>1838</v>
      </c>
      <c r="O423" s="1" t="s">
        <v>1935</v>
      </c>
    </row>
    <row r="424">
      <c r="A424" s="1" t="s">
        <v>1936</v>
      </c>
      <c r="B424" s="1" t="s">
        <v>1937</v>
      </c>
      <c r="D424" s="1" t="b">
        <v>0</v>
      </c>
      <c r="E424" s="1" t="b">
        <v>0</v>
      </c>
      <c r="F424" s="1" t="b">
        <v>1</v>
      </c>
      <c r="G424" s="1" t="b">
        <v>0</v>
      </c>
      <c r="H424" s="1" t="b">
        <v>1</v>
      </c>
      <c r="I424" s="1">
        <v>36.0</v>
      </c>
      <c r="J424" s="2">
        <v>4.7993942E7</v>
      </c>
      <c r="K424" s="2">
        <v>1384685.0</v>
      </c>
      <c r="L424" s="1" t="s">
        <v>1938</v>
      </c>
      <c r="M424" s="1" t="s">
        <v>1756</v>
      </c>
      <c r="N424" s="1" t="s">
        <v>1939</v>
      </c>
      <c r="O424" s="1" t="s">
        <v>1940</v>
      </c>
    </row>
    <row r="425">
      <c r="A425" s="1" t="s">
        <v>1941</v>
      </c>
      <c r="B425" s="1" t="s">
        <v>1942</v>
      </c>
      <c r="D425" s="1" t="b">
        <v>0</v>
      </c>
      <c r="E425" s="1" t="b">
        <v>0</v>
      </c>
      <c r="F425" s="1" t="b">
        <v>0</v>
      </c>
      <c r="G425" s="1" t="b">
        <v>0</v>
      </c>
      <c r="H425" s="1" t="b">
        <v>0</v>
      </c>
      <c r="I425" s="1">
        <v>36.0</v>
      </c>
      <c r="J425" s="2">
        <v>4.7909246E7</v>
      </c>
      <c r="K425" s="2">
        <v>8476348.0</v>
      </c>
      <c r="L425" s="1" t="s">
        <v>1943</v>
      </c>
      <c r="M425" s="1" t="s">
        <v>174</v>
      </c>
      <c r="N425" s="1" t="s">
        <v>1838</v>
      </c>
      <c r="O425" s="1" t="s">
        <v>1944</v>
      </c>
    </row>
    <row r="426">
      <c r="A426" s="1" t="s">
        <v>1945</v>
      </c>
      <c r="B426" s="1" t="s">
        <v>1946</v>
      </c>
      <c r="D426" s="1" t="b">
        <v>0</v>
      </c>
      <c r="E426" s="1" t="b">
        <v>0</v>
      </c>
      <c r="F426" s="1" t="b">
        <v>0</v>
      </c>
      <c r="G426" s="1" t="b">
        <v>0</v>
      </c>
      <c r="H426" s="1" t="b">
        <v>1</v>
      </c>
      <c r="I426" s="1">
        <v>36.0</v>
      </c>
      <c r="J426" s="2">
        <v>4.7536038E7</v>
      </c>
      <c r="K426" s="2">
        <v>5148002.0</v>
      </c>
      <c r="L426" s="1" t="s">
        <v>1947</v>
      </c>
      <c r="M426" s="1" t="s">
        <v>1948</v>
      </c>
      <c r="N426" s="1" t="s">
        <v>1949</v>
      </c>
      <c r="O426" s="1" t="s">
        <v>1950</v>
      </c>
    </row>
    <row r="427">
      <c r="A427" s="1" t="s">
        <v>1951</v>
      </c>
      <c r="B427" s="1" t="s">
        <v>1952</v>
      </c>
      <c r="D427" s="1" t="b">
        <v>0</v>
      </c>
      <c r="E427" s="1" t="b">
        <v>0</v>
      </c>
      <c r="F427" s="1" t="b">
        <v>0</v>
      </c>
      <c r="G427" s="1" t="b">
        <v>0</v>
      </c>
      <c r="H427" s="1" t="b">
        <v>0</v>
      </c>
      <c r="I427" s="1">
        <v>36.0</v>
      </c>
      <c r="J427" s="2">
        <v>4.7499015E7</v>
      </c>
      <c r="K427" s="2">
        <v>3240591.0</v>
      </c>
      <c r="L427" s="1" t="s">
        <v>1953</v>
      </c>
      <c r="M427" s="1" t="s">
        <v>1954</v>
      </c>
      <c r="N427" s="1" t="s">
        <v>515</v>
      </c>
      <c r="O427" s="1" t="s">
        <v>1955</v>
      </c>
    </row>
    <row r="428">
      <c r="A428" s="1" t="s">
        <v>1956</v>
      </c>
      <c r="B428" s="1" t="s">
        <v>1957</v>
      </c>
      <c r="D428" s="1" t="b">
        <v>0</v>
      </c>
      <c r="E428" s="1" t="b">
        <v>0</v>
      </c>
      <c r="F428" s="1" t="b">
        <v>0</v>
      </c>
      <c r="G428" s="1" t="b">
        <v>0</v>
      </c>
      <c r="H428" s="1" t="b">
        <v>0</v>
      </c>
      <c r="I428" s="1">
        <v>36.0</v>
      </c>
      <c r="J428" s="2">
        <v>4.7440556E7</v>
      </c>
      <c r="K428" s="2">
        <v>2378091.0</v>
      </c>
      <c r="L428" s="1" t="s">
        <v>1958</v>
      </c>
      <c r="M428" s="1" t="s">
        <v>49</v>
      </c>
      <c r="N428" s="1" t="s">
        <v>1847</v>
      </c>
      <c r="O428" s="1" t="s">
        <v>1959</v>
      </c>
    </row>
    <row r="429">
      <c r="A429" s="1" t="s">
        <v>1960</v>
      </c>
      <c r="B429" s="1" t="s">
        <v>1961</v>
      </c>
      <c r="D429" s="1" t="b">
        <v>0</v>
      </c>
      <c r="E429" s="1" t="b">
        <v>1</v>
      </c>
      <c r="F429" s="1" t="b">
        <v>0</v>
      </c>
      <c r="G429" s="1" t="b">
        <v>0</v>
      </c>
      <c r="H429" s="1" t="b">
        <v>0</v>
      </c>
      <c r="I429" s="1">
        <v>36.0</v>
      </c>
      <c r="J429" s="2">
        <v>4.7419676E7</v>
      </c>
      <c r="K429" s="2">
        <v>1715237.0</v>
      </c>
      <c r="L429" s="1" t="s">
        <v>1962</v>
      </c>
      <c r="M429" s="1" t="s">
        <v>1532</v>
      </c>
      <c r="N429" s="1" t="s">
        <v>723</v>
      </c>
      <c r="O429" s="1" t="s">
        <v>1963</v>
      </c>
    </row>
    <row r="430">
      <c r="A430" s="1" t="s">
        <v>1964</v>
      </c>
      <c r="B430" s="1" t="s">
        <v>1965</v>
      </c>
      <c r="D430" s="1" t="b">
        <v>0</v>
      </c>
      <c r="E430" s="1" t="b">
        <v>0</v>
      </c>
      <c r="F430" s="1" t="b">
        <v>0</v>
      </c>
      <c r="G430" s="1" t="b">
        <v>0</v>
      </c>
      <c r="H430" s="1" t="b">
        <v>0</v>
      </c>
      <c r="I430" s="1">
        <v>36.0</v>
      </c>
      <c r="J430" s="2">
        <v>4.7417419E7</v>
      </c>
      <c r="K430" s="2">
        <v>2419748.0</v>
      </c>
      <c r="L430" s="1" t="s">
        <v>1966</v>
      </c>
      <c r="M430" s="1" t="s">
        <v>49</v>
      </c>
      <c r="N430" s="1" t="s">
        <v>1741</v>
      </c>
      <c r="O430" s="1" t="s">
        <v>1967</v>
      </c>
    </row>
    <row r="431">
      <c r="A431" s="1" t="s">
        <v>1968</v>
      </c>
      <c r="B431" s="1" t="s">
        <v>1969</v>
      </c>
      <c r="D431" s="1" t="b">
        <v>0</v>
      </c>
      <c r="E431" s="1" t="b">
        <v>0</v>
      </c>
      <c r="F431" s="1" t="b">
        <v>0</v>
      </c>
      <c r="G431" s="1" t="b">
        <v>0</v>
      </c>
      <c r="H431" s="1" t="b">
        <v>1</v>
      </c>
      <c r="I431" s="1">
        <v>36.0</v>
      </c>
      <c r="J431" s="2">
        <v>4.7192749E7</v>
      </c>
      <c r="K431" s="2">
        <v>5528137.0</v>
      </c>
      <c r="L431" s="1" t="s">
        <v>1970</v>
      </c>
      <c r="M431" s="1" t="s">
        <v>1971</v>
      </c>
      <c r="N431" s="1" t="s">
        <v>515</v>
      </c>
      <c r="O431" s="1" t="s">
        <v>1972</v>
      </c>
    </row>
    <row r="432">
      <c r="A432" s="1" t="s">
        <v>1973</v>
      </c>
      <c r="B432" s="1" t="s">
        <v>1974</v>
      </c>
      <c r="D432" s="1" t="b">
        <v>0</v>
      </c>
      <c r="E432" s="1" t="b">
        <v>0</v>
      </c>
      <c r="F432" s="1" t="b">
        <v>0</v>
      </c>
      <c r="G432" s="1" t="b">
        <v>0</v>
      </c>
      <c r="H432" s="1" t="b">
        <v>1</v>
      </c>
      <c r="I432" s="1">
        <v>36.0</v>
      </c>
      <c r="J432" s="2">
        <v>4.7102677E7</v>
      </c>
      <c r="K432" s="2">
        <v>4833736.0</v>
      </c>
      <c r="L432" s="1" t="s">
        <v>1975</v>
      </c>
      <c r="M432" s="1" t="s">
        <v>1976</v>
      </c>
      <c r="N432" s="1" t="s">
        <v>1977</v>
      </c>
      <c r="O432" s="1" t="s">
        <v>1978</v>
      </c>
    </row>
    <row r="433">
      <c r="A433" s="1" t="s">
        <v>1979</v>
      </c>
      <c r="B433" s="1" t="s">
        <v>823</v>
      </c>
      <c r="D433" s="1" t="b">
        <v>0</v>
      </c>
      <c r="E433" s="1" t="b">
        <v>1</v>
      </c>
      <c r="F433" s="1" t="b">
        <v>0</v>
      </c>
      <c r="G433" s="1" t="b">
        <v>1</v>
      </c>
      <c r="H433" s="1" t="b">
        <v>0</v>
      </c>
      <c r="I433" s="1">
        <v>36.0</v>
      </c>
      <c r="J433" s="2">
        <v>4.6959166E7</v>
      </c>
      <c r="K433" s="2">
        <v>2008285.0</v>
      </c>
      <c r="L433" s="1" t="s">
        <v>1980</v>
      </c>
      <c r="M433" s="1" t="s">
        <v>825</v>
      </c>
      <c r="N433" s="1" t="s">
        <v>794</v>
      </c>
      <c r="O433" s="1" t="s">
        <v>1981</v>
      </c>
    </row>
    <row r="434">
      <c r="A434" s="1" t="s">
        <v>1982</v>
      </c>
      <c r="B434" s="1" t="s">
        <v>1983</v>
      </c>
      <c r="D434" s="1" t="b">
        <v>0</v>
      </c>
      <c r="E434" s="1" t="b">
        <v>0</v>
      </c>
      <c r="F434" s="1" t="b">
        <v>0</v>
      </c>
      <c r="G434" s="1" t="b">
        <v>0</v>
      </c>
      <c r="H434" s="1" t="b">
        <v>0</v>
      </c>
      <c r="I434" s="1">
        <v>36.0</v>
      </c>
      <c r="J434" s="2">
        <v>4.6953633E7</v>
      </c>
      <c r="K434" s="2">
        <v>5220534.0</v>
      </c>
      <c r="L434" s="1" t="s">
        <v>1984</v>
      </c>
      <c r="M434" s="1" t="s">
        <v>1766</v>
      </c>
      <c r="N434" s="1" t="s">
        <v>1767</v>
      </c>
      <c r="O434" s="1" t="s">
        <v>1985</v>
      </c>
    </row>
    <row r="435">
      <c r="A435" s="1" t="s">
        <v>1986</v>
      </c>
      <c r="B435" s="1" t="s">
        <v>1987</v>
      </c>
      <c r="D435" s="1" t="b">
        <v>0</v>
      </c>
      <c r="E435" s="1" t="b">
        <v>0</v>
      </c>
      <c r="F435" s="1" t="b">
        <v>1</v>
      </c>
      <c r="G435" s="1" t="b">
        <v>0</v>
      </c>
      <c r="H435" s="1" t="b">
        <v>0</v>
      </c>
      <c r="I435" s="1">
        <v>36.0</v>
      </c>
      <c r="J435" s="2">
        <v>4.6740461E7</v>
      </c>
      <c r="K435" s="2">
        <v>578611.0</v>
      </c>
      <c r="L435" s="1" t="s">
        <v>1988</v>
      </c>
      <c r="M435" s="1" t="s">
        <v>1903</v>
      </c>
      <c r="N435" s="1" t="s">
        <v>1939</v>
      </c>
      <c r="O435" s="1" t="s">
        <v>1989</v>
      </c>
    </row>
    <row r="436">
      <c r="A436" s="1" t="s">
        <v>1990</v>
      </c>
      <c r="B436" s="1" t="s">
        <v>1991</v>
      </c>
      <c r="D436" s="1" t="b">
        <v>0</v>
      </c>
      <c r="E436" s="1" t="b">
        <v>0</v>
      </c>
      <c r="F436" s="1" t="b">
        <v>0</v>
      </c>
      <c r="G436" s="1" t="b">
        <v>0</v>
      </c>
      <c r="H436" s="1" t="b">
        <v>0</v>
      </c>
      <c r="I436" s="1">
        <v>36.0</v>
      </c>
      <c r="J436" s="2">
        <v>4.6701474E7</v>
      </c>
      <c r="K436" s="2">
        <v>6139453.0</v>
      </c>
      <c r="L436" s="1" t="s">
        <v>1992</v>
      </c>
      <c r="M436" s="1" t="s">
        <v>754</v>
      </c>
      <c r="N436" s="1" t="s">
        <v>224</v>
      </c>
      <c r="O436" s="1" t="s">
        <v>1993</v>
      </c>
    </row>
    <row r="437">
      <c r="A437" s="1" t="s">
        <v>1994</v>
      </c>
      <c r="B437" s="1" t="s">
        <v>1995</v>
      </c>
      <c r="D437" s="1" t="b">
        <v>0</v>
      </c>
      <c r="E437" s="1" t="b">
        <v>0</v>
      </c>
      <c r="F437" s="1" t="b">
        <v>1</v>
      </c>
      <c r="G437" s="1" t="b">
        <v>0</v>
      </c>
      <c r="H437" s="1" t="b">
        <v>0</v>
      </c>
      <c r="I437" s="1">
        <v>36.0</v>
      </c>
      <c r="J437" s="2">
        <v>4.6326135E7</v>
      </c>
      <c r="K437" s="2">
        <v>1313047.0</v>
      </c>
      <c r="L437" s="1" t="s">
        <v>1996</v>
      </c>
      <c r="M437" s="1" t="s">
        <v>1576</v>
      </c>
      <c r="N437" s="1" t="s">
        <v>1997</v>
      </c>
      <c r="O437" s="1" t="s">
        <v>1998</v>
      </c>
    </row>
    <row r="438">
      <c r="A438" s="1" t="s">
        <v>1999</v>
      </c>
      <c r="B438" s="1" t="s">
        <v>2000</v>
      </c>
      <c r="D438" s="1" t="b">
        <v>0</v>
      </c>
      <c r="E438" s="1" t="b">
        <v>0</v>
      </c>
      <c r="F438" s="1" t="b">
        <v>0</v>
      </c>
      <c r="G438" s="1" t="b">
        <v>0</v>
      </c>
      <c r="H438" s="1" t="b">
        <v>0</v>
      </c>
      <c r="I438" s="1">
        <v>36.0</v>
      </c>
      <c r="J438" s="2">
        <v>4.5988431E7</v>
      </c>
      <c r="K438" s="2">
        <v>6004983.0</v>
      </c>
      <c r="L438" s="1" t="s">
        <v>2001</v>
      </c>
      <c r="M438" s="1" t="s">
        <v>754</v>
      </c>
      <c r="N438" s="1" t="s">
        <v>922</v>
      </c>
      <c r="O438" s="1" t="s">
        <v>2002</v>
      </c>
    </row>
    <row r="439">
      <c r="A439" s="1" t="s">
        <v>2003</v>
      </c>
      <c r="B439" s="1" t="s">
        <v>2004</v>
      </c>
      <c r="D439" s="1" t="b">
        <v>0</v>
      </c>
      <c r="E439" s="1" t="b">
        <v>0</v>
      </c>
      <c r="F439" s="1" t="b">
        <v>0</v>
      </c>
      <c r="G439" s="1" t="b">
        <v>0</v>
      </c>
      <c r="H439" s="1" t="b">
        <v>1</v>
      </c>
      <c r="I439" s="1">
        <v>36.0</v>
      </c>
      <c r="J439" s="2">
        <v>4.5883638E7</v>
      </c>
      <c r="K439" s="2">
        <v>1158892.0</v>
      </c>
      <c r="L439" s="1" t="s">
        <v>2005</v>
      </c>
      <c r="M439" s="1" t="s">
        <v>2006</v>
      </c>
      <c r="N439" s="1" t="s">
        <v>333</v>
      </c>
      <c r="O439" s="1" t="s">
        <v>2007</v>
      </c>
    </row>
    <row r="440">
      <c r="A440" s="1" t="s">
        <v>2008</v>
      </c>
      <c r="B440" s="1" t="s">
        <v>2009</v>
      </c>
      <c r="D440" s="1" t="b">
        <v>0</v>
      </c>
      <c r="E440" s="1" t="b">
        <v>0</v>
      </c>
      <c r="F440" s="1" t="b">
        <v>0</v>
      </c>
      <c r="G440" s="1" t="b">
        <v>0</v>
      </c>
      <c r="H440" s="1" t="b">
        <v>0</v>
      </c>
      <c r="I440" s="1">
        <v>36.0</v>
      </c>
      <c r="J440" s="2">
        <v>4.5868009E7</v>
      </c>
      <c r="K440" s="2">
        <v>1.2668417E7</v>
      </c>
      <c r="L440" s="1" t="s">
        <v>2010</v>
      </c>
      <c r="M440" s="1" t="s">
        <v>740</v>
      </c>
      <c r="N440" s="1" t="s">
        <v>741</v>
      </c>
      <c r="O440" s="1" t="s">
        <v>2011</v>
      </c>
    </row>
    <row r="441">
      <c r="A441" s="1" t="s">
        <v>2012</v>
      </c>
      <c r="B441" s="1" t="s">
        <v>2013</v>
      </c>
      <c r="D441" s="1" t="b">
        <v>0</v>
      </c>
      <c r="E441" s="1" t="b">
        <v>0</v>
      </c>
      <c r="F441" s="1" t="b">
        <v>0</v>
      </c>
      <c r="G441" s="1" t="b">
        <v>0</v>
      </c>
      <c r="H441" s="1" t="b">
        <v>1</v>
      </c>
      <c r="I441" s="1">
        <v>36.0</v>
      </c>
      <c r="J441" s="2">
        <v>4.5463679E7</v>
      </c>
      <c r="K441" s="2">
        <v>3171899.0</v>
      </c>
      <c r="L441" s="1" t="s">
        <v>2014</v>
      </c>
      <c r="M441" s="1" t="s">
        <v>2015</v>
      </c>
      <c r="N441" s="1" t="s">
        <v>2016</v>
      </c>
      <c r="O441" s="1" t="s">
        <v>2017</v>
      </c>
    </row>
    <row r="442">
      <c r="A442" s="1" t="s">
        <v>2018</v>
      </c>
      <c r="B442" s="1" t="s">
        <v>2019</v>
      </c>
      <c r="D442" s="1" t="b">
        <v>0</v>
      </c>
      <c r="E442" s="1" t="b">
        <v>0</v>
      </c>
      <c r="F442" s="1" t="b">
        <v>1</v>
      </c>
      <c r="G442" s="1" t="b">
        <v>0</v>
      </c>
      <c r="H442" s="1" t="b">
        <v>0</v>
      </c>
      <c r="I442" s="1">
        <v>36.0</v>
      </c>
      <c r="J442" s="2">
        <v>4.5405798E7</v>
      </c>
      <c r="K442" s="2">
        <v>1939902.0</v>
      </c>
      <c r="L442" s="1" t="s">
        <v>2020</v>
      </c>
      <c r="M442" s="1" t="s">
        <v>2021</v>
      </c>
      <c r="N442" s="1" t="s">
        <v>703</v>
      </c>
      <c r="O442" s="1" t="s">
        <v>2022</v>
      </c>
    </row>
    <row r="443">
      <c r="A443" s="1" t="s">
        <v>2023</v>
      </c>
      <c r="B443" s="1" t="s">
        <v>2024</v>
      </c>
      <c r="D443" s="1" t="b">
        <v>0</v>
      </c>
      <c r="E443" s="1" t="b">
        <v>0</v>
      </c>
      <c r="F443" s="1" t="b">
        <v>0</v>
      </c>
      <c r="G443" s="1" t="b">
        <v>0</v>
      </c>
      <c r="H443" s="1" t="b">
        <v>0</v>
      </c>
      <c r="I443" s="1">
        <v>36.0</v>
      </c>
      <c r="J443" s="2">
        <v>4.5171584E7</v>
      </c>
      <c r="K443" s="2">
        <v>1.1269106E7</v>
      </c>
      <c r="L443" s="1" t="s">
        <v>2025</v>
      </c>
      <c r="M443" s="1" t="s">
        <v>740</v>
      </c>
      <c r="N443" s="1" t="s">
        <v>741</v>
      </c>
      <c r="O443" s="1" t="s">
        <v>2026</v>
      </c>
    </row>
    <row r="444">
      <c r="A444" s="1" t="s">
        <v>2027</v>
      </c>
      <c r="B444" s="1" t="s">
        <v>2028</v>
      </c>
      <c r="D444" s="1" t="b">
        <v>0</v>
      </c>
      <c r="E444" s="1" t="b">
        <v>0</v>
      </c>
      <c r="F444" s="1" t="b">
        <v>0</v>
      </c>
      <c r="G444" s="1" t="b">
        <v>0</v>
      </c>
      <c r="H444" s="1" t="b">
        <v>0</v>
      </c>
      <c r="I444" s="1">
        <v>36.0</v>
      </c>
      <c r="J444" s="2">
        <v>4.5119622E7</v>
      </c>
      <c r="K444" s="2">
        <v>6717621.0</v>
      </c>
      <c r="L444" s="1" t="s">
        <v>2029</v>
      </c>
      <c r="M444" s="1" t="s">
        <v>1532</v>
      </c>
      <c r="N444" s="1" t="s">
        <v>2030</v>
      </c>
      <c r="O444" s="1" t="s">
        <v>2031</v>
      </c>
    </row>
    <row r="445">
      <c r="A445" s="1" t="s">
        <v>2032</v>
      </c>
      <c r="B445" s="1" t="s">
        <v>2033</v>
      </c>
      <c r="D445" s="1" t="b">
        <v>0</v>
      </c>
      <c r="E445" s="1" t="b">
        <v>0</v>
      </c>
      <c r="F445" s="1" t="b">
        <v>0</v>
      </c>
      <c r="G445" s="1" t="b">
        <v>0</v>
      </c>
      <c r="H445" s="1" t="b">
        <v>0</v>
      </c>
      <c r="I445" s="1">
        <v>36.0</v>
      </c>
      <c r="J445" s="2">
        <v>4.4882883E7</v>
      </c>
      <c r="K445" s="2">
        <v>1995339.0</v>
      </c>
      <c r="L445" s="1" t="s">
        <v>2034</v>
      </c>
      <c r="M445" s="1" t="s">
        <v>754</v>
      </c>
      <c r="N445" s="1" t="s">
        <v>2035</v>
      </c>
      <c r="O445" s="1" t="s">
        <v>2036</v>
      </c>
    </row>
    <row r="446">
      <c r="A446" s="1" t="s">
        <v>2037</v>
      </c>
      <c r="B446" s="1" t="s">
        <v>2038</v>
      </c>
      <c r="D446" s="1" t="b">
        <v>0</v>
      </c>
      <c r="E446" s="1" t="b">
        <v>0</v>
      </c>
      <c r="F446" s="1" t="b">
        <v>0</v>
      </c>
      <c r="G446" s="1" t="b">
        <v>0</v>
      </c>
      <c r="H446" s="1" t="b">
        <v>0</v>
      </c>
      <c r="I446" s="1">
        <v>36.0</v>
      </c>
      <c r="J446" s="2">
        <v>4.4802207E7</v>
      </c>
      <c r="K446" s="2">
        <v>4992478.0</v>
      </c>
      <c r="L446" s="1" t="s">
        <v>2039</v>
      </c>
      <c r="M446" s="1" t="s">
        <v>2040</v>
      </c>
      <c r="N446" s="1" t="s">
        <v>2041</v>
      </c>
      <c r="O446" s="1" t="s">
        <v>2042</v>
      </c>
    </row>
    <row r="447">
      <c r="A447" s="1" t="s">
        <v>2043</v>
      </c>
      <c r="B447" s="1" t="s">
        <v>2044</v>
      </c>
      <c r="D447" s="1" t="b">
        <v>0</v>
      </c>
      <c r="E447" s="1" t="b">
        <v>0</v>
      </c>
      <c r="F447" s="1" t="b">
        <v>1</v>
      </c>
      <c r="G447" s="1" t="b">
        <v>0</v>
      </c>
      <c r="H447" s="1" t="b">
        <v>1</v>
      </c>
      <c r="I447" s="1">
        <v>36.0</v>
      </c>
      <c r="J447" s="2">
        <v>4.4578659E7</v>
      </c>
      <c r="K447" s="2">
        <v>1249383.0</v>
      </c>
      <c r="L447" s="1" t="s">
        <v>2045</v>
      </c>
      <c r="M447" s="1" t="s">
        <v>2046</v>
      </c>
      <c r="N447" s="1" t="s">
        <v>2047</v>
      </c>
      <c r="O447" s="1" t="s">
        <v>2048</v>
      </c>
    </row>
    <row r="448">
      <c r="A448" s="1" t="s">
        <v>2049</v>
      </c>
      <c r="B448" s="1" t="s">
        <v>2050</v>
      </c>
      <c r="D448" s="1" t="b">
        <v>0</v>
      </c>
      <c r="E448" s="1" t="b">
        <v>0</v>
      </c>
      <c r="F448" s="1" t="b">
        <v>1</v>
      </c>
      <c r="G448" s="1" t="b">
        <v>0</v>
      </c>
      <c r="H448" s="1" t="b">
        <v>1</v>
      </c>
      <c r="I448" s="1">
        <v>36.0</v>
      </c>
      <c r="J448" s="2">
        <v>4.4478861E7</v>
      </c>
      <c r="K448" s="2">
        <v>1565540.0</v>
      </c>
      <c r="L448" s="1" t="s">
        <v>2051</v>
      </c>
      <c r="M448" s="1" t="s">
        <v>2052</v>
      </c>
      <c r="N448" s="1" t="s">
        <v>1808</v>
      </c>
      <c r="O448" s="1" t="s">
        <v>2053</v>
      </c>
    </row>
    <row r="449">
      <c r="A449" s="1" t="s">
        <v>2054</v>
      </c>
      <c r="B449" s="1" t="s">
        <v>2055</v>
      </c>
      <c r="D449" s="1" t="b">
        <v>0</v>
      </c>
      <c r="E449" s="1" t="b">
        <v>0</v>
      </c>
      <c r="F449" s="1" t="b">
        <v>1</v>
      </c>
      <c r="G449" s="1" t="b">
        <v>0</v>
      </c>
      <c r="H449" s="1" t="b">
        <v>1</v>
      </c>
      <c r="I449" s="1">
        <v>36.0</v>
      </c>
      <c r="J449" s="2">
        <v>4.4429358E7</v>
      </c>
      <c r="K449" s="2">
        <v>1511318.0</v>
      </c>
      <c r="L449" s="1" t="s">
        <v>2056</v>
      </c>
      <c r="M449" s="1" t="s">
        <v>1756</v>
      </c>
      <c r="N449" s="1" t="s">
        <v>2057</v>
      </c>
      <c r="O449" s="1" t="s">
        <v>2058</v>
      </c>
    </row>
    <row r="450">
      <c r="A450" s="1" t="s">
        <v>2059</v>
      </c>
      <c r="B450" s="1" t="s">
        <v>2060</v>
      </c>
      <c r="D450" s="1" t="b">
        <v>0</v>
      </c>
      <c r="E450" s="1" t="b">
        <v>1</v>
      </c>
      <c r="F450" s="1" t="b">
        <v>0</v>
      </c>
      <c r="G450" s="1" t="b">
        <v>0</v>
      </c>
      <c r="H450" s="1" t="b">
        <v>0</v>
      </c>
      <c r="I450" s="1">
        <v>36.0</v>
      </c>
      <c r="J450" s="2">
        <v>4.4324016E7</v>
      </c>
      <c r="K450" s="2">
        <v>1185522.0</v>
      </c>
      <c r="L450" s="1" t="s">
        <v>2061</v>
      </c>
      <c r="M450" s="1" t="s">
        <v>174</v>
      </c>
      <c r="N450" s="1" t="s">
        <v>1838</v>
      </c>
      <c r="O450" s="1" t="s">
        <v>2062</v>
      </c>
    </row>
    <row r="451">
      <c r="A451" s="1" t="s">
        <v>2063</v>
      </c>
      <c r="B451" s="1" t="s">
        <v>2064</v>
      </c>
      <c r="D451" s="1" t="b">
        <v>0</v>
      </c>
      <c r="E451" s="1" t="b">
        <v>0</v>
      </c>
      <c r="F451" s="1" t="b">
        <v>0</v>
      </c>
      <c r="G451" s="1" t="b">
        <v>0</v>
      </c>
      <c r="H451" s="1" t="b">
        <v>1</v>
      </c>
      <c r="I451" s="1">
        <v>36.0</v>
      </c>
      <c r="J451" s="2">
        <v>4.413621E7</v>
      </c>
      <c r="K451" s="2">
        <v>1.1962535E7</v>
      </c>
      <c r="L451" s="1" t="s">
        <v>2065</v>
      </c>
      <c r="M451" s="1" t="s">
        <v>2066</v>
      </c>
      <c r="N451" s="1" t="s">
        <v>1939</v>
      </c>
      <c r="O451" s="1" t="s">
        <v>2067</v>
      </c>
    </row>
    <row r="452">
      <c r="A452" s="1" t="s">
        <v>2068</v>
      </c>
      <c r="B452" s="1" t="s">
        <v>2069</v>
      </c>
      <c r="D452" s="1" t="b">
        <v>0</v>
      </c>
      <c r="E452" s="1" t="b">
        <v>0</v>
      </c>
      <c r="F452" s="1" t="b">
        <v>0</v>
      </c>
      <c r="G452" s="1" t="b">
        <v>0</v>
      </c>
      <c r="H452" s="1" t="b">
        <v>1</v>
      </c>
      <c r="I452" s="1">
        <v>36.0</v>
      </c>
      <c r="J452" s="2">
        <v>4.3884071E7</v>
      </c>
      <c r="K452" s="2">
        <v>4044630.0</v>
      </c>
      <c r="L452" s="1" t="s">
        <v>2070</v>
      </c>
      <c r="M452" s="1" t="s">
        <v>1976</v>
      </c>
      <c r="N452" s="1" t="s">
        <v>2016</v>
      </c>
      <c r="O452" s="1" t="s">
        <v>2071</v>
      </c>
    </row>
    <row r="453">
      <c r="A453" s="1" t="s">
        <v>2072</v>
      </c>
      <c r="B453" s="1" t="s">
        <v>2073</v>
      </c>
      <c r="D453" s="1" t="b">
        <v>0</v>
      </c>
      <c r="E453" s="1" t="b">
        <v>0</v>
      </c>
      <c r="F453" s="1" t="b">
        <v>0</v>
      </c>
      <c r="G453" s="1" t="b">
        <v>0</v>
      </c>
      <c r="H453" s="1" t="b">
        <v>0</v>
      </c>
      <c r="I453" s="1">
        <v>36.0</v>
      </c>
      <c r="J453" s="2">
        <v>4.3866651E7</v>
      </c>
      <c r="K453" s="2">
        <v>431459.0</v>
      </c>
      <c r="L453" s="1" t="s">
        <v>2074</v>
      </c>
      <c r="M453" s="1" t="s">
        <v>2075</v>
      </c>
      <c r="N453" s="1" t="s">
        <v>2076</v>
      </c>
      <c r="O453" s="1" t="s">
        <v>2077</v>
      </c>
    </row>
    <row r="454">
      <c r="A454" s="1" t="s">
        <v>2078</v>
      </c>
      <c r="B454" s="1" t="s">
        <v>2079</v>
      </c>
      <c r="D454" s="1" t="b">
        <v>0</v>
      </c>
      <c r="E454" s="1" t="b">
        <v>0</v>
      </c>
      <c r="F454" s="1" t="b">
        <v>0</v>
      </c>
      <c r="G454" s="1" t="b">
        <v>0</v>
      </c>
      <c r="H454" s="1" t="b">
        <v>0</v>
      </c>
      <c r="I454" s="1">
        <v>36.0</v>
      </c>
      <c r="J454" s="2">
        <v>4.3800422E7</v>
      </c>
      <c r="K454" s="2">
        <v>712439.0</v>
      </c>
      <c r="L454" s="1" t="s">
        <v>2080</v>
      </c>
      <c r="M454" s="1" t="s">
        <v>1576</v>
      </c>
      <c r="N454" s="1" t="s">
        <v>2081</v>
      </c>
      <c r="O454" s="1" t="s">
        <v>2082</v>
      </c>
    </row>
    <row r="455">
      <c r="A455" s="1" t="s">
        <v>2083</v>
      </c>
      <c r="B455" s="1" t="s">
        <v>2084</v>
      </c>
      <c r="D455" s="1" t="b">
        <v>0</v>
      </c>
      <c r="E455" s="1" t="b">
        <v>0</v>
      </c>
      <c r="F455" s="1" t="b">
        <v>0</v>
      </c>
      <c r="G455" s="1" t="b">
        <v>0</v>
      </c>
      <c r="H455" s="1" t="b">
        <v>0</v>
      </c>
      <c r="I455" s="1">
        <v>36.0</v>
      </c>
      <c r="J455" s="2">
        <v>4.3657746E7</v>
      </c>
      <c r="K455" s="2">
        <v>7814194.0</v>
      </c>
      <c r="L455" s="1" t="s">
        <v>2085</v>
      </c>
      <c r="M455" s="1" t="s">
        <v>112</v>
      </c>
      <c r="N455" s="1" t="s">
        <v>2086</v>
      </c>
      <c r="O455" s="1" t="s">
        <v>2087</v>
      </c>
    </row>
    <row r="456">
      <c r="A456" s="1" t="s">
        <v>2088</v>
      </c>
      <c r="B456" s="1" t="s">
        <v>2089</v>
      </c>
      <c r="D456" s="1" t="b">
        <v>0</v>
      </c>
      <c r="E456" s="1" t="b">
        <v>1</v>
      </c>
      <c r="F456" s="1" t="b">
        <v>0</v>
      </c>
      <c r="G456" s="1" t="b">
        <v>0</v>
      </c>
      <c r="H456" s="1" t="b">
        <v>0</v>
      </c>
      <c r="I456" s="1">
        <v>36.0</v>
      </c>
      <c r="J456" s="2">
        <v>4.3390045E7</v>
      </c>
      <c r="K456" s="2">
        <v>1292952.0</v>
      </c>
      <c r="L456" s="1" t="s">
        <v>2090</v>
      </c>
      <c r="M456" s="1" t="s">
        <v>759</v>
      </c>
      <c r="N456" s="1" t="s">
        <v>1533</v>
      </c>
      <c r="O456" s="1" t="s">
        <v>2091</v>
      </c>
    </row>
    <row r="457">
      <c r="A457" s="1" t="s">
        <v>2092</v>
      </c>
      <c r="B457" s="1" t="s">
        <v>2093</v>
      </c>
      <c r="D457" s="1" t="b">
        <v>0</v>
      </c>
      <c r="E457" s="1" t="b">
        <v>0</v>
      </c>
      <c r="F457" s="1" t="b">
        <v>0</v>
      </c>
      <c r="G457" s="1" t="b">
        <v>0</v>
      </c>
      <c r="H457" s="1" t="b">
        <v>1</v>
      </c>
      <c r="I457" s="1">
        <v>36.0</v>
      </c>
      <c r="J457" s="2">
        <v>4.3085277E7</v>
      </c>
      <c r="K457" s="2">
        <v>4273817.0</v>
      </c>
      <c r="L457" s="1" t="s">
        <v>2094</v>
      </c>
      <c r="M457" s="1" t="s">
        <v>2015</v>
      </c>
      <c r="N457" s="1" t="s">
        <v>2095</v>
      </c>
      <c r="O457" s="1" t="s">
        <v>2096</v>
      </c>
    </row>
    <row r="458">
      <c r="A458" s="1" t="s">
        <v>2097</v>
      </c>
      <c r="B458" s="1" t="s">
        <v>2098</v>
      </c>
      <c r="D458" s="1" t="b">
        <v>0</v>
      </c>
      <c r="E458" s="1" t="b">
        <v>0</v>
      </c>
      <c r="F458" s="1" t="b">
        <v>1</v>
      </c>
      <c r="G458" s="1" t="b">
        <v>0</v>
      </c>
      <c r="H458" s="1" t="b">
        <v>0</v>
      </c>
      <c r="I458" s="1">
        <v>36.0</v>
      </c>
      <c r="J458" s="2">
        <v>4.3057755E7</v>
      </c>
      <c r="K458" s="2">
        <v>3.3274832E7</v>
      </c>
      <c r="L458" s="1" t="s">
        <v>2099</v>
      </c>
      <c r="M458" s="1" t="s">
        <v>2100</v>
      </c>
      <c r="N458" s="1" t="s">
        <v>119</v>
      </c>
      <c r="O458" s="1" t="s">
        <v>2101</v>
      </c>
    </row>
    <row r="459">
      <c r="A459" s="1" t="s">
        <v>2102</v>
      </c>
      <c r="B459" s="1" t="s">
        <v>2103</v>
      </c>
      <c r="D459" s="1" t="b">
        <v>0</v>
      </c>
      <c r="E459" s="1" t="b">
        <v>0</v>
      </c>
      <c r="F459" s="1" t="b">
        <v>0</v>
      </c>
      <c r="G459" s="1" t="b">
        <v>0</v>
      </c>
      <c r="H459" s="1" t="b">
        <v>1</v>
      </c>
      <c r="I459" s="1">
        <v>36.0</v>
      </c>
      <c r="J459" s="2">
        <v>4.2397025E7</v>
      </c>
      <c r="K459" s="2">
        <v>3870661.0</v>
      </c>
      <c r="L459" s="1" t="s">
        <v>2104</v>
      </c>
      <c r="M459" s="1" t="s">
        <v>2105</v>
      </c>
      <c r="N459" s="1" t="s">
        <v>2095</v>
      </c>
      <c r="O459" s="1" t="s">
        <v>2106</v>
      </c>
    </row>
    <row r="460">
      <c r="A460" s="1" t="s">
        <v>2107</v>
      </c>
      <c r="B460" s="1" t="s">
        <v>2108</v>
      </c>
      <c r="D460" s="1" t="b">
        <v>0</v>
      </c>
      <c r="E460" s="1" t="b">
        <v>0</v>
      </c>
      <c r="F460" s="1" t="b">
        <v>0</v>
      </c>
      <c r="G460" s="1" t="b">
        <v>0</v>
      </c>
      <c r="H460" s="1" t="b">
        <v>1</v>
      </c>
      <c r="I460" s="1">
        <v>36.0</v>
      </c>
      <c r="J460" s="2">
        <v>4.2243019E7</v>
      </c>
      <c r="K460" s="2">
        <v>3548434.0</v>
      </c>
      <c r="L460" s="1" t="s">
        <v>2109</v>
      </c>
      <c r="M460" s="1" t="s">
        <v>2015</v>
      </c>
      <c r="N460" s="1" t="s">
        <v>1977</v>
      </c>
      <c r="O460" s="1" t="s">
        <v>2110</v>
      </c>
    </row>
    <row r="461">
      <c r="A461" s="1" t="s">
        <v>2111</v>
      </c>
      <c r="B461" s="1" t="s">
        <v>2112</v>
      </c>
      <c r="D461" s="1" t="b">
        <v>0</v>
      </c>
      <c r="E461" s="1" t="b">
        <v>0</v>
      </c>
      <c r="F461" s="1" t="b">
        <v>0</v>
      </c>
      <c r="G461" s="1" t="b">
        <v>0</v>
      </c>
      <c r="H461" s="1" t="b">
        <v>0</v>
      </c>
      <c r="I461" s="1">
        <v>36.0</v>
      </c>
      <c r="J461" s="2">
        <v>4.2056598E7</v>
      </c>
      <c r="K461" s="2">
        <v>592254.0</v>
      </c>
      <c r="L461" s="1" t="s">
        <v>2113</v>
      </c>
      <c r="M461" s="1" t="s">
        <v>174</v>
      </c>
      <c r="N461" s="1" t="s">
        <v>175</v>
      </c>
      <c r="O461" s="1" t="s">
        <v>2114</v>
      </c>
    </row>
    <row r="462">
      <c r="A462" s="1" t="s">
        <v>2115</v>
      </c>
      <c r="B462" s="1" t="s">
        <v>2116</v>
      </c>
      <c r="D462" s="1" t="b">
        <v>0</v>
      </c>
      <c r="E462" s="1" t="b">
        <v>0</v>
      </c>
      <c r="F462" s="1" t="b">
        <v>0</v>
      </c>
      <c r="G462" s="1" t="b">
        <v>0</v>
      </c>
      <c r="H462" s="1" t="b">
        <v>0</v>
      </c>
      <c r="I462" s="1">
        <v>36.0</v>
      </c>
      <c r="J462" s="2">
        <v>4.2034387E7</v>
      </c>
      <c r="K462" s="2">
        <v>4410321.0</v>
      </c>
      <c r="L462" s="1" t="s">
        <v>2117</v>
      </c>
      <c r="M462" s="1" t="s">
        <v>759</v>
      </c>
      <c r="N462" s="1" t="s">
        <v>680</v>
      </c>
      <c r="O462" s="1" t="s">
        <v>2118</v>
      </c>
    </row>
    <row r="463">
      <c r="A463" s="1" t="s">
        <v>2119</v>
      </c>
      <c r="B463" s="1" t="s">
        <v>2120</v>
      </c>
      <c r="D463" s="1" t="b">
        <v>0</v>
      </c>
      <c r="E463" s="1" t="b">
        <v>0</v>
      </c>
      <c r="F463" s="1" t="b">
        <v>1</v>
      </c>
      <c r="G463" s="1" t="b">
        <v>0</v>
      </c>
      <c r="H463" s="1" t="b">
        <v>0</v>
      </c>
      <c r="I463" s="1">
        <v>36.0</v>
      </c>
      <c r="J463" s="2">
        <v>4.1940615E7</v>
      </c>
      <c r="K463" s="2">
        <v>7086993.0</v>
      </c>
      <c r="L463" s="1" t="s">
        <v>2121</v>
      </c>
      <c r="M463" s="1" t="s">
        <v>1685</v>
      </c>
      <c r="N463" s="1" t="s">
        <v>1686</v>
      </c>
      <c r="O463" s="1" t="s">
        <v>2122</v>
      </c>
    </row>
    <row r="464">
      <c r="A464" s="1" t="s">
        <v>2123</v>
      </c>
      <c r="B464" s="1" t="s">
        <v>2124</v>
      </c>
      <c r="D464" s="1" t="b">
        <v>0</v>
      </c>
      <c r="E464" s="1" t="b">
        <v>0</v>
      </c>
      <c r="F464" s="1" t="b">
        <v>0</v>
      </c>
      <c r="G464" s="1" t="b">
        <v>0</v>
      </c>
      <c r="H464" s="1" t="b">
        <v>0</v>
      </c>
      <c r="I464" s="1">
        <v>36.0</v>
      </c>
      <c r="J464" s="2">
        <v>4.1851754E7</v>
      </c>
      <c r="K464" s="2">
        <v>305578.0</v>
      </c>
      <c r="L464" s="1" t="s">
        <v>2125</v>
      </c>
      <c r="M464" s="1" t="s">
        <v>1657</v>
      </c>
      <c r="N464" s="1" t="s">
        <v>1658</v>
      </c>
      <c r="O464" s="1" t="s">
        <v>2126</v>
      </c>
    </row>
    <row r="465">
      <c r="A465" s="1" t="s">
        <v>2127</v>
      </c>
      <c r="B465" s="1" t="s">
        <v>2128</v>
      </c>
      <c r="D465" s="1" t="b">
        <v>0</v>
      </c>
      <c r="E465" s="1" t="b">
        <v>0</v>
      </c>
      <c r="F465" s="1" t="b">
        <v>0</v>
      </c>
      <c r="G465" s="1" t="b">
        <v>0</v>
      </c>
      <c r="H465" s="1" t="b">
        <v>1</v>
      </c>
      <c r="I465" s="1">
        <v>36.0</v>
      </c>
      <c r="J465" s="2">
        <v>4.1844867E7</v>
      </c>
      <c r="K465" s="2">
        <v>4258351.0</v>
      </c>
      <c r="L465" s="1" t="s">
        <v>2129</v>
      </c>
      <c r="M465" s="1" t="s">
        <v>1976</v>
      </c>
      <c r="N465" s="1" t="s">
        <v>2095</v>
      </c>
      <c r="O465" s="1" t="s">
        <v>2130</v>
      </c>
    </row>
    <row r="466">
      <c r="A466" s="1" t="s">
        <v>2131</v>
      </c>
      <c r="B466" s="1" t="s">
        <v>2132</v>
      </c>
      <c r="D466" s="1" t="b">
        <v>0</v>
      </c>
      <c r="E466" s="1" t="b">
        <v>0</v>
      </c>
      <c r="F466" s="1" t="b">
        <v>0</v>
      </c>
      <c r="G466" s="1" t="b">
        <v>0</v>
      </c>
      <c r="H466" s="1" t="b">
        <v>0</v>
      </c>
      <c r="I466" s="1">
        <v>36.0</v>
      </c>
      <c r="J466" s="2">
        <v>4.1812145E7</v>
      </c>
      <c r="K466" s="2">
        <v>7802660.0</v>
      </c>
      <c r="L466" s="1" t="s">
        <v>2133</v>
      </c>
      <c r="M466" s="1" t="s">
        <v>639</v>
      </c>
      <c r="N466" s="1" t="s">
        <v>640</v>
      </c>
      <c r="O466" s="1" t="s">
        <v>2134</v>
      </c>
    </row>
    <row r="467">
      <c r="A467" s="1" t="s">
        <v>2135</v>
      </c>
      <c r="B467" s="1" t="s">
        <v>2136</v>
      </c>
      <c r="D467" s="1" t="b">
        <v>0</v>
      </c>
      <c r="E467" s="1" t="b">
        <v>0</v>
      </c>
      <c r="F467" s="1" t="b">
        <v>0</v>
      </c>
      <c r="G467" s="1" t="b">
        <v>0</v>
      </c>
      <c r="H467" s="1" t="b">
        <v>0</v>
      </c>
      <c r="I467" s="1">
        <v>36.0</v>
      </c>
      <c r="J467" s="2">
        <v>4.173651E7</v>
      </c>
      <c r="K467" s="2">
        <v>724524.0</v>
      </c>
      <c r="L467" s="1" t="s">
        <v>2137</v>
      </c>
      <c r="M467" s="1" t="s">
        <v>174</v>
      </c>
      <c r="N467" s="1" t="s">
        <v>175</v>
      </c>
      <c r="O467" s="1" t="s">
        <v>2138</v>
      </c>
    </row>
    <row r="468">
      <c r="A468" s="1" t="s">
        <v>2139</v>
      </c>
      <c r="B468" s="1" t="s">
        <v>2140</v>
      </c>
      <c r="D468" s="1" t="b">
        <v>0</v>
      </c>
      <c r="E468" s="1" t="b">
        <v>0</v>
      </c>
      <c r="F468" s="1" t="b">
        <v>1</v>
      </c>
      <c r="G468" s="1" t="b">
        <v>0</v>
      </c>
      <c r="H468" s="1" t="b">
        <v>0</v>
      </c>
      <c r="I468" s="1">
        <v>36.0</v>
      </c>
      <c r="J468" s="2">
        <v>4.1716975E7</v>
      </c>
      <c r="K468" s="2">
        <v>771146.0</v>
      </c>
      <c r="L468" s="1" t="s">
        <v>2141</v>
      </c>
      <c r="M468" s="1" t="s">
        <v>2142</v>
      </c>
      <c r="N468" s="1" t="s">
        <v>515</v>
      </c>
      <c r="O468" s="1" t="s">
        <v>2143</v>
      </c>
    </row>
    <row r="469">
      <c r="A469" s="1" t="s">
        <v>2144</v>
      </c>
      <c r="B469" s="1" t="s">
        <v>2145</v>
      </c>
      <c r="D469" s="1" t="b">
        <v>0</v>
      </c>
      <c r="E469" s="1" t="b">
        <v>0</v>
      </c>
      <c r="F469" s="1" t="b">
        <v>0</v>
      </c>
      <c r="G469" s="1" t="b">
        <v>0</v>
      </c>
      <c r="H469" s="1" t="b">
        <v>0</v>
      </c>
      <c r="I469" s="1">
        <v>36.0</v>
      </c>
      <c r="J469" s="2">
        <v>4.1574604E7</v>
      </c>
      <c r="K469" s="2">
        <v>779683.0</v>
      </c>
      <c r="L469" s="1" t="s">
        <v>2146</v>
      </c>
      <c r="M469" s="1" t="s">
        <v>1856</v>
      </c>
      <c r="N469" s="1" t="s">
        <v>1857</v>
      </c>
      <c r="O469" s="1" t="s">
        <v>2147</v>
      </c>
    </row>
    <row r="470">
      <c r="A470" s="1" t="s">
        <v>2148</v>
      </c>
      <c r="B470" s="1" t="s">
        <v>2149</v>
      </c>
      <c r="D470" s="1" t="b">
        <v>0</v>
      </c>
      <c r="E470" s="1" t="b">
        <v>0</v>
      </c>
      <c r="F470" s="1" t="b">
        <v>0</v>
      </c>
      <c r="G470" s="1" t="b">
        <v>0</v>
      </c>
      <c r="H470" s="1" t="b">
        <v>0</v>
      </c>
      <c r="I470" s="1">
        <v>36.0</v>
      </c>
      <c r="J470" s="2">
        <v>4.1520338E7</v>
      </c>
      <c r="K470" s="2">
        <v>4545281.0</v>
      </c>
      <c r="L470" s="1" t="s">
        <v>2150</v>
      </c>
      <c r="M470" s="1" t="s">
        <v>1897</v>
      </c>
      <c r="N470" s="1" t="s">
        <v>1898</v>
      </c>
      <c r="O470" s="1" t="s">
        <v>2151</v>
      </c>
    </row>
    <row r="471">
      <c r="A471" s="1" t="s">
        <v>2152</v>
      </c>
      <c r="B471" s="1" t="s">
        <v>2153</v>
      </c>
      <c r="D471" s="1" t="b">
        <v>0</v>
      </c>
      <c r="E471" s="1" t="b">
        <v>0</v>
      </c>
      <c r="F471" s="1" t="b">
        <v>0</v>
      </c>
      <c r="G471" s="1" t="b">
        <v>0</v>
      </c>
      <c r="H471" s="1" t="b">
        <v>0</v>
      </c>
      <c r="I471" s="1">
        <v>36.0</v>
      </c>
      <c r="J471" s="2">
        <v>4.1483261E7</v>
      </c>
      <c r="K471" s="2">
        <v>3.8982415E7</v>
      </c>
      <c r="L471" s="1" t="s">
        <v>2154</v>
      </c>
      <c r="M471" s="1" t="s">
        <v>209</v>
      </c>
      <c r="N471" s="1" t="s">
        <v>210</v>
      </c>
      <c r="O471" s="1" t="s">
        <v>2155</v>
      </c>
    </row>
    <row r="472">
      <c r="A472" s="1" t="s">
        <v>2156</v>
      </c>
      <c r="B472" s="1" t="s">
        <v>2157</v>
      </c>
      <c r="D472" s="1" t="b">
        <v>0</v>
      </c>
      <c r="E472" s="1" t="b">
        <v>0</v>
      </c>
      <c r="F472" s="1" t="b">
        <v>0</v>
      </c>
      <c r="G472" s="1" t="b">
        <v>0</v>
      </c>
      <c r="H472" s="1" t="b">
        <v>1</v>
      </c>
      <c r="I472" s="1">
        <v>36.0</v>
      </c>
      <c r="J472" s="2">
        <v>4.1479451E7</v>
      </c>
      <c r="K472" s="2">
        <v>4002029.0</v>
      </c>
      <c r="L472" s="1" t="s">
        <v>2158</v>
      </c>
      <c r="M472" s="1" t="s">
        <v>2159</v>
      </c>
      <c r="N472" s="1" t="s">
        <v>2095</v>
      </c>
      <c r="O472" s="1" t="s">
        <v>2160</v>
      </c>
    </row>
    <row r="473">
      <c r="A473" s="1" t="s">
        <v>2161</v>
      </c>
      <c r="B473" s="1" t="s">
        <v>2162</v>
      </c>
      <c r="D473" s="1" t="b">
        <v>0</v>
      </c>
      <c r="E473" s="1" t="b">
        <v>0</v>
      </c>
      <c r="F473" s="1" t="b">
        <v>0</v>
      </c>
      <c r="G473" s="1" t="b">
        <v>0</v>
      </c>
      <c r="H473" s="1" t="b">
        <v>1</v>
      </c>
      <c r="I473" s="1">
        <v>36.0</v>
      </c>
      <c r="J473" s="2">
        <v>4.1420654E7</v>
      </c>
      <c r="K473" s="2">
        <v>4272731.0</v>
      </c>
      <c r="L473" s="1" t="s">
        <v>2163</v>
      </c>
      <c r="M473" s="1" t="s">
        <v>2164</v>
      </c>
      <c r="N473" s="1" t="s">
        <v>1824</v>
      </c>
      <c r="O473" s="1" t="s">
        <v>2165</v>
      </c>
    </row>
    <row r="474">
      <c r="A474" s="1" t="s">
        <v>2166</v>
      </c>
      <c r="B474" s="1" t="s">
        <v>2167</v>
      </c>
      <c r="D474" s="1" t="b">
        <v>0</v>
      </c>
      <c r="E474" s="1" t="b">
        <v>0</v>
      </c>
      <c r="F474" s="1" t="b">
        <v>0</v>
      </c>
      <c r="G474" s="1" t="b">
        <v>0</v>
      </c>
      <c r="H474" s="1" t="b">
        <v>0</v>
      </c>
      <c r="I474" s="1">
        <v>36.0</v>
      </c>
      <c r="J474" s="2">
        <v>4.1388167E7</v>
      </c>
      <c r="K474" s="2">
        <v>342481.0</v>
      </c>
      <c r="L474" s="1" t="s">
        <v>2168</v>
      </c>
      <c r="M474" s="1" t="s">
        <v>740</v>
      </c>
      <c r="N474" s="1" t="s">
        <v>741</v>
      </c>
      <c r="O474" s="1" t="s">
        <v>2169</v>
      </c>
    </row>
    <row r="475">
      <c r="A475" s="1" t="s">
        <v>2170</v>
      </c>
      <c r="B475" s="1" t="s">
        <v>2171</v>
      </c>
      <c r="D475" s="1" t="b">
        <v>0</v>
      </c>
      <c r="E475" s="1" t="b">
        <v>0</v>
      </c>
      <c r="F475" s="1" t="b">
        <v>0</v>
      </c>
      <c r="G475" s="1" t="b">
        <v>0</v>
      </c>
      <c r="H475" s="1" t="b">
        <v>0</v>
      </c>
      <c r="I475" s="1">
        <v>36.0</v>
      </c>
      <c r="J475" s="2">
        <v>4.1325744E7</v>
      </c>
      <c r="K475" s="2">
        <v>919769.0</v>
      </c>
      <c r="L475" s="1" t="s">
        <v>2172</v>
      </c>
      <c r="M475" s="1" t="s">
        <v>87</v>
      </c>
      <c r="N475" s="1" t="s">
        <v>88</v>
      </c>
      <c r="O475" s="1" t="s">
        <v>2173</v>
      </c>
    </row>
    <row r="476">
      <c r="A476" s="1" t="s">
        <v>2174</v>
      </c>
      <c r="B476" s="1" t="s">
        <v>2175</v>
      </c>
      <c r="D476" s="1" t="b">
        <v>0</v>
      </c>
      <c r="E476" s="1" t="b">
        <v>0</v>
      </c>
      <c r="F476" s="1" t="b">
        <v>1</v>
      </c>
      <c r="G476" s="1" t="b">
        <v>0</v>
      </c>
      <c r="H476" s="1" t="b">
        <v>1</v>
      </c>
      <c r="I476" s="1">
        <v>36.0</v>
      </c>
      <c r="J476" s="2">
        <v>4.126743E7</v>
      </c>
      <c r="K476" s="2">
        <v>1527799.0</v>
      </c>
      <c r="L476" s="1" t="s">
        <v>2176</v>
      </c>
      <c r="M476" s="1" t="s">
        <v>1756</v>
      </c>
      <c r="N476" s="1" t="s">
        <v>1883</v>
      </c>
      <c r="O476" s="1" t="s">
        <v>2177</v>
      </c>
    </row>
    <row r="477">
      <c r="A477" s="1" t="s">
        <v>2178</v>
      </c>
      <c r="B477" s="1" t="s">
        <v>2179</v>
      </c>
      <c r="D477" s="1" t="b">
        <v>0</v>
      </c>
      <c r="E477" s="1" t="b">
        <v>0</v>
      </c>
      <c r="F477" s="1" t="b">
        <v>0</v>
      </c>
      <c r="G477" s="1" t="b">
        <v>0</v>
      </c>
      <c r="H477" s="1" t="b">
        <v>0</v>
      </c>
      <c r="I477" s="1">
        <v>36.0</v>
      </c>
      <c r="J477" s="2">
        <v>4.1226225E7</v>
      </c>
      <c r="K477" s="2">
        <v>293984.0</v>
      </c>
      <c r="L477" s="1" t="s">
        <v>2180</v>
      </c>
      <c r="M477" s="1" t="s">
        <v>87</v>
      </c>
      <c r="N477" s="1" t="s">
        <v>88</v>
      </c>
      <c r="O477" s="1" t="s">
        <v>2181</v>
      </c>
    </row>
    <row r="478">
      <c r="A478" s="1" t="s">
        <v>2182</v>
      </c>
      <c r="B478" s="1" t="s">
        <v>2183</v>
      </c>
      <c r="D478" s="1" t="b">
        <v>0</v>
      </c>
      <c r="E478" s="1" t="b">
        <v>0</v>
      </c>
      <c r="F478" s="1" t="b">
        <v>0</v>
      </c>
      <c r="G478" s="1" t="b">
        <v>0</v>
      </c>
      <c r="H478" s="1" t="b">
        <v>0</v>
      </c>
      <c r="I478" s="1">
        <v>36.0</v>
      </c>
      <c r="J478" s="2">
        <v>4.1188677E7</v>
      </c>
      <c r="K478" s="2">
        <v>342561.0</v>
      </c>
      <c r="L478" s="1" t="s">
        <v>2184</v>
      </c>
      <c r="M478" s="1" t="s">
        <v>639</v>
      </c>
      <c r="N478" s="1" t="s">
        <v>640</v>
      </c>
      <c r="O478" s="1" t="s">
        <v>2185</v>
      </c>
    </row>
    <row r="479">
      <c r="A479" s="1" t="s">
        <v>2186</v>
      </c>
      <c r="B479" s="1" t="s">
        <v>2187</v>
      </c>
      <c r="D479" s="1" t="b">
        <v>0</v>
      </c>
      <c r="E479" s="1" t="b">
        <v>0</v>
      </c>
      <c r="F479" s="1" t="b">
        <v>0</v>
      </c>
      <c r="G479" s="1" t="b">
        <v>0</v>
      </c>
      <c r="H479" s="1" t="b">
        <v>1</v>
      </c>
      <c r="I479" s="1">
        <v>36.0</v>
      </c>
      <c r="J479" s="2">
        <v>4.1133738E7</v>
      </c>
      <c r="K479" s="2">
        <v>4493020.0</v>
      </c>
      <c r="L479" s="1" t="s">
        <v>2188</v>
      </c>
      <c r="M479" s="1" t="s">
        <v>2189</v>
      </c>
      <c r="N479" s="1" t="s">
        <v>794</v>
      </c>
      <c r="O479" s="1" t="s">
        <v>2190</v>
      </c>
    </row>
    <row r="480">
      <c r="A480" s="1" t="s">
        <v>2191</v>
      </c>
      <c r="B480" s="1" t="s">
        <v>2192</v>
      </c>
      <c r="D480" s="1" t="b">
        <v>0</v>
      </c>
      <c r="E480" s="1" t="b">
        <v>0</v>
      </c>
      <c r="F480" s="1" t="b">
        <v>0</v>
      </c>
      <c r="G480" s="1" t="b">
        <v>0</v>
      </c>
      <c r="H480" s="1" t="b">
        <v>0</v>
      </c>
      <c r="I480" s="1">
        <v>36.0</v>
      </c>
      <c r="J480" s="2">
        <v>4.1057511E7</v>
      </c>
      <c r="K480" s="2">
        <v>584770.0</v>
      </c>
      <c r="L480" s="1" t="s">
        <v>2193</v>
      </c>
      <c r="M480" s="1" t="s">
        <v>87</v>
      </c>
      <c r="N480" s="1" t="s">
        <v>88</v>
      </c>
      <c r="O480" s="1" t="s">
        <v>2194</v>
      </c>
    </row>
    <row r="481">
      <c r="A481" s="1" t="s">
        <v>2195</v>
      </c>
      <c r="B481" s="1" t="s">
        <v>2196</v>
      </c>
      <c r="D481" s="1" t="b">
        <v>0</v>
      </c>
      <c r="E481" s="1" t="b">
        <v>0</v>
      </c>
      <c r="F481" s="1" t="b">
        <v>0</v>
      </c>
      <c r="G481" s="1" t="b">
        <v>0</v>
      </c>
      <c r="H481" s="1" t="b">
        <v>0</v>
      </c>
      <c r="I481" s="1">
        <v>36.0</v>
      </c>
      <c r="J481" s="2">
        <v>4.0976204E7</v>
      </c>
      <c r="K481" s="2">
        <v>668333.0</v>
      </c>
      <c r="L481" s="1" t="s">
        <v>2197</v>
      </c>
      <c r="M481" s="1" t="s">
        <v>2198</v>
      </c>
      <c r="N481" s="1" t="s">
        <v>2199</v>
      </c>
      <c r="O481" s="1" t="s">
        <v>2200</v>
      </c>
    </row>
    <row r="482">
      <c r="A482" s="1" t="s">
        <v>2201</v>
      </c>
      <c r="B482" s="1" t="s">
        <v>2202</v>
      </c>
      <c r="D482" s="1" t="b">
        <v>0</v>
      </c>
      <c r="E482" s="1" t="b">
        <v>0</v>
      </c>
      <c r="F482" s="1" t="b">
        <v>0</v>
      </c>
      <c r="G482" s="1" t="b">
        <v>0</v>
      </c>
      <c r="H482" s="1" t="b">
        <v>0</v>
      </c>
      <c r="I482" s="1">
        <v>36.0</v>
      </c>
      <c r="J482" s="2">
        <v>4.0972634E7</v>
      </c>
      <c r="K482" s="2">
        <v>985973.0</v>
      </c>
      <c r="L482" s="1" t="s">
        <v>2203</v>
      </c>
      <c r="M482" s="1" t="s">
        <v>1856</v>
      </c>
      <c r="N482" s="1" t="s">
        <v>1857</v>
      </c>
      <c r="O482" s="1" t="s">
        <v>2204</v>
      </c>
    </row>
    <row r="483">
      <c r="A483" s="1" t="s">
        <v>2205</v>
      </c>
      <c r="B483" s="1" t="s">
        <v>2206</v>
      </c>
      <c r="D483" s="1" t="b">
        <v>0</v>
      </c>
      <c r="E483" s="1" t="b">
        <v>0</v>
      </c>
      <c r="F483" s="1" t="b">
        <v>0</v>
      </c>
      <c r="G483" s="1" t="b">
        <v>0</v>
      </c>
      <c r="H483" s="1" t="b">
        <v>0</v>
      </c>
      <c r="I483" s="1">
        <v>36.0</v>
      </c>
      <c r="J483" s="2">
        <v>4.0852799E7</v>
      </c>
      <c r="K483" s="2">
        <v>818874.0</v>
      </c>
      <c r="L483" s="1" t="s">
        <v>2207</v>
      </c>
      <c r="M483" s="1" t="s">
        <v>1766</v>
      </c>
      <c r="N483" s="1" t="s">
        <v>1767</v>
      </c>
      <c r="O483" s="1" t="s">
        <v>2208</v>
      </c>
    </row>
    <row r="484">
      <c r="A484" s="1" t="s">
        <v>2209</v>
      </c>
      <c r="B484" s="1" t="s">
        <v>2210</v>
      </c>
      <c r="D484" s="1" t="b">
        <v>0</v>
      </c>
      <c r="E484" s="1" t="b">
        <v>0</v>
      </c>
      <c r="F484" s="1" t="b">
        <v>0</v>
      </c>
      <c r="G484" s="1" t="b">
        <v>0</v>
      </c>
      <c r="H484" s="1" t="b">
        <v>0</v>
      </c>
      <c r="I484" s="1">
        <v>36.0</v>
      </c>
      <c r="J484" s="2">
        <v>4.0838571E7</v>
      </c>
      <c r="K484" s="2">
        <v>272710.0</v>
      </c>
      <c r="L484" s="1" t="s">
        <v>2211</v>
      </c>
      <c r="M484" s="1" t="s">
        <v>1657</v>
      </c>
      <c r="N484" s="1" t="s">
        <v>1658</v>
      </c>
      <c r="O484" s="1" t="s">
        <v>2212</v>
      </c>
    </row>
    <row r="485">
      <c r="A485" s="1" t="s">
        <v>2213</v>
      </c>
      <c r="B485" s="1" t="s">
        <v>2214</v>
      </c>
      <c r="D485" s="1" t="b">
        <v>0</v>
      </c>
      <c r="E485" s="1" t="b">
        <v>0</v>
      </c>
      <c r="F485" s="1" t="b">
        <v>0</v>
      </c>
      <c r="G485" s="1" t="b">
        <v>0</v>
      </c>
      <c r="H485" s="1" t="b">
        <v>0</v>
      </c>
      <c r="I485" s="1">
        <v>36.0</v>
      </c>
      <c r="J485" s="2">
        <v>4.0666476E7</v>
      </c>
      <c r="K485" s="2">
        <v>313108.0</v>
      </c>
      <c r="L485" s="1" t="s">
        <v>2215</v>
      </c>
      <c r="M485" s="1" t="s">
        <v>740</v>
      </c>
      <c r="N485" s="1" t="s">
        <v>741</v>
      </c>
      <c r="O485" s="1" t="s">
        <v>2216</v>
      </c>
    </row>
    <row r="486">
      <c r="A486" s="1" t="s">
        <v>2217</v>
      </c>
      <c r="B486" s="1" t="s">
        <v>2218</v>
      </c>
      <c r="D486" s="1" t="b">
        <v>0</v>
      </c>
      <c r="E486" s="1" t="b">
        <v>0</v>
      </c>
      <c r="F486" s="1" t="b">
        <v>0</v>
      </c>
      <c r="G486" s="1" t="b">
        <v>0</v>
      </c>
      <c r="H486" s="1" t="b">
        <v>1</v>
      </c>
      <c r="I486" s="1">
        <v>36.0</v>
      </c>
      <c r="J486" s="2">
        <v>4.0620177E7</v>
      </c>
      <c r="K486" s="2">
        <v>565309.0</v>
      </c>
      <c r="L486" s="1" t="s">
        <v>2219</v>
      </c>
      <c r="M486" s="1" t="s">
        <v>2220</v>
      </c>
      <c r="N486" s="1" t="s">
        <v>2221</v>
      </c>
      <c r="O486" s="1" t="s">
        <v>2222</v>
      </c>
    </row>
    <row r="487">
      <c r="A487" s="1" t="s">
        <v>2223</v>
      </c>
      <c r="B487" s="1" t="s">
        <v>2224</v>
      </c>
      <c r="D487" s="1" t="b">
        <v>0</v>
      </c>
      <c r="E487" s="1" t="b">
        <v>0</v>
      </c>
      <c r="F487" s="1" t="b">
        <v>0</v>
      </c>
      <c r="G487" s="1" t="b">
        <v>0</v>
      </c>
      <c r="H487" s="1" t="b">
        <v>1</v>
      </c>
      <c r="I487" s="1">
        <v>36.0</v>
      </c>
      <c r="J487" s="2">
        <v>4.0592014E7</v>
      </c>
      <c r="K487" s="2">
        <v>7454606.0</v>
      </c>
      <c r="L487" s="1" t="s">
        <v>2225</v>
      </c>
      <c r="M487" s="1" t="s">
        <v>2226</v>
      </c>
      <c r="N487" s="1" t="s">
        <v>2227</v>
      </c>
      <c r="O487" s="1" t="s">
        <v>2228</v>
      </c>
    </row>
    <row r="488">
      <c r="A488" s="1" t="s">
        <v>2229</v>
      </c>
      <c r="B488" s="1" t="s">
        <v>2230</v>
      </c>
      <c r="D488" s="1" t="b">
        <v>0</v>
      </c>
      <c r="E488" s="1" t="b">
        <v>0</v>
      </c>
      <c r="F488" s="1" t="b">
        <v>0</v>
      </c>
      <c r="G488" s="1" t="b">
        <v>0</v>
      </c>
      <c r="H488" s="1" t="b">
        <v>0</v>
      </c>
      <c r="I488" s="1">
        <v>36.0</v>
      </c>
      <c r="J488" s="2">
        <v>4.0584467E7</v>
      </c>
      <c r="K488" s="2">
        <v>6.6554874E7</v>
      </c>
      <c r="L488" s="1" t="s">
        <v>2231</v>
      </c>
      <c r="M488" s="1" t="s">
        <v>1766</v>
      </c>
      <c r="N488" s="1" t="s">
        <v>1767</v>
      </c>
      <c r="O488" s="1" t="s">
        <v>2232</v>
      </c>
    </row>
    <row r="489">
      <c r="A489" s="1" t="s">
        <v>2233</v>
      </c>
      <c r="B489" s="1" t="s">
        <v>2234</v>
      </c>
      <c r="D489" s="1" t="b">
        <v>0</v>
      </c>
      <c r="E489" s="1" t="b">
        <v>0</v>
      </c>
      <c r="F489" s="1" t="b">
        <v>0</v>
      </c>
      <c r="G489" s="1" t="b">
        <v>0</v>
      </c>
      <c r="H489" s="1" t="b">
        <v>0</v>
      </c>
      <c r="I489" s="1">
        <v>36.0</v>
      </c>
      <c r="J489" s="2">
        <v>4.0546973E7</v>
      </c>
      <c r="K489" s="2">
        <v>513700.0</v>
      </c>
      <c r="L489" s="1" t="s">
        <v>2235</v>
      </c>
      <c r="M489" s="1" t="s">
        <v>2236</v>
      </c>
      <c r="N489" s="1" t="s">
        <v>2237</v>
      </c>
      <c r="O489" s="1" t="s">
        <v>2238</v>
      </c>
    </row>
    <row r="490">
      <c r="A490" s="1" t="s">
        <v>2239</v>
      </c>
      <c r="B490" s="1" t="s">
        <v>2240</v>
      </c>
      <c r="D490" s="1" t="b">
        <v>0</v>
      </c>
      <c r="E490" s="1" t="b">
        <v>0</v>
      </c>
      <c r="F490" s="1" t="b">
        <v>0</v>
      </c>
      <c r="G490" s="1" t="b">
        <v>0</v>
      </c>
      <c r="H490" s="1" t="b">
        <v>0</v>
      </c>
      <c r="I490" s="1">
        <v>36.0</v>
      </c>
      <c r="J490" s="2">
        <v>4.0542657E7</v>
      </c>
      <c r="K490" s="2">
        <v>231199.0</v>
      </c>
      <c r="L490" s="1" t="s">
        <v>2241</v>
      </c>
      <c r="M490" s="1" t="s">
        <v>639</v>
      </c>
      <c r="N490" s="1" t="s">
        <v>640</v>
      </c>
      <c r="O490" s="1" t="s">
        <v>2242</v>
      </c>
    </row>
    <row r="491">
      <c r="A491" s="1" t="s">
        <v>2243</v>
      </c>
      <c r="B491" s="1" t="s">
        <v>2244</v>
      </c>
      <c r="D491" s="1" t="b">
        <v>0</v>
      </c>
      <c r="E491" s="1" t="b">
        <v>0</v>
      </c>
      <c r="F491" s="1" t="b">
        <v>0</v>
      </c>
      <c r="G491" s="1" t="b">
        <v>0</v>
      </c>
      <c r="H491" s="1" t="b">
        <v>0</v>
      </c>
      <c r="I491" s="1">
        <v>36.0</v>
      </c>
      <c r="J491" s="2">
        <v>4.049843E7</v>
      </c>
      <c r="K491" s="2">
        <v>915963.0</v>
      </c>
      <c r="L491" s="1" t="s">
        <v>2245</v>
      </c>
      <c r="M491" s="1" t="s">
        <v>2246</v>
      </c>
      <c r="N491" s="1" t="s">
        <v>723</v>
      </c>
      <c r="O491" s="1" t="s">
        <v>2247</v>
      </c>
    </row>
    <row r="492">
      <c r="A492" s="1" t="s">
        <v>2248</v>
      </c>
      <c r="B492" s="1" t="s">
        <v>2249</v>
      </c>
      <c r="D492" s="1" t="b">
        <v>0</v>
      </c>
      <c r="E492" s="1" t="b">
        <v>0</v>
      </c>
      <c r="F492" s="1" t="b">
        <v>1</v>
      </c>
      <c r="G492" s="1" t="b">
        <v>0</v>
      </c>
      <c r="H492" s="1" t="b">
        <v>1</v>
      </c>
      <c r="I492" s="1">
        <v>36.0</v>
      </c>
      <c r="J492" s="2">
        <v>4.0387795E7</v>
      </c>
      <c r="K492" s="2">
        <v>1268614.0</v>
      </c>
      <c r="L492" s="1" t="s">
        <v>2250</v>
      </c>
      <c r="M492" s="1" t="s">
        <v>1756</v>
      </c>
      <c r="N492" s="1" t="s">
        <v>1904</v>
      </c>
      <c r="O492" s="1" t="s">
        <v>2251</v>
      </c>
    </row>
    <row r="493">
      <c r="A493" s="1" t="s">
        <v>2252</v>
      </c>
      <c r="B493" s="1" t="s">
        <v>2253</v>
      </c>
      <c r="D493" s="1" t="b">
        <v>0</v>
      </c>
      <c r="E493" s="1" t="b">
        <v>0</v>
      </c>
      <c r="F493" s="1" t="b">
        <v>0</v>
      </c>
      <c r="G493" s="1" t="b">
        <v>0</v>
      </c>
      <c r="H493" s="1" t="b">
        <v>1</v>
      </c>
      <c r="I493" s="1">
        <v>36.0</v>
      </c>
      <c r="J493" s="2">
        <v>4.0255304E7</v>
      </c>
      <c r="K493" s="2">
        <v>7093078.0</v>
      </c>
      <c r="L493" s="1" t="s">
        <v>2254</v>
      </c>
      <c r="M493" s="1" t="s">
        <v>2255</v>
      </c>
      <c r="N493" s="1" t="s">
        <v>1949</v>
      </c>
      <c r="O493" s="1" t="s">
        <v>2256</v>
      </c>
    </row>
    <row r="494">
      <c r="A494" s="1" t="s">
        <v>2257</v>
      </c>
      <c r="B494" s="1" t="s">
        <v>2258</v>
      </c>
      <c r="D494" s="1" t="b">
        <v>0</v>
      </c>
      <c r="E494" s="1" t="b">
        <v>0</v>
      </c>
      <c r="F494" s="1" t="b">
        <v>0</v>
      </c>
      <c r="G494" s="1" t="b">
        <v>0</v>
      </c>
      <c r="H494" s="1" t="b">
        <v>1</v>
      </c>
      <c r="I494" s="1">
        <v>36.0</v>
      </c>
      <c r="J494" s="2">
        <v>4.0181739E7</v>
      </c>
      <c r="K494" s="2">
        <v>6414497.0</v>
      </c>
      <c r="L494" s="1" t="s">
        <v>2259</v>
      </c>
      <c r="M494" s="1" t="s">
        <v>2260</v>
      </c>
      <c r="N494" s="1" t="s">
        <v>2227</v>
      </c>
      <c r="O494" s="1" t="s">
        <v>2261</v>
      </c>
    </row>
    <row r="495">
      <c r="A495" s="1" t="s">
        <v>2262</v>
      </c>
      <c r="B495" s="1" t="s">
        <v>2263</v>
      </c>
      <c r="D495" s="1" t="b">
        <v>0</v>
      </c>
      <c r="E495" s="1" t="b">
        <v>0</v>
      </c>
      <c r="F495" s="1" t="b">
        <v>1</v>
      </c>
      <c r="G495" s="1" t="b">
        <v>0</v>
      </c>
      <c r="H495" s="1" t="b">
        <v>0</v>
      </c>
      <c r="I495" s="1">
        <v>36.0</v>
      </c>
      <c r="J495" s="2">
        <v>4.0148237E7</v>
      </c>
      <c r="K495" s="2">
        <v>883707.0</v>
      </c>
      <c r="L495" s="1" t="s">
        <v>2264</v>
      </c>
      <c r="M495" s="1" t="s">
        <v>2265</v>
      </c>
      <c r="N495" s="1" t="s">
        <v>2266</v>
      </c>
      <c r="O495" s="1" t="s">
        <v>2267</v>
      </c>
    </row>
    <row r="496">
      <c r="A496" s="1" t="s">
        <v>2268</v>
      </c>
      <c r="B496" s="1" t="s">
        <v>2269</v>
      </c>
      <c r="D496" s="1" t="b">
        <v>0</v>
      </c>
      <c r="E496" s="1" t="b">
        <v>0</v>
      </c>
      <c r="F496" s="1" t="b">
        <v>0</v>
      </c>
      <c r="G496" s="1" t="b">
        <v>0</v>
      </c>
      <c r="H496" s="1" t="b">
        <v>0</v>
      </c>
      <c r="I496" s="1">
        <v>36.0</v>
      </c>
      <c r="J496" s="2">
        <v>3.9905736E7</v>
      </c>
      <c r="K496" s="2">
        <v>1167811.0</v>
      </c>
      <c r="L496" s="1" t="s">
        <v>2270</v>
      </c>
      <c r="M496" s="1" t="s">
        <v>49</v>
      </c>
      <c r="N496" s="1" t="s">
        <v>1838</v>
      </c>
      <c r="O496" s="1" t="s">
        <v>2271</v>
      </c>
    </row>
    <row r="497">
      <c r="A497" s="1" t="s">
        <v>2272</v>
      </c>
      <c r="B497" s="1" t="s">
        <v>2273</v>
      </c>
      <c r="D497" s="1" t="b">
        <v>0</v>
      </c>
      <c r="E497" s="1" t="b">
        <v>0</v>
      </c>
      <c r="F497" s="1" t="b">
        <v>0</v>
      </c>
      <c r="G497" s="1" t="b">
        <v>0</v>
      </c>
      <c r="H497" s="1" t="b">
        <v>1</v>
      </c>
      <c r="I497" s="1">
        <v>36.0</v>
      </c>
      <c r="J497" s="2">
        <v>3.9895398E7</v>
      </c>
      <c r="K497" s="2">
        <v>566634.0</v>
      </c>
      <c r="L497" s="1" t="s">
        <v>2274</v>
      </c>
      <c r="M497" s="1" t="s">
        <v>2220</v>
      </c>
      <c r="N497" s="1" t="s">
        <v>2275</v>
      </c>
      <c r="O497" s="1" t="s">
        <v>2276</v>
      </c>
    </row>
    <row r="498">
      <c r="A498" s="1" t="s">
        <v>2277</v>
      </c>
      <c r="B498" s="1" t="s">
        <v>2278</v>
      </c>
      <c r="D498" s="1" t="b">
        <v>0</v>
      </c>
      <c r="E498" s="1" t="b">
        <v>0</v>
      </c>
      <c r="F498" s="1" t="b">
        <v>0</v>
      </c>
      <c r="G498" s="1" t="b">
        <v>0</v>
      </c>
      <c r="H498" s="1" t="b">
        <v>0</v>
      </c>
      <c r="I498" s="1">
        <v>36.0</v>
      </c>
      <c r="J498" s="2">
        <v>3.976943E7</v>
      </c>
      <c r="K498" s="2">
        <v>279696.0</v>
      </c>
      <c r="L498" s="1" t="s">
        <v>2279</v>
      </c>
      <c r="M498" s="1" t="s">
        <v>209</v>
      </c>
      <c r="N498" s="1" t="s">
        <v>210</v>
      </c>
      <c r="O498" s="1" t="s">
        <v>2280</v>
      </c>
    </row>
    <row r="499">
      <c r="A499" s="1" t="s">
        <v>2281</v>
      </c>
      <c r="B499" s="1" t="s">
        <v>2282</v>
      </c>
      <c r="D499" s="1" t="b">
        <v>0</v>
      </c>
      <c r="E499" s="1" t="b">
        <v>0</v>
      </c>
      <c r="F499" s="1" t="b">
        <v>1</v>
      </c>
      <c r="G499" s="1" t="b">
        <v>0</v>
      </c>
      <c r="H499" s="1" t="b">
        <v>0</v>
      </c>
      <c r="I499" s="1">
        <v>36.0</v>
      </c>
      <c r="J499" s="2">
        <v>3.9663241E7</v>
      </c>
      <c r="K499" s="2">
        <v>454152.0</v>
      </c>
      <c r="L499" s="1" t="s">
        <v>2283</v>
      </c>
      <c r="M499" s="1" t="s">
        <v>1903</v>
      </c>
      <c r="N499" s="1" t="s">
        <v>1883</v>
      </c>
      <c r="O499" s="1" t="s">
        <v>2284</v>
      </c>
    </row>
    <row r="500">
      <c r="A500" s="1" t="s">
        <v>2285</v>
      </c>
      <c r="B500" s="1" t="s">
        <v>2286</v>
      </c>
      <c r="D500" s="1" t="b">
        <v>0</v>
      </c>
      <c r="E500" s="1" t="b">
        <v>0</v>
      </c>
      <c r="F500" s="1" t="b">
        <v>0</v>
      </c>
      <c r="G500" s="1" t="b">
        <v>0</v>
      </c>
      <c r="H500" s="1" t="b">
        <v>0</v>
      </c>
      <c r="I500" s="1">
        <v>36.0</v>
      </c>
      <c r="J500" s="2">
        <v>3.9511178E7</v>
      </c>
      <c r="K500" s="2">
        <v>4626942.0</v>
      </c>
      <c r="L500" s="1" t="s">
        <v>2287</v>
      </c>
      <c r="M500" s="1" t="s">
        <v>1657</v>
      </c>
      <c r="N500" s="1" t="s">
        <v>1658</v>
      </c>
      <c r="O500" s="1" t="s">
        <v>2288</v>
      </c>
    </row>
    <row r="501">
      <c r="A501" s="1" t="s">
        <v>2289</v>
      </c>
      <c r="B501" s="1" t="s">
        <v>2290</v>
      </c>
      <c r="D501" s="1" t="b">
        <v>0</v>
      </c>
      <c r="E501" s="1" t="b">
        <v>0</v>
      </c>
      <c r="F501" s="1" t="b">
        <v>1</v>
      </c>
      <c r="G501" s="1" t="b">
        <v>0</v>
      </c>
      <c r="H501" s="1" t="b">
        <v>1</v>
      </c>
      <c r="I501" s="1">
        <v>36.0</v>
      </c>
      <c r="J501" s="2">
        <v>3.9433241E7</v>
      </c>
      <c r="K501" s="2">
        <v>1359233.0</v>
      </c>
      <c r="L501" s="1" t="s">
        <v>2291</v>
      </c>
      <c r="M501" s="1" t="s">
        <v>1756</v>
      </c>
      <c r="N501" s="1" t="s">
        <v>1883</v>
      </c>
      <c r="O501" s="1" t="s">
        <v>2292</v>
      </c>
    </row>
    <row r="502">
      <c r="A502" s="1" t="s">
        <v>2293</v>
      </c>
      <c r="B502" s="1" t="s">
        <v>2294</v>
      </c>
      <c r="D502" s="1" t="b">
        <v>0</v>
      </c>
      <c r="E502" s="1" t="b">
        <v>0</v>
      </c>
      <c r="F502" s="1" t="b">
        <v>1</v>
      </c>
      <c r="G502" s="1" t="b">
        <v>0</v>
      </c>
      <c r="H502" s="1" t="b">
        <v>0</v>
      </c>
      <c r="I502" s="1">
        <v>36.0</v>
      </c>
      <c r="J502" s="2">
        <v>3.9386471E7</v>
      </c>
      <c r="K502" s="2">
        <v>3138449.0</v>
      </c>
      <c r="L502" s="1" t="s">
        <v>2295</v>
      </c>
      <c r="M502" s="1" t="s">
        <v>1903</v>
      </c>
      <c r="N502" s="1" t="s">
        <v>2057</v>
      </c>
      <c r="O502" s="1" t="s">
        <v>2296</v>
      </c>
    </row>
    <row r="503">
      <c r="A503" s="1" t="s">
        <v>2297</v>
      </c>
      <c r="B503" s="1" t="s">
        <v>2298</v>
      </c>
      <c r="D503" s="1" t="b">
        <v>0</v>
      </c>
      <c r="E503" s="1" t="b">
        <v>0</v>
      </c>
      <c r="F503" s="1" t="b">
        <v>0</v>
      </c>
      <c r="G503" s="1" t="b">
        <v>0</v>
      </c>
      <c r="H503" s="1" t="b">
        <v>1</v>
      </c>
      <c r="I503" s="1">
        <v>36.0</v>
      </c>
      <c r="J503" s="2">
        <v>3.9358196E7</v>
      </c>
      <c r="K503" s="2">
        <v>473791.0</v>
      </c>
      <c r="L503" s="1" t="s">
        <v>2299</v>
      </c>
      <c r="M503" s="1" t="s">
        <v>2220</v>
      </c>
      <c r="N503" s="1" t="s">
        <v>2300</v>
      </c>
      <c r="O503" s="1" t="s">
        <v>2301</v>
      </c>
    </row>
    <row r="504">
      <c r="A504" s="1" t="s">
        <v>2302</v>
      </c>
      <c r="B504" s="1" t="s">
        <v>2303</v>
      </c>
      <c r="D504" s="1" t="b">
        <v>0</v>
      </c>
      <c r="E504" s="1" t="b">
        <v>0</v>
      </c>
      <c r="F504" s="1" t="b">
        <v>1</v>
      </c>
      <c r="G504" s="1" t="b">
        <v>0</v>
      </c>
      <c r="H504" s="1" t="b">
        <v>0</v>
      </c>
      <c r="I504" s="1">
        <v>36.0</v>
      </c>
      <c r="J504" s="2">
        <v>3.9343046E7</v>
      </c>
      <c r="K504" s="2">
        <v>3549074.0</v>
      </c>
      <c r="L504" s="1" t="s">
        <v>2304</v>
      </c>
      <c r="M504" s="1" t="s">
        <v>2305</v>
      </c>
      <c r="N504" s="1" t="s">
        <v>2306</v>
      </c>
      <c r="O504" s="1" t="s">
        <v>2307</v>
      </c>
    </row>
    <row r="505">
      <c r="A505" s="1" t="s">
        <v>2308</v>
      </c>
      <c r="B505" s="1" t="s">
        <v>2309</v>
      </c>
      <c r="D505" s="1" t="b">
        <v>0</v>
      </c>
      <c r="E505" s="1" t="b">
        <v>0</v>
      </c>
      <c r="F505" s="1" t="b">
        <v>1</v>
      </c>
      <c r="G505" s="1" t="b">
        <v>0</v>
      </c>
      <c r="H505" s="1" t="b">
        <v>1</v>
      </c>
      <c r="I505" s="1">
        <v>36.0</v>
      </c>
      <c r="J505" s="2">
        <v>3.9325516E7</v>
      </c>
      <c r="K505" s="2">
        <v>686353.0</v>
      </c>
      <c r="L505" s="1" t="s">
        <v>2310</v>
      </c>
      <c r="M505" s="1" t="s">
        <v>2311</v>
      </c>
      <c r="N505" s="1" t="s">
        <v>2275</v>
      </c>
      <c r="O505" s="1" t="s">
        <v>2312</v>
      </c>
    </row>
    <row r="506">
      <c r="A506" s="1" t="s">
        <v>2313</v>
      </c>
      <c r="B506" s="1" t="s">
        <v>2314</v>
      </c>
      <c r="D506" s="1" t="b">
        <v>0</v>
      </c>
      <c r="E506" s="1" t="b">
        <v>0</v>
      </c>
      <c r="F506" s="1" t="b">
        <v>0</v>
      </c>
      <c r="G506" s="1" t="b">
        <v>0</v>
      </c>
      <c r="H506" s="1" t="b">
        <v>1</v>
      </c>
      <c r="I506" s="1">
        <v>36.0</v>
      </c>
      <c r="J506" s="2">
        <v>3.9107418E7</v>
      </c>
      <c r="K506" s="2">
        <v>4043523.0</v>
      </c>
      <c r="L506" s="1" t="s">
        <v>2315</v>
      </c>
      <c r="M506" s="1" t="s">
        <v>2316</v>
      </c>
      <c r="N506" s="1" t="s">
        <v>2016</v>
      </c>
      <c r="O506" s="1" t="s">
        <v>2317</v>
      </c>
    </row>
    <row r="507">
      <c r="A507" s="1" t="s">
        <v>2318</v>
      </c>
      <c r="B507" s="1" t="s">
        <v>2319</v>
      </c>
      <c r="D507" s="1" t="b">
        <v>0</v>
      </c>
      <c r="E507" s="1" t="b">
        <v>0</v>
      </c>
      <c r="F507" s="1" t="b">
        <v>1</v>
      </c>
      <c r="G507" s="1" t="b">
        <v>0</v>
      </c>
      <c r="H507" s="1" t="b">
        <v>1</v>
      </c>
      <c r="I507" s="1">
        <v>36.0</v>
      </c>
      <c r="J507" s="2">
        <v>3.9037622E7</v>
      </c>
      <c r="K507" s="2">
        <v>675796.0</v>
      </c>
      <c r="L507" s="1" t="s">
        <v>2320</v>
      </c>
      <c r="M507" s="1" t="s">
        <v>2311</v>
      </c>
      <c r="N507" s="1" t="s">
        <v>2321</v>
      </c>
      <c r="O507" s="1" t="s">
        <v>2322</v>
      </c>
    </row>
    <row r="508">
      <c r="A508" s="1" t="s">
        <v>2323</v>
      </c>
      <c r="B508" s="1" t="s">
        <v>2324</v>
      </c>
      <c r="D508" s="1" t="b">
        <v>0</v>
      </c>
      <c r="E508" s="1" t="b">
        <v>0</v>
      </c>
      <c r="F508" s="1" t="b">
        <v>1</v>
      </c>
      <c r="G508" s="1" t="b">
        <v>0</v>
      </c>
      <c r="H508" s="1" t="b">
        <v>0</v>
      </c>
      <c r="I508" s="1">
        <v>36.0</v>
      </c>
      <c r="J508" s="2">
        <v>3.9025826E7</v>
      </c>
      <c r="K508" s="2">
        <v>3737946.0</v>
      </c>
      <c r="L508" s="1" t="s">
        <v>2325</v>
      </c>
      <c r="M508" s="1" t="s">
        <v>2326</v>
      </c>
      <c r="N508" s="1" t="s">
        <v>2327</v>
      </c>
      <c r="O508" s="1" t="s">
        <v>2328</v>
      </c>
    </row>
    <row r="509">
      <c r="A509" s="1" t="s">
        <v>2329</v>
      </c>
      <c r="B509" s="1" t="s">
        <v>2330</v>
      </c>
      <c r="D509" s="1" t="b">
        <v>0</v>
      </c>
      <c r="E509" s="1" t="b">
        <v>0</v>
      </c>
      <c r="F509" s="1" t="b">
        <v>0</v>
      </c>
      <c r="G509" s="1" t="b">
        <v>0</v>
      </c>
      <c r="H509" s="1" t="b">
        <v>0</v>
      </c>
      <c r="I509" s="1">
        <v>36.0</v>
      </c>
      <c r="J509" s="2">
        <v>3.9022416E7</v>
      </c>
      <c r="K509" s="2">
        <v>1279879.0</v>
      </c>
      <c r="L509" s="1" t="s">
        <v>2331</v>
      </c>
      <c r="M509" s="1" t="s">
        <v>87</v>
      </c>
      <c r="N509" s="1" t="s">
        <v>88</v>
      </c>
      <c r="O509" s="1" t="s">
        <v>2332</v>
      </c>
    </row>
    <row r="510">
      <c r="A510" s="1" t="s">
        <v>2333</v>
      </c>
      <c r="B510" s="1" t="s">
        <v>2334</v>
      </c>
      <c r="D510" s="1" t="b">
        <v>0</v>
      </c>
      <c r="E510" s="1" t="b">
        <v>0</v>
      </c>
      <c r="F510" s="1" t="b">
        <v>0</v>
      </c>
      <c r="G510" s="1" t="b">
        <v>0</v>
      </c>
      <c r="H510" s="1" t="b">
        <v>0</v>
      </c>
      <c r="I510" s="1">
        <v>36.0</v>
      </c>
      <c r="J510" s="2">
        <v>3.8980052E7</v>
      </c>
      <c r="K510" s="2">
        <v>3695553.0</v>
      </c>
      <c r="L510" s="1" t="s">
        <v>2335</v>
      </c>
      <c r="M510" s="1" t="s">
        <v>2336</v>
      </c>
      <c r="N510" s="1" t="s">
        <v>2337</v>
      </c>
      <c r="O510" s="1" t="s">
        <v>2338</v>
      </c>
    </row>
    <row r="511">
      <c r="A511" s="1" t="s">
        <v>2339</v>
      </c>
      <c r="B511" s="1" t="s">
        <v>2340</v>
      </c>
      <c r="D511" s="1" t="b">
        <v>0</v>
      </c>
      <c r="E511" s="1" t="b">
        <v>0</v>
      </c>
      <c r="F511" s="1" t="b">
        <v>0</v>
      </c>
      <c r="G511" s="1" t="b">
        <v>0</v>
      </c>
      <c r="H511" s="1" t="b">
        <v>0</v>
      </c>
      <c r="I511" s="1">
        <v>36.0</v>
      </c>
      <c r="J511" s="2">
        <v>3.893256E7</v>
      </c>
      <c r="K511" s="2">
        <v>1456246.0</v>
      </c>
      <c r="L511" s="1" t="s">
        <v>2341</v>
      </c>
      <c r="M511" s="1" t="s">
        <v>2236</v>
      </c>
      <c r="N511" s="1" t="s">
        <v>2237</v>
      </c>
      <c r="O511" s="1" t="s">
        <v>2342</v>
      </c>
    </row>
    <row r="512">
      <c r="A512" s="1" t="s">
        <v>2343</v>
      </c>
      <c r="B512" s="1" t="s">
        <v>2344</v>
      </c>
      <c r="D512" s="1" t="b">
        <v>0</v>
      </c>
      <c r="E512" s="1" t="b">
        <v>0</v>
      </c>
      <c r="F512" s="1" t="b">
        <v>0</v>
      </c>
      <c r="G512" s="1" t="b">
        <v>0</v>
      </c>
      <c r="H512" s="1" t="b">
        <v>0</v>
      </c>
      <c r="I512" s="1">
        <v>36.0</v>
      </c>
      <c r="J512" s="2">
        <v>3.8473486E7</v>
      </c>
      <c r="K512" s="2">
        <v>517524.0</v>
      </c>
      <c r="L512" s="1" t="s">
        <v>2345</v>
      </c>
      <c r="M512" s="1" t="s">
        <v>2346</v>
      </c>
      <c r="N512" s="1" t="s">
        <v>2347</v>
      </c>
      <c r="O512" s="1" t="s">
        <v>2348</v>
      </c>
    </row>
    <row r="513">
      <c r="A513" s="1" t="s">
        <v>2349</v>
      </c>
      <c r="B513" s="1" t="s">
        <v>2350</v>
      </c>
      <c r="D513" s="1" t="b">
        <v>0</v>
      </c>
      <c r="E513" s="1" t="b">
        <v>0</v>
      </c>
      <c r="F513" s="1" t="b">
        <v>0</v>
      </c>
      <c r="G513" s="1" t="b">
        <v>0</v>
      </c>
      <c r="H513" s="1" t="b">
        <v>1</v>
      </c>
      <c r="I513" s="1">
        <v>36.0</v>
      </c>
      <c r="J513" s="2">
        <v>3.8407945E7</v>
      </c>
      <c r="K513" s="2">
        <v>550607.0</v>
      </c>
      <c r="L513" s="1" t="s">
        <v>2351</v>
      </c>
      <c r="M513" s="1" t="s">
        <v>2220</v>
      </c>
      <c r="N513" s="1" t="s">
        <v>2352</v>
      </c>
      <c r="O513" s="1" t="s">
        <v>2353</v>
      </c>
    </row>
    <row r="514">
      <c r="A514" s="1" t="s">
        <v>2354</v>
      </c>
      <c r="B514" s="1" t="s">
        <v>2355</v>
      </c>
      <c r="D514" s="1" t="b">
        <v>0</v>
      </c>
      <c r="E514" s="1" t="b">
        <v>0</v>
      </c>
      <c r="F514" s="1" t="b">
        <v>1</v>
      </c>
      <c r="G514" s="1" t="b">
        <v>0</v>
      </c>
      <c r="H514" s="1" t="b">
        <v>0</v>
      </c>
      <c r="I514" s="1">
        <v>36.0</v>
      </c>
      <c r="J514" s="2">
        <v>3.8406297E7</v>
      </c>
      <c r="K514" s="2">
        <v>446399.0</v>
      </c>
      <c r="L514" s="1" t="s">
        <v>2356</v>
      </c>
      <c r="M514" s="1" t="s">
        <v>1903</v>
      </c>
      <c r="N514" s="1" t="s">
        <v>1883</v>
      </c>
      <c r="O514" s="1" t="s">
        <v>2357</v>
      </c>
    </row>
    <row r="515">
      <c r="A515" s="1" t="s">
        <v>2358</v>
      </c>
      <c r="B515" s="1" t="s">
        <v>2359</v>
      </c>
      <c r="D515" s="1" t="b">
        <v>0</v>
      </c>
      <c r="E515" s="1" t="b">
        <v>0</v>
      </c>
      <c r="F515" s="1" t="b">
        <v>1</v>
      </c>
      <c r="G515" s="1" t="b">
        <v>0</v>
      </c>
      <c r="H515" s="1" t="b">
        <v>1</v>
      </c>
      <c r="I515" s="1">
        <v>36.0</v>
      </c>
      <c r="J515" s="2">
        <v>3.8281064E7</v>
      </c>
      <c r="K515" s="2">
        <v>697044.0</v>
      </c>
      <c r="L515" s="1" t="s">
        <v>2360</v>
      </c>
      <c r="M515" s="1" t="s">
        <v>2311</v>
      </c>
      <c r="N515" s="1" t="s">
        <v>2221</v>
      </c>
      <c r="O515" s="1" t="s">
        <v>2361</v>
      </c>
    </row>
    <row r="516">
      <c r="A516" s="1" t="s">
        <v>2362</v>
      </c>
      <c r="B516" s="1" t="s">
        <v>2363</v>
      </c>
      <c r="D516" s="1" t="b">
        <v>0</v>
      </c>
      <c r="E516" s="1" t="b">
        <v>0</v>
      </c>
      <c r="F516" s="1" t="b">
        <v>0</v>
      </c>
      <c r="G516" s="1" t="b">
        <v>0</v>
      </c>
      <c r="H516" s="1" t="b">
        <v>0</v>
      </c>
      <c r="I516" s="1">
        <v>36.0</v>
      </c>
      <c r="J516" s="2">
        <v>3.822064E7</v>
      </c>
      <c r="K516" s="2">
        <v>2021993.0</v>
      </c>
      <c r="L516" s="1" t="s">
        <v>2364</v>
      </c>
      <c r="M516" s="1" t="s">
        <v>2365</v>
      </c>
      <c r="N516" s="1" t="s">
        <v>723</v>
      </c>
      <c r="O516" s="1" t="s">
        <v>2366</v>
      </c>
    </row>
    <row r="517">
      <c r="A517" s="1" t="s">
        <v>2367</v>
      </c>
      <c r="B517" s="1" t="s">
        <v>2368</v>
      </c>
      <c r="D517" s="1" t="b">
        <v>0</v>
      </c>
      <c r="E517" s="1" t="b">
        <v>0</v>
      </c>
      <c r="F517" s="1" t="b">
        <v>0</v>
      </c>
      <c r="G517" s="1" t="b">
        <v>0</v>
      </c>
      <c r="H517" s="1" t="b">
        <v>0</v>
      </c>
      <c r="I517" s="1">
        <v>36.0</v>
      </c>
      <c r="J517" s="2">
        <v>3.8138067E7</v>
      </c>
      <c r="K517" s="2">
        <v>5517717.0</v>
      </c>
      <c r="L517" s="1" t="s">
        <v>2369</v>
      </c>
      <c r="M517" s="1" t="s">
        <v>1582</v>
      </c>
      <c r="N517" s="1" t="s">
        <v>1583</v>
      </c>
      <c r="O517" s="1" t="s">
        <v>2370</v>
      </c>
    </row>
    <row r="518">
      <c r="A518" s="1" t="s">
        <v>2371</v>
      </c>
      <c r="B518" s="1" t="s">
        <v>2372</v>
      </c>
      <c r="D518" s="1" t="b">
        <v>0</v>
      </c>
      <c r="E518" s="1" t="b">
        <v>0</v>
      </c>
      <c r="F518" s="1" t="b">
        <v>1</v>
      </c>
      <c r="G518" s="1" t="b">
        <v>0</v>
      </c>
      <c r="H518" s="1" t="b">
        <v>1</v>
      </c>
      <c r="I518" s="1">
        <v>36.0</v>
      </c>
      <c r="J518" s="2">
        <v>3.8069476E7</v>
      </c>
      <c r="K518" s="2">
        <v>1355544.0</v>
      </c>
      <c r="L518" s="1" t="s">
        <v>2373</v>
      </c>
      <c r="M518" s="1" t="s">
        <v>2052</v>
      </c>
      <c r="N518" s="1" t="s">
        <v>1757</v>
      </c>
      <c r="O518" s="1" t="s">
        <v>2374</v>
      </c>
    </row>
    <row r="519">
      <c r="A519" s="1" t="s">
        <v>2375</v>
      </c>
      <c r="B519" s="1" t="s">
        <v>2376</v>
      </c>
      <c r="D519" s="1" t="b">
        <v>0</v>
      </c>
      <c r="E519" s="1" t="b">
        <v>0</v>
      </c>
      <c r="F519" s="1" t="b">
        <v>0</v>
      </c>
      <c r="G519" s="1" t="b">
        <v>0</v>
      </c>
      <c r="H519" s="1" t="b">
        <v>0</v>
      </c>
      <c r="I519" s="1">
        <v>36.0</v>
      </c>
      <c r="J519" s="2">
        <v>3.8024111E7</v>
      </c>
      <c r="K519" s="2">
        <v>658547.0</v>
      </c>
      <c r="L519" s="1" t="s">
        <v>2377</v>
      </c>
      <c r="M519" s="1" t="s">
        <v>1576</v>
      </c>
      <c r="N519" s="1" t="s">
        <v>2081</v>
      </c>
      <c r="O519" s="1" t="s">
        <v>2378</v>
      </c>
    </row>
    <row r="520">
      <c r="A520" s="1" t="s">
        <v>2379</v>
      </c>
      <c r="B520" s="1" t="s">
        <v>2380</v>
      </c>
      <c r="D520" s="1" t="b">
        <v>0</v>
      </c>
      <c r="E520" s="1" t="b">
        <v>0</v>
      </c>
      <c r="F520" s="1" t="b">
        <v>1</v>
      </c>
      <c r="G520" s="1" t="b">
        <v>0</v>
      </c>
      <c r="H520" s="1" t="b">
        <v>1</v>
      </c>
      <c r="I520" s="1">
        <v>36.0</v>
      </c>
      <c r="J520" s="2">
        <v>3.7960398E7</v>
      </c>
      <c r="K520" s="2">
        <v>373823.0</v>
      </c>
      <c r="L520" s="1" t="s">
        <v>2381</v>
      </c>
      <c r="M520" s="1" t="s">
        <v>2311</v>
      </c>
      <c r="N520" s="1" t="s">
        <v>2382</v>
      </c>
      <c r="O520" s="1" t="s">
        <v>2383</v>
      </c>
    </row>
    <row r="521">
      <c r="A521" s="1" t="s">
        <v>2384</v>
      </c>
      <c r="B521" s="1" t="s">
        <v>2385</v>
      </c>
      <c r="D521" s="1" t="b">
        <v>0</v>
      </c>
      <c r="E521" s="1" t="b">
        <v>0</v>
      </c>
      <c r="F521" s="1" t="b">
        <v>1</v>
      </c>
      <c r="G521" s="1" t="b">
        <v>0</v>
      </c>
      <c r="H521" s="1" t="b">
        <v>1</v>
      </c>
      <c r="I521" s="1">
        <v>36.0</v>
      </c>
      <c r="J521" s="2">
        <v>3.795091E7</v>
      </c>
      <c r="K521" s="2">
        <v>1181577.0</v>
      </c>
      <c r="L521" s="1" t="s">
        <v>2386</v>
      </c>
      <c r="M521" s="1" t="s">
        <v>1756</v>
      </c>
      <c r="N521" s="1" t="s">
        <v>1808</v>
      </c>
      <c r="O521" s="1" t="s">
        <v>2387</v>
      </c>
    </row>
    <row r="522">
      <c r="A522" s="1" t="s">
        <v>2388</v>
      </c>
      <c r="B522" s="1" t="s">
        <v>2389</v>
      </c>
      <c r="D522" s="1" t="b">
        <v>0</v>
      </c>
      <c r="E522" s="1" t="b">
        <v>0</v>
      </c>
      <c r="F522" s="1" t="b">
        <v>0</v>
      </c>
      <c r="G522" s="1" t="b">
        <v>0</v>
      </c>
      <c r="H522" s="1" t="b">
        <v>0</v>
      </c>
      <c r="I522" s="1">
        <v>36.0</v>
      </c>
      <c r="J522" s="2">
        <v>3.7886445E7</v>
      </c>
      <c r="K522" s="2">
        <v>815120.0</v>
      </c>
      <c r="L522" s="1" t="s">
        <v>2390</v>
      </c>
      <c r="M522" s="1" t="s">
        <v>2391</v>
      </c>
      <c r="N522" s="1" t="s">
        <v>2392</v>
      </c>
      <c r="O522" s="1" t="s">
        <v>2393</v>
      </c>
    </row>
    <row r="523">
      <c r="A523" s="1" t="s">
        <v>2394</v>
      </c>
      <c r="B523" s="1" t="s">
        <v>2395</v>
      </c>
      <c r="D523" s="1" t="b">
        <v>0</v>
      </c>
      <c r="E523" s="1" t="b">
        <v>0</v>
      </c>
      <c r="F523" s="1" t="b">
        <v>1</v>
      </c>
      <c r="G523" s="1" t="b">
        <v>1</v>
      </c>
      <c r="H523" s="1" t="b">
        <v>0</v>
      </c>
      <c r="I523" s="1">
        <v>36.0</v>
      </c>
      <c r="J523" s="2">
        <v>3.7767831E7</v>
      </c>
      <c r="K523" s="2">
        <v>7520360.0</v>
      </c>
      <c r="L523" s="1" t="s">
        <v>2396</v>
      </c>
      <c r="M523" s="1" t="s">
        <v>963</v>
      </c>
      <c r="N523" s="1" t="s">
        <v>964</v>
      </c>
      <c r="O523" s="1" t="s">
        <v>2397</v>
      </c>
    </row>
    <row r="524">
      <c r="A524" s="1" t="s">
        <v>2398</v>
      </c>
      <c r="B524" s="1" t="s">
        <v>2399</v>
      </c>
      <c r="D524" s="1" t="b">
        <v>0</v>
      </c>
      <c r="E524" s="1" t="b">
        <v>0</v>
      </c>
      <c r="F524" s="1" t="b">
        <v>1</v>
      </c>
      <c r="G524" s="1" t="b">
        <v>0</v>
      </c>
      <c r="H524" s="1" t="b">
        <v>0</v>
      </c>
      <c r="I524" s="1">
        <v>36.0</v>
      </c>
      <c r="J524" s="2">
        <v>3.7687227E7</v>
      </c>
      <c r="K524" s="2">
        <v>4091969.0</v>
      </c>
      <c r="L524" s="1" t="s">
        <v>2400</v>
      </c>
      <c r="M524" s="1" t="s">
        <v>2326</v>
      </c>
      <c r="N524" s="1" t="s">
        <v>2030</v>
      </c>
      <c r="O524" s="1" t="s">
        <v>2401</v>
      </c>
    </row>
    <row r="525">
      <c r="A525" s="1" t="s">
        <v>2402</v>
      </c>
      <c r="B525" s="1" t="s">
        <v>2403</v>
      </c>
      <c r="D525" s="1" t="b">
        <v>0</v>
      </c>
      <c r="E525" s="1" t="b">
        <v>0</v>
      </c>
      <c r="F525" s="1" t="b">
        <v>0</v>
      </c>
      <c r="G525" s="1" t="b">
        <v>0</v>
      </c>
      <c r="H525" s="1" t="b">
        <v>0</v>
      </c>
      <c r="I525" s="1">
        <v>36.0</v>
      </c>
      <c r="J525" s="2">
        <v>3.7483281E7</v>
      </c>
      <c r="K525" s="2">
        <v>1920248.0</v>
      </c>
      <c r="L525" s="1" t="s">
        <v>2404</v>
      </c>
      <c r="M525" s="1" t="s">
        <v>2391</v>
      </c>
      <c r="N525" s="1" t="s">
        <v>2392</v>
      </c>
      <c r="O525" s="1" t="s">
        <v>2405</v>
      </c>
    </row>
    <row r="526">
      <c r="A526" s="1" t="s">
        <v>2406</v>
      </c>
      <c r="B526" s="1" t="s">
        <v>2407</v>
      </c>
      <c r="D526" s="1" t="b">
        <v>0</v>
      </c>
      <c r="E526" s="1" t="b">
        <v>0</v>
      </c>
      <c r="F526" s="1" t="b">
        <v>0</v>
      </c>
      <c r="G526" s="1" t="b">
        <v>0</v>
      </c>
      <c r="H526" s="1" t="b">
        <v>0</v>
      </c>
      <c r="I526" s="1">
        <v>36.0</v>
      </c>
      <c r="J526" s="2">
        <v>3.7446315E7</v>
      </c>
      <c r="K526" s="2">
        <v>823455.0</v>
      </c>
      <c r="L526" s="1" t="s">
        <v>2408</v>
      </c>
      <c r="M526" s="1" t="s">
        <v>87</v>
      </c>
      <c r="N526" s="1" t="s">
        <v>88</v>
      </c>
      <c r="O526" s="1" t="s">
        <v>2409</v>
      </c>
    </row>
    <row r="527">
      <c r="A527" s="1" t="s">
        <v>2410</v>
      </c>
      <c r="B527" s="1" t="s">
        <v>2411</v>
      </c>
      <c r="D527" s="1" t="b">
        <v>0</v>
      </c>
      <c r="E527" s="1" t="b">
        <v>0</v>
      </c>
      <c r="F527" s="1" t="b">
        <v>1</v>
      </c>
      <c r="G527" s="1" t="b">
        <v>0</v>
      </c>
      <c r="H527" s="1" t="b">
        <v>0</v>
      </c>
      <c r="I527" s="1">
        <v>36.0</v>
      </c>
      <c r="J527" s="2">
        <v>3.7411059E7</v>
      </c>
      <c r="K527" s="2">
        <v>1239432.0</v>
      </c>
      <c r="L527" s="1" t="s">
        <v>2412</v>
      </c>
      <c r="M527" s="1" t="s">
        <v>174</v>
      </c>
      <c r="N527" s="1" t="s">
        <v>175</v>
      </c>
      <c r="O527" s="1" t="s">
        <v>2413</v>
      </c>
    </row>
    <row r="528">
      <c r="A528" s="1" t="s">
        <v>2414</v>
      </c>
      <c r="B528" s="1" t="s">
        <v>2415</v>
      </c>
      <c r="D528" s="1" t="b">
        <v>0</v>
      </c>
      <c r="E528" s="1" t="b">
        <v>0</v>
      </c>
      <c r="F528" s="1" t="b">
        <v>0</v>
      </c>
      <c r="G528" s="1" t="b">
        <v>0</v>
      </c>
      <c r="H528" s="1" t="b">
        <v>0</v>
      </c>
      <c r="I528" s="1">
        <v>36.0</v>
      </c>
      <c r="J528" s="2">
        <v>3.737437E7</v>
      </c>
      <c r="K528" s="2">
        <v>1.0226878E7</v>
      </c>
      <c r="L528" s="1" t="s">
        <v>2416</v>
      </c>
      <c r="M528" s="1" t="s">
        <v>2417</v>
      </c>
      <c r="N528" s="1" t="s">
        <v>2418</v>
      </c>
      <c r="O528" s="1" t="s">
        <v>2419</v>
      </c>
    </row>
    <row r="529">
      <c r="A529" s="1" t="s">
        <v>2420</v>
      </c>
      <c r="B529" s="1" t="s">
        <v>2421</v>
      </c>
      <c r="D529" s="1" t="b">
        <v>0</v>
      </c>
      <c r="E529" s="1" t="b">
        <v>0</v>
      </c>
      <c r="F529" s="1" t="b">
        <v>0</v>
      </c>
      <c r="G529" s="1" t="b">
        <v>0</v>
      </c>
      <c r="H529" s="1" t="b">
        <v>1</v>
      </c>
      <c r="I529" s="1">
        <v>36.0</v>
      </c>
      <c r="J529" s="2">
        <v>3.7369567E7</v>
      </c>
      <c r="K529" s="2">
        <v>4128388.0</v>
      </c>
      <c r="L529" s="1" t="s">
        <v>2422</v>
      </c>
      <c r="M529" s="1" t="s">
        <v>2423</v>
      </c>
      <c r="N529" s="1" t="s">
        <v>794</v>
      </c>
      <c r="O529" s="1" t="s">
        <v>2424</v>
      </c>
    </row>
    <row r="530">
      <c r="A530" s="1" t="s">
        <v>2425</v>
      </c>
      <c r="B530" s="1" t="s">
        <v>2426</v>
      </c>
      <c r="D530" s="1" t="b">
        <v>0</v>
      </c>
      <c r="E530" s="1" t="b">
        <v>1</v>
      </c>
      <c r="F530" s="1" t="b">
        <v>1</v>
      </c>
      <c r="G530" s="1" t="b">
        <v>0</v>
      </c>
      <c r="H530" s="1" t="b">
        <v>0</v>
      </c>
      <c r="I530" s="1">
        <v>36.0</v>
      </c>
      <c r="J530" s="2">
        <v>3.7337636E7</v>
      </c>
      <c r="K530" s="2">
        <v>643541.0</v>
      </c>
      <c r="L530" s="1" t="s">
        <v>2427</v>
      </c>
      <c r="M530" s="1" t="s">
        <v>740</v>
      </c>
      <c r="N530" s="1" t="s">
        <v>741</v>
      </c>
      <c r="O530" s="1" t="s">
        <v>2428</v>
      </c>
    </row>
    <row r="531">
      <c r="A531" s="1" t="s">
        <v>2429</v>
      </c>
      <c r="B531" s="1" t="s">
        <v>2430</v>
      </c>
      <c r="D531" s="1" t="b">
        <v>0</v>
      </c>
      <c r="E531" s="1" t="b">
        <v>0</v>
      </c>
      <c r="F531" s="1" t="b">
        <v>0</v>
      </c>
      <c r="G531" s="1" t="b">
        <v>0</v>
      </c>
      <c r="H531" s="1" t="b">
        <v>0</v>
      </c>
      <c r="I531" s="1">
        <v>36.0</v>
      </c>
      <c r="J531" s="2">
        <v>3.7268745E7</v>
      </c>
      <c r="K531" s="2">
        <v>2094015.0</v>
      </c>
      <c r="L531" s="1" t="s">
        <v>2431</v>
      </c>
      <c r="M531" s="1" t="s">
        <v>754</v>
      </c>
      <c r="N531" s="1" t="s">
        <v>322</v>
      </c>
      <c r="O531" s="1" t="s">
        <v>2432</v>
      </c>
    </row>
    <row r="532">
      <c r="A532" s="1" t="s">
        <v>2433</v>
      </c>
      <c r="B532" s="1" t="s">
        <v>2434</v>
      </c>
      <c r="D532" s="1" t="b">
        <v>0</v>
      </c>
      <c r="E532" s="1" t="b">
        <v>0</v>
      </c>
      <c r="F532" s="1" t="b">
        <v>0</v>
      </c>
      <c r="G532" s="1" t="b">
        <v>0</v>
      </c>
      <c r="H532" s="1" t="b">
        <v>0</v>
      </c>
      <c r="I532" s="1">
        <v>36.0</v>
      </c>
      <c r="J532" s="2">
        <v>3.7196943E7</v>
      </c>
      <c r="K532" s="2">
        <v>2423377.0</v>
      </c>
      <c r="L532" s="1" t="s">
        <v>2435</v>
      </c>
      <c r="M532" s="1" t="s">
        <v>2436</v>
      </c>
      <c r="N532" s="1" t="s">
        <v>509</v>
      </c>
      <c r="O532" s="1" t="s">
        <v>2437</v>
      </c>
    </row>
    <row r="533">
      <c r="A533" s="1" t="s">
        <v>2438</v>
      </c>
      <c r="B533" s="1" t="s">
        <v>2439</v>
      </c>
      <c r="D533" s="1" t="b">
        <v>0</v>
      </c>
      <c r="E533" s="1" t="b">
        <v>0</v>
      </c>
      <c r="F533" s="1" t="b">
        <v>1</v>
      </c>
      <c r="G533" s="1" t="b">
        <v>0</v>
      </c>
      <c r="H533" s="1" t="b">
        <v>1</v>
      </c>
      <c r="I533" s="1">
        <v>36.0</v>
      </c>
      <c r="J533" s="2">
        <v>3.7024938E7</v>
      </c>
      <c r="K533" s="2">
        <v>1492524.0</v>
      </c>
      <c r="L533" s="1" t="s">
        <v>2440</v>
      </c>
      <c r="M533" s="1" t="s">
        <v>2052</v>
      </c>
      <c r="N533" s="1" t="s">
        <v>2441</v>
      </c>
      <c r="O533" s="1" t="s">
        <v>2442</v>
      </c>
    </row>
    <row r="534">
      <c r="A534" s="1" t="s">
        <v>2443</v>
      </c>
      <c r="B534" s="1" t="s">
        <v>2444</v>
      </c>
      <c r="D534" s="1" t="b">
        <v>0</v>
      </c>
      <c r="E534" s="1" t="b">
        <v>0</v>
      </c>
      <c r="F534" s="1" t="b">
        <v>0</v>
      </c>
      <c r="G534" s="1" t="b">
        <v>0</v>
      </c>
      <c r="H534" s="1" t="b">
        <v>0</v>
      </c>
      <c r="I534" s="1">
        <v>36.0</v>
      </c>
      <c r="J534" s="2">
        <v>3.7005186E7</v>
      </c>
      <c r="K534" s="2">
        <v>2449431.0</v>
      </c>
      <c r="L534" s="1" t="s">
        <v>2445</v>
      </c>
      <c r="M534" s="1" t="s">
        <v>2446</v>
      </c>
      <c r="N534" s="1" t="s">
        <v>2447</v>
      </c>
      <c r="O534" s="1" t="s">
        <v>2448</v>
      </c>
    </row>
    <row r="535">
      <c r="A535" s="1" t="s">
        <v>2449</v>
      </c>
      <c r="B535" s="1" t="s">
        <v>2450</v>
      </c>
      <c r="D535" s="1" t="b">
        <v>0</v>
      </c>
      <c r="E535" s="1" t="b">
        <v>0</v>
      </c>
      <c r="F535" s="1" t="b">
        <v>0</v>
      </c>
      <c r="G535" s="1" t="b">
        <v>0</v>
      </c>
      <c r="H535" s="1" t="b">
        <v>1</v>
      </c>
      <c r="I535" s="1">
        <v>36.0</v>
      </c>
      <c r="J535" s="2">
        <v>3.6867078E7</v>
      </c>
      <c r="K535" s="2">
        <v>683672.0</v>
      </c>
      <c r="L535" s="1" t="s">
        <v>2451</v>
      </c>
      <c r="M535" s="1" t="s">
        <v>2220</v>
      </c>
      <c r="N535" s="1" t="s">
        <v>2452</v>
      </c>
      <c r="O535" s="1" t="s">
        <v>2453</v>
      </c>
    </row>
    <row r="536">
      <c r="A536" s="1" t="s">
        <v>2454</v>
      </c>
      <c r="B536" s="1" t="s">
        <v>2455</v>
      </c>
      <c r="D536" s="1" t="b">
        <v>0</v>
      </c>
      <c r="E536" s="1" t="b">
        <v>0</v>
      </c>
      <c r="F536" s="1" t="b">
        <v>1</v>
      </c>
      <c r="G536" s="1" t="b">
        <v>0</v>
      </c>
      <c r="H536" s="1" t="b">
        <v>0</v>
      </c>
      <c r="I536" s="1">
        <v>36.0</v>
      </c>
      <c r="J536" s="2">
        <v>3.6694414E7</v>
      </c>
      <c r="K536" s="2">
        <v>1004417.0</v>
      </c>
      <c r="L536" s="1" t="s">
        <v>2456</v>
      </c>
      <c r="M536" s="1" t="s">
        <v>2021</v>
      </c>
      <c r="N536" s="1" t="s">
        <v>515</v>
      </c>
      <c r="O536" s="1" t="s">
        <v>2457</v>
      </c>
    </row>
    <row r="537">
      <c r="A537" s="1" t="s">
        <v>2458</v>
      </c>
      <c r="B537" s="1" t="s">
        <v>2459</v>
      </c>
      <c r="D537" s="1" t="b">
        <v>0</v>
      </c>
      <c r="E537" s="1" t="b">
        <v>0</v>
      </c>
      <c r="F537" s="1" t="b">
        <v>0</v>
      </c>
      <c r="G537" s="1" t="b">
        <v>0</v>
      </c>
      <c r="H537" s="1" t="b">
        <v>0</v>
      </c>
      <c r="I537" s="1">
        <v>36.0</v>
      </c>
      <c r="J537" s="2">
        <v>3.6570737E7</v>
      </c>
      <c r="K537" s="2">
        <v>377863.0</v>
      </c>
      <c r="L537" s="1" t="s">
        <v>2460</v>
      </c>
      <c r="M537" s="1" t="s">
        <v>49</v>
      </c>
      <c r="N537" s="1" t="s">
        <v>1838</v>
      </c>
      <c r="O537" s="1" t="s">
        <v>2461</v>
      </c>
    </row>
    <row r="538">
      <c r="A538" s="1" t="s">
        <v>2462</v>
      </c>
      <c r="B538" s="1" t="s">
        <v>2463</v>
      </c>
      <c r="D538" s="1" t="b">
        <v>0</v>
      </c>
      <c r="E538" s="1" t="b">
        <v>0</v>
      </c>
      <c r="F538" s="1" t="b">
        <v>0</v>
      </c>
      <c r="G538" s="1" t="b">
        <v>0</v>
      </c>
      <c r="H538" s="1" t="b">
        <v>0</v>
      </c>
      <c r="I538" s="1">
        <v>36.0</v>
      </c>
      <c r="J538" s="2">
        <v>3.6528387E7</v>
      </c>
      <c r="K538" s="2">
        <v>1.1874676E7</v>
      </c>
      <c r="L538" s="1" t="s">
        <v>2464</v>
      </c>
      <c r="M538" s="1" t="s">
        <v>811</v>
      </c>
      <c r="N538" s="1" t="s">
        <v>812</v>
      </c>
      <c r="O538" s="1" t="s">
        <v>2465</v>
      </c>
    </row>
    <row r="539">
      <c r="A539" s="1" t="s">
        <v>2466</v>
      </c>
      <c r="B539" s="1" t="s">
        <v>2467</v>
      </c>
      <c r="D539" s="1" t="b">
        <v>0</v>
      </c>
      <c r="E539" s="1" t="b">
        <v>0</v>
      </c>
      <c r="F539" s="1" t="b">
        <v>0</v>
      </c>
      <c r="G539" s="1" t="b">
        <v>0</v>
      </c>
      <c r="H539" s="1" t="b">
        <v>0</v>
      </c>
      <c r="I539" s="1">
        <v>36.0</v>
      </c>
      <c r="J539" s="2">
        <v>3.6518186E7</v>
      </c>
      <c r="K539" s="2">
        <v>398571.0</v>
      </c>
      <c r="L539" s="1" t="s">
        <v>2468</v>
      </c>
      <c r="M539" s="1" t="s">
        <v>2469</v>
      </c>
      <c r="N539" s="1" t="s">
        <v>2470</v>
      </c>
      <c r="O539" s="1" t="s">
        <v>2471</v>
      </c>
    </row>
    <row r="540">
      <c r="A540" s="1" t="s">
        <v>2472</v>
      </c>
      <c r="B540" s="1" t="s">
        <v>2473</v>
      </c>
      <c r="D540" s="1" t="b">
        <v>0</v>
      </c>
      <c r="E540" s="1" t="b">
        <v>0</v>
      </c>
      <c r="F540" s="1" t="b">
        <v>1</v>
      </c>
      <c r="G540" s="1" t="b">
        <v>0</v>
      </c>
      <c r="H540" s="1" t="b">
        <v>1</v>
      </c>
      <c r="I540" s="1">
        <v>36.0</v>
      </c>
      <c r="J540" s="2">
        <v>3.633289E7</v>
      </c>
      <c r="K540" s="2">
        <v>3323741.0</v>
      </c>
      <c r="L540" s="1" t="s">
        <v>2474</v>
      </c>
      <c r="M540" s="1" t="s">
        <v>2475</v>
      </c>
      <c r="N540" s="1" t="s">
        <v>1669</v>
      </c>
      <c r="O540" s="1" t="s">
        <v>2476</v>
      </c>
    </row>
    <row r="541">
      <c r="A541" s="1" t="s">
        <v>2477</v>
      </c>
      <c r="B541" s="1" t="s">
        <v>2478</v>
      </c>
      <c r="D541" s="1" t="b">
        <v>0</v>
      </c>
      <c r="E541" s="1" t="b">
        <v>0</v>
      </c>
      <c r="F541" s="1" t="b">
        <v>0</v>
      </c>
      <c r="G541" s="1" t="b">
        <v>0</v>
      </c>
      <c r="H541" s="1" t="b">
        <v>0</v>
      </c>
      <c r="I541" s="1">
        <v>36.0</v>
      </c>
      <c r="J541" s="2">
        <v>3.6170429E7</v>
      </c>
      <c r="K541" s="2">
        <v>4203933.0</v>
      </c>
      <c r="L541" s="1" t="s">
        <v>2479</v>
      </c>
      <c r="M541" s="1" t="s">
        <v>1917</v>
      </c>
      <c r="N541" s="1" t="s">
        <v>1918</v>
      </c>
      <c r="O541" s="1" t="s">
        <v>2480</v>
      </c>
    </row>
    <row r="542">
      <c r="A542" s="1" t="s">
        <v>2481</v>
      </c>
      <c r="B542" s="1" t="s">
        <v>2482</v>
      </c>
      <c r="D542" s="1" t="b">
        <v>0</v>
      </c>
      <c r="E542" s="1" t="b">
        <v>0</v>
      </c>
      <c r="F542" s="1" t="b">
        <v>0</v>
      </c>
      <c r="G542" s="1" t="b">
        <v>0</v>
      </c>
      <c r="H542" s="1" t="b">
        <v>1</v>
      </c>
      <c r="I542" s="1">
        <v>36.0</v>
      </c>
      <c r="J542" s="2">
        <v>3.6078337E7</v>
      </c>
      <c r="K542" s="2">
        <v>5884929.0</v>
      </c>
      <c r="L542" s="1" t="s">
        <v>2483</v>
      </c>
      <c r="M542" s="1" t="s">
        <v>1663</v>
      </c>
      <c r="N542" s="1" t="s">
        <v>509</v>
      </c>
      <c r="O542" s="1" t="s">
        <v>2484</v>
      </c>
    </row>
    <row r="543">
      <c r="A543" s="1" t="s">
        <v>2485</v>
      </c>
      <c r="B543" s="1" t="s">
        <v>2486</v>
      </c>
      <c r="D543" s="1" t="b">
        <v>0</v>
      </c>
      <c r="E543" s="1" t="b">
        <v>0</v>
      </c>
      <c r="F543" s="1" t="b">
        <v>0</v>
      </c>
      <c r="G543" s="1" t="b">
        <v>0</v>
      </c>
      <c r="H543" s="1" t="b">
        <v>0</v>
      </c>
      <c r="I543" s="1">
        <v>36.0</v>
      </c>
      <c r="J543" s="2">
        <v>3.598654E7</v>
      </c>
      <c r="K543" s="2">
        <v>1.6465584E7</v>
      </c>
      <c r="L543" s="1" t="s">
        <v>2487</v>
      </c>
      <c r="M543" s="1" t="s">
        <v>209</v>
      </c>
      <c r="N543" s="1" t="s">
        <v>210</v>
      </c>
      <c r="O543" s="1" t="s">
        <v>2488</v>
      </c>
    </row>
    <row r="544">
      <c r="A544" s="1" t="s">
        <v>2489</v>
      </c>
      <c r="B544" s="1" t="s">
        <v>2490</v>
      </c>
      <c r="D544" s="1" t="b">
        <v>0</v>
      </c>
      <c r="E544" s="1" t="b">
        <v>0</v>
      </c>
      <c r="F544" s="1" t="b">
        <v>0</v>
      </c>
      <c r="G544" s="1" t="b">
        <v>0</v>
      </c>
      <c r="H544" s="1" t="b">
        <v>0</v>
      </c>
      <c r="I544" s="1">
        <v>36.0</v>
      </c>
      <c r="J544" s="2">
        <v>3.5805926E7</v>
      </c>
      <c r="K544" s="2">
        <v>3760487.0</v>
      </c>
      <c r="L544" s="1" t="s">
        <v>2491</v>
      </c>
      <c r="M544" s="1" t="s">
        <v>112</v>
      </c>
      <c r="N544" s="1" t="s">
        <v>113</v>
      </c>
      <c r="O544" s="1" t="s">
        <v>2492</v>
      </c>
    </row>
    <row r="545">
      <c r="A545" s="1" t="s">
        <v>2493</v>
      </c>
      <c r="B545" s="1" t="s">
        <v>2494</v>
      </c>
      <c r="D545" s="1" t="b">
        <v>0</v>
      </c>
      <c r="E545" s="1" t="b">
        <v>0</v>
      </c>
      <c r="F545" s="1" t="b">
        <v>0</v>
      </c>
      <c r="G545" s="1" t="b">
        <v>0</v>
      </c>
      <c r="H545" s="1" t="b">
        <v>0</v>
      </c>
      <c r="I545" s="1">
        <v>36.0</v>
      </c>
      <c r="J545" s="2">
        <v>3.5688893E7</v>
      </c>
      <c r="K545" s="2">
        <v>1199159.0</v>
      </c>
      <c r="L545" s="1" t="s">
        <v>2495</v>
      </c>
      <c r="M545" s="1" t="s">
        <v>2496</v>
      </c>
      <c r="N545" s="1" t="s">
        <v>509</v>
      </c>
      <c r="O545" s="1" t="s">
        <v>2497</v>
      </c>
    </row>
    <row r="546">
      <c r="A546" s="1" t="s">
        <v>2498</v>
      </c>
      <c r="B546" s="1" t="s">
        <v>2499</v>
      </c>
      <c r="D546" s="1" t="b">
        <v>0</v>
      </c>
      <c r="E546" s="1" t="b">
        <v>0</v>
      </c>
      <c r="F546" s="1" t="b">
        <v>0</v>
      </c>
      <c r="G546" s="1" t="b">
        <v>0</v>
      </c>
      <c r="H546" s="1" t="b">
        <v>0</v>
      </c>
      <c r="I546" s="1">
        <v>36.0</v>
      </c>
      <c r="J546" s="2">
        <v>3.5661839E7</v>
      </c>
      <c r="K546" s="2">
        <v>417078.0</v>
      </c>
      <c r="L546" s="1" t="s">
        <v>2500</v>
      </c>
      <c r="M546" s="1" t="s">
        <v>209</v>
      </c>
      <c r="N546" s="1" t="s">
        <v>210</v>
      </c>
      <c r="O546" s="1" t="s">
        <v>2501</v>
      </c>
    </row>
    <row r="547">
      <c r="A547" s="1" t="s">
        <v>2502</v>
      </c>
      <c r="B547" s="1" t="s">
        <v>2503</v>
      </c>
      <c r="D547" s="1" t="b">
        <v>0</v>
      </c>
      <c r="E547" s="1" t="b">
        <v>0</v>
      </c>
      <c r="F547" s="1" t="b">
        <v>0</v>
      </c>
      <c r="G547" s="1" t="b">
        <v>0</v>
      </c>
      <c r="H547" s="1" t="b">
        <v>0</v>
      </c>
      <c r="I547" s="1">
        <v>36.0</v>
      </c>
      <c r="J547" s="2">
        <v>3.5633187E7</v>
      </c>
      <c r="K547" s="2">
        <v>890993.0</v>
      </c>
      <c r="L547" s="1" t="s">
        <v>2504</v>
      </c>
      <c r="M547" s="1" t="s">
        <v>1548</v>
      </c>
      <c r="N547" s="1" t="s">
        <v>509</v>
      </c>
      <c r="O547" s="1" t="s">
        <v>2505</v>
      </c>
    </row>
    <row r="548">
      <c r="A548" s="1" t="s">
        <v>2506</v>
      </c>
      <c r="B548" s="1" t="s">
        <v>2507</v>
      </c>
      <c r="D548" s="1" t="b">
        <v>0</v>
      </c>
      <c r="E548" s="1" t="b">
        <v>0</v>
      </c>
      <c r="F548" s="1" t="b">
        <v>0</v>
      </c>
      <c r="G548" s="1" t="b">
        <v>0</v>
      </c>
      <c r="H548" s="1" t="b">
        <v>0</v>
      </c>
      <c r="I548" s="1">
        <v>36.0</v>
      </c>
      <c r="J548" s="2">
        <v>3.5360779E7</v>
      </c>
      <c r="K548" s="2">
        <v>1086635.0</v>
      </c>
      <c r="L548" s="1" t="s">
        <v>2508</v>
      </c>
      <c r="M548" s="1" t="s">
        <v>2336</v>
      </c>
      <c r="N548" s="1" t="s">
        <v>2337</v>
      </c>
      <c r="O548" s="1" t="s">
        <v>2509</v>
      </c>
    </row>
    <row r="549">
      <c r="A549" s="1" t="s">
        <v>2510</v>
      </c>
      <c r="B549" s="1" t="s">
        <v>2511</v>
      </c>
      <c r="D549" s="1" t="b">
        <v>0</v>
      </c>
      <c r="E549" s="1" t="b">
        <v>0</v>
      </c>
      <c r="F549" s="1" t="b">
        <v>1</v>
      </c>
      <c r="G549" s="1" t="b">
        <v>0</v>
      </c>
      <c r="H549" s="1" t="b">
        <v>0</v>
      </c>
      <c r="I549" s="1">
        <v>36.0</v>
      </c>
      <c r="J549" s="2">
        <v>3.5337902E7</v>
      </c>
      <c r="K549" s="2">
        <v>808212.0</v>
      </c>
      <c r="L549" s="1" t="s">
        <v>2512</v>
      </c>
      <c r="M549" s="1" t="s">
        <v>2513</v>
      </c>
      <c r="N549" s="1" t="s">
        <v>98</v>
      </c>
      <c r="O549" s="1" t="s">
        <v>2514</v>
      </c>
    </row>
    <row r="550">
      <c r="A550" s="1" t="s">
        <v>2515</v>
      </c>
      <c r="B550" s="1" t="s">
        <v>2516</v>
      </c>
      <c r="D550" s="1" t="b">
        <v>0</v>
      </c>
      <c r="E550" s="1" t="b">
        <v>0</v>
      </c>
      <c r="F550" s="1" t="b">
        <v>0</v>
      </c>
      <c r="G550" s="1" t="b">
        <v>0</v>
      </c>
      <c r="H550" s="1" t="b">
        <v>0</v>
      </c>
      <c r="I550" s="1">
        <v>36.0</v>
      </c>
      <c r="J550" s="2">
        <v>3.5246879E7</v>
      </c>
      <c r="K550" s="2">
        <v>1.109895E7</v>
      </c>
      <c r="L550" s="1" t="s">
        <v>2517</v>
      </c>
      <c r="M550" s="1" t="s">
        <v>174</v>
      </c>
      <c r="N550" s="1" t="s">
        <v>1709</v>
      </c>
      <c r="O550" s="1" t="s">
        <v>2518</v>
      </c>
    </row>
    <row r="551">
      <c r="A551" s="1" t="s">
        <v>2519</v>
      </c>
      <c r="B551" s="1" t="s">
        <v>2520</v>
      </c>
      <c r="D551" s="1" t="b">
        <v>0</v>
      </c>
      <c r="E551" s="1" t="b">
        <v>0</v>
      </c>
      <c r="F551" s="1" t="b">
        <v>0</v>
      </c>
      <c r="G551" s="1" t="b">
        <v>0</v>
      </c>
      <c r="H551" s="1" t="b">
        <v>0</v>
      </c>
      <c r="I551" s="1">
        <v>36.0</v>
      </c>
      <c r="J551" s="2">
        <v>3.4981448E7</v>
      </c>
      <c r="K551" s="2">
        <v>2960356.0</v>
      </c>
      <c r="L551" s="1" t="s">
        <v>2521</v>
      </c>
      <c r="M551" s="1" t="s">
        <v>2522</v>
      </c>
      <c r="N551" s="1" t="s">
        <v>2523</v>
      </c>
      <c r="O551" s="1" t="s">
        <v>2524</v>
      </c>
    </row>
    <row r="552">
      <c r="A552" s="1" t="s">
        <v>2525</v>
      </c>
      <c r="B552" s="1" t="s">
        <v>2526</v>
      </c>
      <c r="D552" s="1" t="b">
        <v>0</v>
      </c>
      <c r="E552" s="1" t="b">
        <v>0</v>
      </c>
      <c r="F552" s="1" t="b">
        <v>1</v>
      </c>
      <c r="G552" s="1" t="b">
        <v>0</v>
      </c>
      <c r="H552" s="1" t="b">
        <v>1</v>
      </c>
      <c r="I552" s="1">
        <v>36.0</v>
      </c>
      <c r="J552" s="2">
        <v>3.4941942E7</v>
      </c>
      <c r="K552" s="2">
        <v>1156405.0</v>
      </c>
      <c r="L552" s="1" t="s">
        <v>2527</v>
      </c>
      <c r="M552" s="1" t="s">
        <v>2052</v>
      </c>
      <c r="N552" s="1" t="s">
        <v>307</v>
      </c>
      <c r="O552" s="1" t="s">
        <v>2528</v>
      </c>
    </row>
    <row r="553">
      <c r="A553" s="1" t="s">
        <v>2529</v>
      </c>
      <c r="B553" s="1" t="s">
        <v>2530</v>
      </c>
      <c r="D553" s="1" t="b">
        <v>0</v>
      </c>
      <c r="E553" s="1" t="b">
        <v>1</v>
      </c>
      <c r="F553" s="1" t="b">
        <v>0</v>
      </c>
      <c r="G553" s="1" t="b">
        <v>0</v>
      </c>
      <c r="H553" s="1" t="b">
        <v>0</v>
      </c>
      <c r="I553" s="1">
        <v>36.0</v>
      </c>
      <c r="J553" s="2">
        <v>3.4838377E7</v>
      </c>
      <c r="K553" s="2">
        <v>1325113.0</v>
      </c>
      <c r="L553" s="1" t="s">
        <v>2531</v>
      </c>
      <c r="M553" s="1" t="s">
        <v>1512</v>
      </c>
      <c r="N553" s="1" t="s">
        <v>1513</v>
      </c>
      <c r="O553" s="1" t="s">
        <v>2532</v>
      </c>
    </row>
    <row r="554">
      <c r="A554" s="1" t="s">
        <v>2533</v>
      </c>
      <c r="B554" s="1" t="s">
        <v>2534</v>
      </c>
      <c r="D554" s="1" t="b">
        <v>0</v>
      </c>
      <c r="E554" s="1" t="b">
        <v>0</v>
      </c>
      <c r="F554" s="1" t="b">
        <v>1</v>
      </c>
      <c r="G554" s="1" t="b">
        <v>0</v>
      </c>
      <c r="H554" s="1" t="b">
        <v>0</v>
      </c>
      <c r="I554" s="1">
        <v>36.0</v>
      </c>
      <c r="J554" s="2">
        <v>3.4674545E7</v>
      </c>
      <c r="K554" s="2">
        <v>2089994.0</v>
      </c>
      <c r="L554" s="1" t="s">
        <v>2535</v>
      </c>
      <c r="M554" s="1" t="s">
        <v>1576</v>
      </c>
      <c r="N554" s="1" t="s">
        <v>1997</v>
      </c>
      <c r="O554" s="1" t="s">
        <v>2536</v>
      </c>
    </row>
    <row r="555">
      <c r="A555" s="1" t="s">
        <v>2537</v>
      </c>
      <c r="B555" s="1" t="s">
        <v>2538</v>
      </c>
      <c r="D555" s="1" t="b">
        <v>0</v>
      </c>
      <c r="E555" s="1" t="b">
        <v>0</v>
      </c>
      <c r="F555" s="1" t="b">
        <v>0</v>
      </c>
      <c r="G555" s="1" t="b">
        <v>0</v>
      </c>
      <c r="H555" s="1" t="b">
        <v>0</v>
      </c>
      <c r="I555" s="1">
        <v>36.0</v>
      </c>
      <c r="J555" s="2">
        <v>3.4571257E7</v>
      </c>
      <c r="K555" s="2">
        <v>2867680.0</v>
      </c>
      <c r="L555" s="1" t="s">
        <v>2539</v>
      </c>
      <c r="M555" s="1" t="s">
        <v>740</v>
      </c>
      <c r="N555" s="1" t="s">
        <v>741</v>
      </c>
      <c r="O555" s="1" t="s">
        <v>2540</v>
      </c>
    </row>
    <row r="556">
      <c r="A556" s="1" t="s">
        <v>2541</v>
      </c>
      <c r="B556" s="1" t="s">
        <v>2542</v>
      </c>
      <c r="D556" s="1" t="b">
        <v>0</v>
      </c>
      <c r="E556" s="1" t="b">
        <v>0</v>
      </c>
      <c r="F556" s="1" t="b">
        <v>0</v>
      </c>
      <c r="G556" s="1" t="b">
        <v>0</v>
      </c>
      <c r="H556" s="1" t="b">
        <v>1</v>
      </c>
      <c r="I556" s="1">
        <v>36.0</v>
      </c>
      <c r="J556" s="2">
        <v>3.4541616E7</v>
      </c>
      <c r="K556" s="2">
        <v>9829246.0</v>
      </c>
      <c r="L556" s="1" t="s">
        <v>2543</v>
      </c>
      <c r="M556" s="1" t="s">
        <v>2544</v>
      </c>
      <c r="N556" s="1" t="s">
        <v>2095</v>
      </c>
      <c r="O556" s="1" t="s">
        <v>2545</v>
      </c>
    </row>
    <row r="557">
      <c r="A557" s="1" t="s">
        <v>2546</v>
      </c>
      <c r="B557" s="1" t="s">
        <v>2547</v>
      </c>
      <c r="D557" s="1" t="b">
        <v>0</v>
      </c>
      <c r="E557" s="1" t="b">
        <v>0</v>
      </c>
      <c r="F557" s="1" t="b">
        <v>0</v>
      </c>
      <c r="G557" s="1" t="b">
        <v>0</v>
      </c>
      <c r="H557" s="1" t="b">
        <v>0</v>
      </c>
      <c r="I557" s="1">
        <v>36.0</v>
      </c>
      <c r="J557" s="2">
        <v>3.4414127E7</v>
      </c>
      <c r="K557" s="2">
        <v>2.3030423E7</v>
      </c>
      <c r="L557" s="1" t="s">
        <v>2548</v>
      </c>
      <c r="M557" s="1" t="s">
        <v>174</v>
      </c>
      <c r="N557" s="1" t="s">
        <v>175</v>
      </c>
      <c r="O557" s="1" t="s">
        <v>2549</v>
      </c>
    </row>
    <row r="558">
      <c r="A558" s="1" t="s">
        <v>2550</v>
      </c>
      <c r="B558" s="1" t="s">
        <v>2551</v>
      </c>
      <c r="D558" s="1" t="b">
        <v>0</v>
      </c>
      <c r="E558" s="1" t="b">
        <v>0</v>
      </c>
      <c r="F558" s="1" t="b">
        <v>0</v>
      </c>
      <c r="G558" s="1" t="b">
        <v>0</v>
      </c>
      <c r="H558" s="1" t="b">
        <v>0</v>
      </c>
      <c r="I558" s="1">
        <v>36.0</v>
      </c>
      <c r="J558" s="2">
        <v>3.437937E7</v>
      </c>
      <c r="K558" s="2">
        <v>2303665.0</v>
      </c>
      <c r="L558" s="1" t="s">
        <v>2552</v>
      </c>
      <c r="M558" s="1" t="s">
        <v>740</v>
      </c>
      <c r="N558" s="1" t="s">
        <v>741</v>
      </c>
      <c r="O558" s="1" t="s">
        <v>2553</v>
      </c>
    </row>
    <row r="559">
      <c r="A559" s="1" t="s">
        <v>2554</v>
      </c>
      <c r="B559" s="1" t="s">
        <v>2555</v>
      </c>
      <c r="D559" s="1" t="b">
        <v>0</v>
      </c>
      <c r="E559" s="1" t="b">
        <v>0</v>
      </c>
      <c r="F559" s="1" t="b">
        <v>0</v>
      </c>
      <c r="G559" s="1" t="b">
        <v>0</v>
      </c>
      <c r="H559" s="1" t="b">
        <v>0</v>
      </c>
      <c r="I559" s="1">
        <v>36.0</v>
      </c>
      <c r="J559" s="2">
        <v>3.4280393E7</v>
      </c>
      <c r="K559" s="2">
        <v>5444839.0</v>
      </c>
      <c r="L559" s="1" t="s">
        <v>2556</v>
      </c>
      <c r="M559" s="1" t="s">
        <v>174</v>
      </c>
      <c r="N559" s="1" t="s">
        <v>175</v>
      </c>
      <c r="O559" s="1" t="s">
        <v>2557</v>
      </c>
    </row>
    <row r="560">
      <c r="A560" s="1" t="s">
        <v>2558</v>
      </c>
      <c r="B560" s="1" t="s">
        <v>2559</v>
      </c>
      <c r="D560" s="1" t="b">
        <v>0</v>
      </c>
      <c r="E560" s="1" t="b">
        <v>0</v>
      </c>
      <c r="F560" s="1" t="b">
        <v>1</v>
      </c>
      <c r="G560" s="1" t="b">
        <v>0</v>
      </c>
      <c r="H560" s="1" t="b">
        <v>1</v>
      </c>
      <c r="I560" s="1">
        <v>36.0</v>
      </c>
      <c r="J560" s="2">
        <v>3.4249857E7</v>
      </c>
      <c r="K560" s="2">
        <v>1204998.0</v>
      </c>
      <c r="L560" s="1" t="s">
        <v>2560</v>
      </c>
      <c r="M560" s="1" t="s">
        <v>1807</v>
      </c>
      <c r="N560" s="1" t="s">
        <v>1757</v>
      </c>
      <c r="O560" s="1" t="s">
        <v>2561</v>
      </c>
    </row>
    <row r="561">
      <c r="A561" s="1" t="s">
        <v>2562</v>
      </c>
      <c r="B561" s="1" t="s">
        <v>2563</v>
      </c>
      <c r="D561" s="1" t="b">
        <v>0</v>
      </c>
      <c r="E561" s="1" t="b">
        <v>0</v>
      </c>
      <c r="F561" s="1" t="b">
        <v>0</v>
      </c>
      <c r="G561" s="1" t="b">
        <v>0</v>
      </c>
      <c r="H561" s="1" t="b">
        <v>0</v>
      </c>
      <c r="I561" s="1">
        <v>36.0</v>
      </c>
      <c r="J561" s="2">
        <v>3.4216336E7</v>
      </c>
      <c r="K561" s="2">
        <v>1.642224E7</v>
      </c>
      <c r="L561" s="1" t="s">
        <v>2564</v>
      </c>
      <c r="M561" s="1" t="s">
        <v>1657</v>
      </c>
      <c r="N561" s="1" t="s">
        <v>1658</v>
      </c>
      <c r="O561" s="1" t="s">
        <v>2565</v>
      </c>
    </row>
    <row r="562">
      <c r="A562" s="1" t="s">
        <v>2566</v>
      </c>
      <c r="B562" s="1" t="s">
        <v>2567</v>
      </c>
      <c r="D562" s="1" t="b">
        <v>0</v>
      </c>
      <c r="E562" s="1" t="b">
        <v>0</v>
      </c>
      <c r="F562" s="1" t="b">
        <v>1</v>
      </c>
      <c r="G562" s="1" t="b">
        <v>0</v>
      </c>
      <c r="H562" s="1" t="b">
        <v>1</v>
      </c>
      <c r="I562" s="1">
        <v>36.0</v>
      </c>
      <c r="J562" s="2">
        <v>3.404474E7</v>
      </c>
      <c r="K562" s="2">
        <v>2261377.0</v>
      </c>
      <c r="L562" s="1" t="s">
        <v>2568</v>
      </c>
      <c r="M562" s="1" t="s">
        <v>2569</v>
      </c>
      <c r="N562" s="1" t="s">
        <v>1699</v>
      </c>
      <c r="O562" s="1" t="s">
        <v>2570</v>
      </c>
    </row>
    <row r="563">
      <c r="A563" s="1" t="s">
        <v>2571</v>
      </c>
      <c r="B563" s="1" t="s">
        <v>2572</v>
      </c>
      <c r="D563" s="1" t="b">
        <v>0</v>
      </c>
      <c r="E563" s="1" t="b">
        <v>1</v>
      </c>
      <c r="F563" s="1" t="b">
        <v>0</v>
      </c>
      <c r="G563" s="1" t="b">
        <v>0</v>
      </c>
      <c r="H563" s="1" t="b">
        <v>0</v>
      </c>
      <c r="I563" s="1">
        <v>36.0</v>
      </c>
      <c r="J563" s="2">
        <v>3.3953613E7</v>
      </c>
      <c r="K563" s="2">
        <v>679703.0</v>
      </c>
      <c r="L563" s="1" t="s">
        <v>2573</v>
      </c>
      <c r="M563" s="1" t="s">
        <v>963</v>
      </c>
      <c r="N563" s="1" t="s">
        <v>964</v>
      </c>
      <c r="O563" s="1" t="s">
        <v>2574</v>
      </c>
    </row>
    <row r="564">
      <c r="A564" s="1" t="s">
        <v>2575</v>
      </c>
      <c r="B564" s="1" t="s">
        <v>2576</v>
      </c>
      <c r="D564" s="1" t="b">
        <v>0</v>
      </c>
      <c r="E564" s="1" t="b">
        <v>0</v>
      </c>
      <c r="F564" s="1" t="b">
        <v>0</v>
      </c>
      <c r="G564" s="1" t="b">
        <v>0</v>
      </c>
      <c r="H564" s="1" t="b">
        <v>0</v>
      </c>
      <c r="I564" s="1">
        <v>36.0</v>
      </c>
      <c r="J564" s="2">
        <v>3.3548032E7</v>
      </c>
      <c r="K564" s="2">
        <v>1.5024722E7</v>
      </c>
      <c r="L564" s="1" t="s">
        <v>2577</v>
      </c>
      <c r="M564" s="1" t="s">
        <v>639</v>
      </c>
      <c r="N564" s="1" t="s">
        <v>640</v>
      </c>
      <c r="O564" s="1" t="s">
        <v>2578</v>
      </c>
    </row>
    <row r="565">
      <c r="A565" s="1" t="s">
        <v>2579</v>
      </c>
      <c r="B565" s="1" t="s">
        <v>2580</v>
      </c>
      <c r="D565" s="1" t="b">
        <v>0</v>
      </c>
      <c r="E565" s="1" t="b">
        <v>0</v>
      </c>
      <c r="F565" s="1" t="b">
        <v>0</v>
      </c>
      <c r="G565" s="1" t="b">
        <v>0</v>
      </c>
      <c r="H565" s="1" t="b">
        <v>0</v>
      </c>
      <c r="I565" s="1">
        <v>36.0</v>
      </c>
      <c r="J565" s="2">
        <v>3.3498429E7</v>
      </c>
      <c r="K565" s="2">
        <v>889810.0</v>
      </c>
      <c r="L565" s="1" t="s">
        <v>2581</v>
      </c>
      <c r="M565" s="1" t="s">
        <v>1829</v>
      </c>
      <c r="N565" s="1" t="s">
        <v>509</v>
      </c>
      <c r="O565" s="1" t="s">
        <v>2582</v>
      </c>
    </row>
    <row r="566">
      <c r="A566" s="1" t="s">
        <v>2583</v>
      </c>
      <c r="B566" s="1" t="s">
        <v>2584</v>
      </c>
      <c r="D566" s="1" t="b">
        <v>0</v>
      </c>
      <c r="E566" s="1" t="b">
        <v>0</v>
      </c>
      <c r="F566" s="1" t="b">
        <v>0</v>
      </c>
      <c r="G566" s="1" t="b">
        <v>0</v>
      </c>
      <c r="H566" s="1" t="b">
        <v>0</v>
      </c>
      <c r="I566" s="1">
        <v>36.0</v>
      </c>
      <c r="J566" s="2">
        <v>3.3437487E7</v>
      </c>
      <c r="K566" s="2">
        <v>437000.0</v>
      </c>
      <c r="L566" s="1" t="s">
        <v>2585</v>
      </c>
      <c r="M566" s="1" t="s">
        <v>2586</v>
      </c>
      <c r="N566" s="1" t="s">
        <v>240</v>
      </c>
      <c r="O566" s="1" t="s">
        <v>2587</v>
      </c>
    </row>
    <row r="567">
      <c r="A567" s="1" t="s">
        <v>2588</v>
      </c>
      <c r="B567" s="1" t="s">
        <v>2589</v>
      </c>
      <c r="D567" s="1" t="b">
        <v>0</v>
      </c>
      <c r="E567" s="1" t="b">
        <v>0</v>
      </c>
      <c r="F567" s="1" t="b">
        <v>0</v>
      </c>
      <c r="G567" s="1" t="b">
        <v>0</v>
      </c>
      <c r="H567" s="1" t="b">
        <v>0</v>
      </c>
      <c r="I567" s="1">
        <v>36.0</v>
      </c>
      <c r="J567" s="2">
        <v>3.3396217E7</v>
      </c>
      <c r="K567" s="2">
        <v>1611996.0</v>
      </c>
      <c r="L567" s="1" t="s">
        <v>2590</v>
      </c>
      <c r="M567" s="1" t="s">
        <v>1856</v>
      </c>
      <c r="N567" s="1" t="s">
        <v>1857</v>
      </c>
      <c r="O567" s="1" t="s">
        <v>2591</v>
      </c>
    </row>
    <row r="568">
      <c r="A568" s="1" t="s">
        <v>2592</v>
      </c>
      <c r="B568" s="1" t="s">
        <v>2593</v>
      </c>
      <c r="D568" s="1" t="b">
        <v>0</v>
      </c>
      <c r="E568" s="1" t="b">
        <v>0</v>
      </c>
      <c r="F568" s="1" t="b">
        <v>0</v>
      </c>
      <c r="G568" s="1" t="b">
        <v>0</v>
      </c>
      <c r="H568" s="1" t="b">
        <v>0</v>
      </c>
      <c r="I568" s="1">
        <v>36.0</v>
      </c>
      <c r="J568" s="2">
        <v>3.3236595E7</v>
      </c>
      <c r="K568" s="2">
        <v>2305856.0</v>
      </c>
      <c r="L568" s="1" t="s">
        <v>2594</v>
      </c>
      <c r="M568" s="1" t="s">
        <v>963</v>
      </c>
      <c r="N568" s="1" t="s">
        <v>964</v>
      </c>
      <c r="O568" s="1" t="s">
        <v>2595</v>
      </c>
    </row>
    <row r="569">
      <c r="A569" s="1" t="s">
        <v>2596</v>
      </c>
      <c r="B569" s="1" t="s">
        <v>2597</v>
      </c>
      <c r="D569" s="1" t="b">
        <v>0</v>
      </c>
      <c r="E569" s="1" t="b">
        <v>0</v>
      </c>
      <c r="F569" s="1" t="b">
        <v>1</v>
      </c>
      <c r="G569" s="1" t="b">
        <v>0</v>
      </c>
      <c r="H569" s="1" t="b">
        <v>0</v>
      </c>
      <c r="I569" s="1">
        <v>36.0</v>
      </c>
      <c r="J569" s="2">
        <v>3.3193717E7</v>
      </c>
      <c r="K569" s="2">
        <v>1.567044E7</v>
      </c>
      <c r="L569" s="1" t="s">
        <v>2598</v>
      </c>
      <c r="M569" s="1" t="s">
        <v>2599</v>
      </c>
      <c r="N569" s="1" t="s">
        <v>2600</v>
      </c>
      <c r="O569" s="1" t="s">
        <v>2601</v>
      </c>
    </row>
    <row r="570">
      <c r="A570" s="1" t="s">
        <v>2602</v>
      </c>
      <c r="B570" s="1" t="s">
        <v>2603</v>
      </c>
      <c r="D570" s="1" t="b">
        <v>0</v>
      </c>
      <c r="E570" s="1" t="b">
        <v>0</v>
      </c>
      <c r="F570" s="1" t="b">
        <v>0</v>
      </c>
      <c r="G570" s="1" t="b">
        <v>0</v>
      </c>
      <c r="H570" s="1" t="b">
        <v>0</v>
      </c>
      <c r="I570" s="1">
        <v>36.0</v>
      </c>
      <c r="J570" s="2">
        <v>3.3128742E7</v>
      </c>
      <c r="K570" s="2">
        <v>4338164.0</v>
      </c>
      <c r="L570" s="1" t="s">
        <v>2604</v>
      </c>
      <c r="M570" s="1" t="s">
        <v>2605</v>
      </c>
      <c r="N570" s="1" t="s">
        <v>509</v>
      </c>
      <c r="O570" s="1" t="s">
        <v>2606</v>
      </c>
    </row>
    <row r="571">
      <c r="A571" s="1" t="s">
        <v>2607</v>
      </c>
      <c r="B571" s="1" t="s">
        <v>2608</v>
      </c>
      <c r="D571" s="1" t="b">
        <v>0</v>
      </c>
      <c r="E571" s="1" t="b">
        <v>0</v>
      </c>
      <c r="F571" s="1" t="b">
        <v>0</v>
      </c>
      <c r="G571" s="1" t="b">
        <v>0</v>
      </c>
      <c r="H571" s="1" t="b">
        <v>0</v>
      </c>
      <c r="I571" s="1">
        <v>36.0</v>
      </c>
      <c r="J571" s="2">
        <v>3.3007653E7</v>
      </c>
      <c r="K571" s="2">
        <v>1221464.0</v>
      </c>
      <c r="L571" s="1" t="s">
        <v>2609</v>
      </c>
      <c r="M571" s="1" t="s">
        <v>2446</v>
      </c>
      <c r="N571" s="1" t="s">
        <v>2447</v>
      </c>
      <c r="O571" s="1" t="s">
        <v>2610</v>
      </c>
    </row>
    <row r="572">
      <c r="A572" s="1" t="s">
        <v>2611</v>
      </c>
      <c r="B572" s="1" t="s">
        <v>2612</v>
      </c>
      <c r="D572" s="1" t="b">
        <v>0</v>
      </c>
      <c r="E572" s="1" t="b">
        <v>0</v>
      </c>
      <c r="F572" s="1" t="b">
        <v>1</v>
      </c>
      <c r="G572" s="1" t="b">
        <v>0</v>
      </c>
      <c r="H572" s="1" t="b">
        <v>0</v>
      </c>
      <c r="I572" s="1">
        <v>36.0</v>
      </c>
      <c r="J572" s="2">
        <v>3.2997736E7</v>
      </c>
      <c r="K572" s="2">
        <v>1729886.0</v>
      </c>
      <c r="L572" s="1" t="s">
        <v>2613</v>
      </c>
      <c r="M572" s="1" t="s">
        <v>2021</v>
      </c>
      <c r="N572" s="1" t="s">
        <v>2614</v>
      </c>
      <c r="O572" s="1" t="s">
        <v>2615</v>
      </c>
    </row>
    <row r="573">
      <c r="A573" s="1" t="s">
        <v>2616</v>
      </c>
      <c r="B573" s="1" t="s">
        <v>2617</v>
      </c>
      <c r="D573" s="1" t="b">
        <v>0</v>
      </c>
      <c r="E573" s="1" t="b">
        <v>0</v>
      </c>
      <c r="F573" s="1" t="b">
        <v>0</v>
      </c>
      <c r="G573" s="1" t="b">
        <v>0</v>
      </c>
      <c r="H573" s="1" t="b">
        <v>0</v>
      </c>
      <c r="I573" s="1">
        <v>36.0</v>
      </c>
      <c r="J573" s="2">
        <v>3.2931358E7</v>
      </c>
      <c r="K573" s="2">
        <v>911446.0</v>
      </c>
      <c r="L573" s="1" t="s">
        <v>2618</v>
      </c>
      <c r="M573" s="1" t="s">
        <v>2619</v>
      </c>
      <c r="N573" s="1" t="s">
        <v>1883</v>
      </c>
      <c r="O573" s="1" t="s">
        <v>2620</v>
      </c>
    </row>
    <row r="574">
      <c r="A574" s="1" t="s">
        <v>2621</v>
      </c>
      <c r="B574" s="1" t="s">
        <v>2622</v>
      </c>
      <c r="D574" s="1" t="b">
        <v>0</v>
      </c>
      <c r="E574" s="1" t="b">
        <v>0</v>
      </c>
      <c r="F574" s="1" t="b">
        <v>1</v>
      </c>
      <c r="G574" s="1" t="b">
        <v>0</v>
      </c>
      <c r="H574" s="1" t="b">
        <v>0</v>
      </c>
      <c r="I574" s="1">
        <v>36.0</v>
      </c>
      <c r="J574" s="2">
        <v>3.2894048E7</v>
      </c>
      <c r="K574" s="2">
        <v>385473.0</v>
      </c>
      <c r="L574" s="1" t="s">
        <v>2623</v>
      </c>
      <c r="M574" s="1" t="s">
        <v>1903</v>
      </c>
      <c r="N574" s="1" t="s">
        <v>1808</v>
      </c>
      <c r="O574" s="1" t="s">
        <v>2624</v>
      </c>
    </row>
    <row r="575">
      <c r="A575" s="1" t="s">
        <v>2625</v>
      </c>
      <c r="B575" s="1" t="s">
        <v>2626</v>
      </c>
      <c r="D575" s="1" t="b">
        <v>0</v>
      </c>
      <c r="E575" s="1" t="b">
        <v>0</v>
      </c>
      <c r="F575" s="1" t="b">
        <v>0</v>
      </c>
      <c r="G575" s="1" t="b">
        <v>0</v>
      </c>
      <c r="H575" s="1" t="b">
        <v>0</v>
      </c>
      <c r="I575" s="1">
        <v>36.0</v>
      </c>
      <c r="J575" s="2">
        <v>3.2894009E7</v>
      </c>
      <c r="K575" s="2">
        <v>2313675.0</v>
      </c>
      <c r="L575" s="1" t="s">
        <v>2627</v>
      </c>
      <c r="M575" s="1" t="s">
        <v>112</v>
      </c>
      <c r="N575" s="1" t="s">
        <v>113</v>
      </c>
      <c r="O575" s="1" t="s">
        <v>2628</v>
      </c>
    </row>
    <row r="576">
      <c r="A576" s="1" t="s">
        <v>2629</v>
      </c>
      <c r="B576" s="1" t="s">
        <v>2630</v>
      </c>
      <c r="D576" s="1" t="b">
        <v>0</v>
      </c>
      <c r="E576" s="1" t="b">
        <v>0</v>
      </c>
      <c r="F576" s="1" t="b">
        <v>0</v>
      </c>
      <c r="G576" s="1" t="b">
        <v>0</v>
      </c>
      <c r="H576" s="1" t="b">
        <v>1</v>
      </c>
      <c r="I576" s="1">
        <v>36.0</v>
      </c>
      <c r="J576" s="2">
        <v>3.2680183E7</v>
      </c>
      <c r="K576" s="2">
        <v>4379679.0</v>
      </c>
      <c r="L576" s="1" t="s">
        <v>2631</v>
      </c>
      <c r="M576" s="1" t="s">
        <v>2632</v>
      </c>
      <c r="N576" s="1" t="s">
        <v>2633</v>
      </c>
      <c r="O576" s="1" t="s">
        <v>2634</v>
      </c>
    </row>
    <row r="577">
      <c r="A577" s="1" t="s">
        <v>2635</v>
      </c>
      <c r="B577" s="1" t="s">
        <v>2636</v>
      </c>
      <c r="D577" s="1" t="b">
        <v>0</v>
      </c>
      <c r="E577" s="1" t="b">
        <v>0</v>
      </c>
      <c r="F577" s="1" t="b">
        <v>0</v>
      </c>
      <c r="G577" s="1" t="b">
        <v>0</v>
      </c>
      <c r="H577" s="1" t="b">
        <v>0</v>
      </c>
      <c r="I577" s="1">
        <v>36.0</v>
      </c>
      <c r="J577" s="2">
        <v>3.2648515E7</v>
      </c>
      <c r="K577" s="2">
        <v>2.8237979E7</v>
      </c>
      <c r="L577" s="1" t="s">
        <v>2637</v>
      </c>
      <c r="M577" s="1" t="s">
        <v>49</v>
      </c>
      <c r="N577" s="1" t="s">
        <v>1732</v>
      </c>
      <c r="O577" s="1" t="s">
        <v>2638</v>
      </c>
    </row>
    <row r="578">
      <c r="A578" s="1" t="s">
        <v>2639</v>
      </c>
      <c r="B578" s="1" t="s">
        <v>2640</v>
      </c>
      <c r="D578" s="1" t="b">
        <v>0</v>
      </c>
      <c r="E578" s="1" t="b">
        <v>0</v>
      </c>
      <c r="F578" s="1" t="b">
        <v>1</v>
      </c>
      <c r="G578" s="1" t="b">
        <v>0</v>
      </c>
      <c r="H578" s="1" t="b">
        <v>0</v>
      </c>
      <c r="I578" s="1">
        <v>36.0</v>
      </c>
      <c r="J578" s="2">
        <v>3.260349E7</v>
      </c>
      <c r="K578" s="2">
        <v>1248641.0</v>
      </c>
      <c r="L578" s="1" t="s">
        <v>2641</v>
      </c>
      <c r="M578" s="1" t="s">
        <v>1903</v>
      </c>
      <c r="N578" s="1" t="s">
        <v>1757</v>
      </c>
      <c r="O578" s="1" t="s">
        <v>2642</v>
      </c>
    </row>
    <row r="579">
      <c r="A579" s="1" t="s">
        <v>2643</v>
      </c>
      <c r="B579" s="1" t="s">
        <v>2644</v>
      </c>
      <c r="D579" s="1" t="b">
        <v>0</v>
      </c>
      <c r="E579" s="1" t="b">
        <v>0</v>
      </c>
      <c r="F579" s="1" t="b">
        <v>0</v>
      </c>
      <c r="G579" s="1" t="b">
        <v>0</v>
      </c>
      <c r="H579" s="1" t="b">
        <v>0</v>
      </c>
      <c r="I579" s="1">
        <v>36.0</v>
      </c>
      <c r="J579" s="2">
        <v>3.2499014E7</v>
      </c>
      <c r="K579" s="2">
        <v>284900.0</v>
      </c>
      <c r="L579" s="1" t="s">
        <v>2645</v>
      </c>
      <c r="M579" s="1" t="s">
        <v>633</v>
      </c>
      <c r="N579" s="1" t="s">
        <v>634</v>
      </c>
      <c r="O579" s="1" t="s">
        <v>2646</v>
      </c>
    </row>
    <row r="580">
      <c r="A580" s="1" t="s">
        <v>2647</v>
      </c>
      <c r="B580" s="1" t="s">
        <v>2648</v>
      </c>
      <c r="D580" s="1" t="b">
        <v>0</v>
      </c>
      <c r="E580" s="1" t="b">
        <v>0</v>
      </c>
      <c r="F580" s="1" t="b">
        <v>0</v>
      </c>
      <c r="G580" s="1" t="b">
        <v>0</v>
      </c>
      <c r="H580" s="1" t="b">
        <v>0</v>
      </c>
      <c r="I580" s="1">
        <v>36.0</v>
      </c>
      <c r="J580" s="2">
        <v>3.2425524E7</v>
      </c>
      <c r="K580" s="2">
        <v>383045.0</v>
      </c>
      <c r="L580" s="1" t="s">
        <v>2649</v>
      </c>
      <c r="M580" s="1" t="s">
        <v>2650</v>
      </c>
      <c r="N580" s="1" t="s">
        <v>2651</v>
      </c>
      <c r="O580" s="1" t="s">
        <v>2652</v>
      </c>
    </row>
    <row r="581">
      <c r="A581" s="1" t="s">
        <v>2653</v>
      </c>
      <c r="B581" s="1" t="s">
        <v>2654</v>
      </c>
      <c r="D581" s="1" t="b">
        <v>0</v>
      </c>
      <c r="E581" s="1" t="b">
        <v>0</v>
      </c>
      <c r="F581" s="1" t="b">
        <v>0</v>
      </c>
      <c r="G581" s="1" t="b">
        <v>0</v>
      </c>
      <c r="H581" s="1" t="b">
        <v>1</v>
      </c>
      <c r="I581" s="1">
        <v>36.0</v>
      </c>
      <c r="J581" s="2">
        <v>3.2392452E7</v>
      </c>
      <c r="K581" s="2">
        <v>2899585.0</v>
      </c>
      <c r="L581" s="1" t="s">
        <v>2655</v>
      </c>
      <c r="M581" s="1" t="s">
        <v>2656</v>
      </c>
      <c r="N581" s="1" t="s">
        <v>2227</v>
      </c>
      <c r="O581" s="1" t="s">
        <v>2657</v>
      </c>
    </row>
    <row r="582">
      <c r="A582" s="1" t="s">
        <v>2658</v>
      </c>
      <c r="B582" s="1" t="s">
        <v>2659</v>
      </c>
      <c r="D582" s="1" t="b">
        <v>0</v>
      </c>
      <c r="E582" s="1" t="b">
        <v>0</v>
      </c>
      <c r="F582" s="1" t="b">
        <v>0</v>
      </c>
      <c r="G582" s="1" t="b">
        <v>0</v>
      </c>
      <c r="H582" s="1" t="b">
        <v>0</v>
      </c>
      <c r="I582" s="1">
        <v>36.0</v>
      </c>
      <c r="J582" s="2">
        <v>3.2352607E7</v>
      </c>
      <c r="K582" s="2">
        <v>6.5977512E7</v>
      </c>
      <c r="L582" s="1" t="s">
        <v>2660</v>
      </c>
      <c r="M582" s="1" t="s">
        <v>740</v>
      </c>
      <c r="N582" s="1" t="s">
        <v>741</v>
      </c>
      <c r="O582" s="1" t="s">
        <v>2661</v>
      </c>
    </row>
    <row r="583">
      <c r="A583" s="1" t="s">
        <v>2662</v>
      </c>
      <c r="B583" s="1" t="s">
        <v>2663</v>
      </c>
      <c r="D583" s="1" t="b">
        <v>0</v>
      </c>
      <c r="E583" s="1" t="b">
        <v>0</v>
      </c>
      <c r="F583" s="1" t="b">
        <v>0</v>
      </c>
      <c r="G583" s="1" t="b">
        <v>0</v>
      </c>
      <c r="H583" s="1" t="b">
        <v>0</v>
      </c>
      <c r="I583" s="1">
        <v>36.0</v>
      </c>
      <c r="J583" s="2">
        <v>3.2315151E7</v>
      </c>
      <c r="K583" s="2">
        <v>402338.0</v>
      </c>
      <c r="L583" s="1" t="s">
        <v>2664</v>
      </c>
      <c r="M583" s="1" t="s">
        <v>2665</v>
      </c>
      <c r="N583" s="1" t="s">
        <v>2666</v>
      </c>
      <c r="O583" s="1" t="s">
        <v>2667</v>
      </c>
    </row>
    <row r="584">
      <c r="A584" s="1" t="s">
        <v>2668</v>
      </c>
      <c r="B584" s="1" t="s">
        <v>2669</v>
      </c>
      <c r="D584" s="1" t="b">
        <v>0</v>
      </c>
      <c r="E584" s="1" t="b">
        <v>0</v>
      </c>
      <c r="F584" s="1" t="b">
        <v>1</v>
      </c>
      <c r="G584" s="1" t="b">
        <v>0</v>
      </c>
      <c r="H584" s="1" t="b">
        <v>0</v>
      </c>
      <c r="I584" s="1">
        <v>36.0</v>
      </c>
      <c r="J584" s="2">
        <v>3.2270487E7</v>
      </c>
      <c r="K584" s="2">
        <v>363646.0</v>
      </c>
      <c r="L584" s="1" t="s">
        <v>2670</v>
      </c>
      <c r="M584" s="1" t="s">
        <v>2671</v>
      </c>
      <c r="N584" s="1" t="s">
        <v>2672</v>
      </c>
      <c r="O584" s="1" t="s">
        <v>2673</v>
      </c>
    </row>
    <row r="585">
      <c r="A585" s="1" t="s">
        <v>2674</v>
      </c>
      <c r="B585" s="1" t="s">
        <v>2675</v>
      </c>
      <c r="D585" s="1" t="b">
        <v>0</v>
      </c>
      <c r="E585" s="1" t="b">
        <v>0</v>
      </c>
      <c r="F585" s="1" t="b">
        <v>0</v>
      </c>
      <c r="G585" s="1" t="b">
        <v>0</v>
      </c>
      <c r="H585" s="1" t="b">
        <v>0</v>
      </c>
      <c r="I585" s="1">
        <v>36.0</v>
      </c>
      <c r="J585" s="2">
        <v>3.2208606E7</v>
      </c>
      <c r="K585" s="2">
        <v>1704666.0</v>
      </c>
      <c r="L585" s="1" t="s">
        <v>2676</v>
      </c>
      <c r="M585" s="1" t="s">
        <v>49</v>
      </c>
      <c r="N585" s="1" t="s">
        <v>1792</v>
      </c>
      <c r="O585" s="1" t="s">
        <v>2677</v>
      </c>
    </row>
    <row r="586">
      <c r="A586" s="1" t="s">
        <v>2678</v>
      </c>
      <c r="B586" s="1" t="s">
        <v>2679</v>
      </c>
      <c r="D586" s="1" t="b">
        <v>0</v>
      </c>
      <c r="E586" s="1" t="b">
        <v>0</v>
      </c>
      <c r="F586" s="1" t="b">
        <v>0</v>
      </c>
      <c r="G586" s="1" t="b">
        <v>0</v>
      </c>
      <c r="H586" s="1" t="b">
        <v>1</v>
      </c>
      <c r="I586" s="1">
        <v>36.0</v>
      </c>
      <c r="J586" s="2">
        <v>3.2125213E7</v>
      </c>
      <c r="K586" s="2">
        <v>563999.0</v>
      </c>
      <c r="L586" s="1" t="s">
        <v>2680</v>
      </c>
      <c r="M586" s="1" t="s">
        <v>2220</v>
      </c>
      <c r="N586" s="1" t="s">
        <v>2321</v>
      </c>
      <c r="O586" s="1" t="s">
        <v>2681</v>
      </c>
    </row>
    <row r="587">
      <c r="A587" s="1" t="s">
        <v>2682</v>
      </c>
      <c r="B587" s="1" t="s">
        <v>2683</v>
      </c>
      <c r="D587" s="1" t="b">
        <v>0</v>
      </c>
      <c r="E587" s="1" t="b">
        <v>0</v>
      </c>
      <c r="F587" s="1" t="b">
        <v>1</v>
      </c>
      <c r="G587" s="1" t="b">
        <v>0</v>
      </c>
      <c r="H587" s="1" t="b">
        <v>1</v>
      </c>
      <c r="I587" s="1">
        <v>36.0</v>
      </c>
      <c r="J587" s="2">
        <v>3.2048038E7</v>
      </c>
      <c r="K587" s="2">
        <v>683084.0</v>
      </c>
      <c r="L587" s="1" t="s">
        <v>2684</v>
      </c>
      <c r="M587" s="1" t="s">
        <v>2685</v>
      </c>
      <c r="N587" s="1" t="s">
        <v>2352</v>
      </c>
      <c r="O587" s="1" t="s">
        <v>2686</v>
      </c>
    </row>
    <row r="588">
      <c r="A588" s="1" t="s">
        <v>2687</v>
      </c>
      <c r="B588" s="1" t="s">
        <v>2688</v>
      </c>
      <c r="D588" s="1" t="b">
        <v>0</v>
      </c>
      <c r="E588" s="1" t="b">
        <v>0</v>
      </c>
      <c r="F588" s="1" t="b">
        <v>0</v>
      </c>
      <c r="G588" s="1" t="b">
        <v>0</v>
      </c>
      <c r="H588" s="1" t="b">
        <v>0</v>
      </c>
      <c r="I588" s="1">
        <v>36.0</v>
      </c>
      <c r="J588" s="2">
        <v>3.1978837E7</v>
      </c>
      <c r="K588" s="2">
        <v>1927.0</v>
      </c>
      <c r="L588" s="1" t="s">
        <v>2689</v>
      </c>
      <c r="M588" s="1" t="s">
        <v>2246</v>
      </c>
      <c r="N588" s="1" t="s">
        <v>427</v>
      </c>
      <c r="O588" s="1" t="s">
        <v>2690</v>
      </c>
    </row>
    <row r="589">
      <c r="A589" s="1" t="s">
        <v>2691</v>
      </c>
      <c r="B589" s="1" t="s">
        <v>2692</v>
      </c>
      <c r="D589" s="1" t="b">
        <v>0</v>
      </c>
      <c r="E589" s="1" t="b">
        <v>0</v>
      </c>
      <c r="F589" s="1" t="b">
        <v>0</v>
      </c>
      <c r="G589" s="1" t="b">
        <v>0</v>
      </c>
      <c r="H589" s="1" t="b">
        <v>0</v>
      </c>
      <c r="I589" s="1">
        <v>36.0</v>
      </c>
      <c r="J589" s="2">
        <v>3.1824148E7</v>
      </c>
      <c r="K589" s="2">
        <v>352690.0</v>
      </c>
      <c r="L589" s="1" t="s">
        <v>2693</v>
      </c>
      <c r="M589" s="1" t="s">
        <v>2694</v>
      </c>
      <c r="N589" s="1" t="s">
        <v>2695</v>
      </c>
      <c r="O589" s="1" t="s">
        <v>2696</v>
      </c>
    </row>
    <row r="590">
      <c r="A590" s="1" t="s">
        <v>2697</v>
      </c>
      <c r="B590" s="1" t="s">
        <v>2698</v>
      </c>
      <c r="D590" s="1" t="b">
        <v>0</v>
      </c>
      <c r="E590" s="1" t="b">
        <v>0</v>
      </c>
      <c r="F590" s="1" t="b">
        <v>0</v>
      </c>
      <c r="G590" s="1" t="b">
        <v>0</v>
      </c>
      <c r="H590" s="1" t="b">
        <v>0</v>
      </c>
      <c r="I590" s="1">
        <v>36.0</v>
      </c>
      <c r="J590" s="2">
        <v>3.1776568E7</v>
      </c>
      <c r="K590" s="2">
        <v>1075702.0</v>
      </c>
      <c r="L590" s="1" t="s">
        <v>2699</v>
      </c>
      <c r="M590" s="1" t="s">
        <v>2700</v>
      </c>
      <c r="N590" s="1" t="s">
        <v>509</v>
      </c>
      <c r="O590" s="1" t="s">
        <v>2701</v>
      </c>
    </row>
    <row r="591">
      <c r="A591" s="1" t="s">
        <v>2702</v>
      </c>
      <c r="B591" s="1" t="s">
        <v>2703</v>
      </c>
      <c r="D591" s="1" t="b">
        <v>0</v>
      </c>
      <c r="E591" s="1" t="b">
        <v>0</v>
      </c>
      <c r="F591" s="1" t="b">
        <v>0</v>
      </c>
      <c r="G591" s="1" t="b">
        <v>0</v>
      </c>
      <c r="H591" s="1" t="b">
        <v>0</v>
      </c>
      <c r="I591" s="1">
        <v>36.0</v>
      </c>
      <c r="J591" s="2">
        <v>3.1734962E7</v>
      </c>
      <c r="K591" s="2">
        <v>598403.0</v>
      </c>
      <c r="L591" s="1" t="s">
        <v>2704</v>
      </c>
      <c r="M591" s="1" t="s">
        <v>2705</v>
      </c>
      <c r="N591" s="1" t="s">
        <v>509</v>
      </c>
      <c r="O591" s="1" t="s">
        <v>2706</v>
      </c>
    </row>
    <row r="592">
      <c r="A592" s="1" t="s">
        <v>2707</v>
      </c>
      <c r="B592" s="1" t="s">
        <v>2708</v>
      </c>
      <c r="D592" s="1" t="b">
        <v>0</v>
      </c>
      <c r="E592" s="1" t="b">
        <v>0</v>
      </c>
      <c r="F592" s="1" t="b">
        <v>0</v>
      </c>
      <c r="G592" s="1" t="b">
        <v>0</v>
      </c>
      <c r="H592" s="1" t="b">
        <v>0</v>
      </c>
      <c r="I592" s="1">
        <v>36.0</v>
      </c>
      <c r="J592" s="2">
        <v>3.1614291E7</v>
      </c>
      <c r="K592" s="2">
        <v>7872562.0</v>
      </c>
      <c r="L592" s="1" t="s">
        <v>2709</v>
      </c>
      <c r="M592" s="1" t="s">
        <v>2710</v>
      </c>
      <c r="N592" s="1" t="s">
        <v>2711</v>
      </c>
      <c r="O592" s="1" t="s">
        <v>2712</v>
      </c>
    </row>
    <row r="593">
      <c r="A593" s="1" t="s">
        <v>2713</v>
      </c>
      <c r="B593" s="1" t="s">
        <v>2714</v>
      </c>
      <c r="D593" s="1" t="b">
        <v>0</v>
      </c>
      <c r="E593" s="1" t="b">
        <v>0</v>
      </c>
      <c r="F593" s="1" t="b">
        <v>1</v>
      </c>
      <c r="G593" s="1" t="b">
        <v>0</v>
      </c>
      <c r="H593" s="1" t="b">
        <v>1</v>
      </c>
      <c r="I593" s="1">
        <v>36.0</v>
      </c>
      <c r="J593" s="2">
        <v>3.1520923E7</v>
      </c>
      <c r="K593" s="2">
        <v>326974.0</v>
      </c>
      <c r="L593" s="1" t="s">
        <v>2715</v>
      </c>
      <c r="M593" s="1" t="s">
        <v>2311</v>
      </c>
      <c r="N593" s="1" t="s">
        <v>2452</v>
      </c>
      <c r="O593" s="1" t="s">
        <v>2716</v>
      </c>
    </row>
    <row r="594">
      <c r="A594" s="1" t="s">
        <v>2717</v>
      </c>
      <c r="B594" s="1" t="s">
        <v>2718</v>
      </c>
      <c r="D594" s="1" t="b">
        <v>0</v>
      </c>
      <c r="E594" s="1" t="b">
        <v>0</v>
      </c>
      <c r="F594" s="1" t="b">
        <v>0</v>
      </c>
      <c r="G594" s="1" t="b">
        <v>0</v>
      </c>
      <c r="H594" s="1" t="b">
        <v>1</v>
      </c>
      <c r="I594" s="1">
        <v>36.0</v>
      </c>
      <c r="J594" s="2">
        <v>3.1503478E7</v>
      </c>
      <c r="K594" s="2">
        <v>2059966.0</v>
      </c>
      <c r="L594" s="1" t="s">
        <v>2719</v>
      </c>
      <c r="M594" s="1" t="s">
        <v>2720</v>
      </c>
      <c r="N594" s="1" t="s">
        <v>2721</v>
      </c>
      <c r="O594" s="1" t="s">
        <v>2722</v>
      </c>
    </row>
    <row r="595">
      <c r="A595" s="1" t="s">
        <v>2723</v>
      </c>
      <c r="B595" s="1" t="s">
        <v>2724</v>
      </c>
      <c r="D595" s="1" t="b">
        <v>0</v>
      </c>
      <c r="E595" s="1" t="b">
        <v>0</v>
      </c>
      <c r="F595" s="1" t="b">
        <v>0</v>
      </c>
      <c r="G595" s="1" t="b">
        <v>0</v>
      </c>
      <c r="H595" s="1" t="b">
        <v>0</v>
      </c>
      <c r="I595" s="1">
        <v>36.0</v>
      </c>
      <c r="J595" s="2">
        <v>3.145715E7</v>
      </c>
      <c r="K595" s="2">
        <v>297031.0</v>
      </c>
      <c r="L595" s="1" t="s">
        <v>2725</v>
      </c>
      <c r="M595" s="1" t="s">
        <v>2726</v>
      </c>
      <c r="N595" s="1" t="s">
        <v>2727</v>
      </c>
      <c r="O595" s="1" t="s">
        <v>2728</v>
      </c>
    </row>
    <row r="596">
      <c r="A596" s="1" t="s">
        <v>2729</v>
      </c>
      <c r="B596" s="1" t="s">
        <v>2730</v>
      </c>
      <c r="D596" s="1" t="b">
        <v>0</v>
      </c>
      <c r="E596" s="1" t="b">
        <v>0</v>
      </c>
      <c r="F596" s="1" t="b">
        <v>1</v>
      </c>
      <c r="G596" s="1" t="b">
        <v>0</v>
      </c>
      <c r="H596" s="1" t="b">
        <v>0</v>
      </c>
      <c r="I596" s="1">
        <v>36.0</v>
      </c>
      <c r="J596" s="2">
        <v>3.1367483E7</v>
      </c>
      <c r="K596" s="2">
        <v>1235343.0</v>
      </c>
      <c r="L596" s="1" t="s">
        <v>2731</v>
      </c>
      <c r="M596" s="1" t="s">
        <v>2732</v>
      </c>
      <c r="N596" s="1" t="s">
        <v>224</v>
      </c>
      <c r="O596" s="1" t="s">
        <v>2733</v>
      </c>
    </row>
    <row r="597">
      <c r="A597" s="1" t="s">
        <v>2734</v>
      </c>
      <c r="B597" s="1" t="s">
        <v>2735</v>
      </c>
      <c r="D597" s="1" t="b">
        <v>0</v>
      </c>
      <c r="E597" s="1" t="b">
        <v>0</v>
      </c>
      <c r="F597" s="1" t="b">
        <v>0</v>
      </c>
      <c r="G597" s="1" t="b">
        <v>0</v>
      </c>
      <c r="H597" s="1" t="b">
        <v>0</v>
      </c>
      <c r="I597" s="1">
        <v>36.0</v>
      </c>
      <c r="J597" s="2">
        <v>3.1296547E7</v>
      </c>
      <c r="K597" s="2">
        <v>2189521.0</v>
      </c>
      <c r="L597" s="1" t="s">
        <v>2736</v>
      </c>
      <c r="M597" s="1" t="s">
        <v>112</v>
      </c>
      <c r="N597" s="1" t="s">
        <v>113</v>
      </c>
      <c r="O597" s="1" t="s">
        <v>2737</v>
      </c>
    </row>
    <row r="598">
      <c r="A598" s="1" t="s">
        <v>2738</v>
      </c>
      <c r="B598" s="1" t="s">
        <v>2739</v>
      </c>
      <c r="D598" s="1" t="b">
        <v>0</v>
      </c>
      <c r="E598" s="1" t="b">
        <v>0</v>
      </c>
      <c r="F598" s="1" t="b">
        <v>0</v>
      </c>
      <c r="G598" s="1" t="b">
        <v>0</v>
      </c>
      <c r="H598" s="1" t="b">
        <v>1</v>
      </c>
      <c r="I598" s="1">
        <v>36.0</v>
      </c>
      <c r="J598" s="2">
        <v>3.1000803E7</v>
      </c>
      <c r="K598" s="2">
        <v>2964195.0</v>
      </c>
      <c r="L598" s="1" t="s">
        <v>2740</v>
      </c>
      <c r="M598" s="1" t="s">
        <v>2741</v>
      </c>
      <c r="N598" s="1" t="s">
        <v>691</v>
      </c>
      <c r="O598" s="1" t="s">
        <v>2742</v>
      </c>
    </row>
    <row r="599">
      <c r="A599" s="1" t="s">
        <v>2743</v>
      </c>
      <c r="B599" s="1" t="s">
        <v>2744</v>
      </c>
      <c r="D599" s="1" t="b">
        <v>0</v>
      </c>
      <c r="E599" s="1" t="b">
        <v>0</v>
      </c>
      <c r="F599" s="1" t="b">
        <v>0</v>
      </c>
      <c r="G599" s="1" t="b">
        <v>0</v>
      </c>
      <c r="H599" s="1" t="b">
        <v>0</v>
      </c>
      <c r="I599" s="1">
        <v>36.0</v>
      </c>
      <c r="J599" s="2">
        <v>3.0959261E7</v>
      </c>
      <c r="K599" s="2">
        <v>1588174.0</v>
      </c>
      <c r="L599" s="1" t="s">
        <v>2745</v>
      </c>
      <c r="M599" s="1" t="s">
        <v>639</v>
      </c>
      <c r="N599" s="1" t="s">
        <v>640</v>
      </c>
      <c r="O599" s="1" t="s">
        <v>2746</v>
      </c>
    </row>
    <row r="600">
      <c r="A600" s="1" t="s">
        <v>2747</v>
      </c>
      <c r="B600" s="1" t="s">
        <v>2748</v>
      </c>
      <c r="D600" s="1" t="b">
        <v>0</v>
      </c>
      <c r="E600" s="1" t="b">
        <v>0</v>
      </c>
      <c r="F600" s="1" t="b">
        <v>0</v>
      </c>
      <c r="G600" s="1" t="b">
        <v>0</v>
      </c>
      <c r="H600" s="1" t="b">
        <v>0</v>
      </c>
      <c r="I600" s="1">
        <v>36.0</v>
      </c>
      <c r="J600" s="2">
        <v>3.0881571E7</v>
      </c>
      <c r="K600" s="2">
        <v>322212.0</v>
      </c>
      <c r="L600" s="1" t="s">
        <v>2749</v>
      </c>
      <c r="M600" s="1" t="s">
        <v>2750</v>
      </c>
      <c r="N600" s="1" t="s">
        <v>2751</v>
      </c>
      <c r="O600" s="1" t="s">
        <v>2752</v>
      </c>
    </row>
    <row r="601">
      <c r="A601" s="1" t="s">
        <v>2753</v>
      </c>
      <c r="B601" s="1" t="s">
        <v>2754</v>
      </c>
      <c r="D601" s="1" t="b">
        <v>0</v>
      </c>
      <c r="E601" s="1" t="b">
        <v>0</v>
      </c>
      <c r="F601" s="1" t="b">
        <v>0</v>
      </c>
      <c r="G601" s="1" t="b">
        <v>0</v>
      </c>
      <c r="H601" s="1" t="b">
        <v>0</v>
      </c>
      <c r="I601" s="1">
        <v>36.0</v>
      </c>
      <c r="J601" s="2">
        <v>3.0871519E7</v>
      </c>
      <c r="K601" s="2">
        <v>1166365.0</v>
      </c>
      <c r="L601" s="1" t="s">
        <v>2755</v>
      </c>
      <c r="M601" s="1" t="s">
        <v>754</v>
      </c>
      <c r="N601" s="1" t="s">
        <v>26</v>
      </c>
      <c r="O601" s="1" t="s">
        <v>2756</v>
      </c>
    </row>
    <row r="602">
      <c r="A602" s="1" t="s">
        <v>2757</v>
      </c>
      <c r="B602" s="1" t="s">
        <v>2758</v>
      </c>
      <c r="D602" s="1" t="b">
        <v>0</v>
      </c>
      <c r="E602" s="1" t="b">
        <v>0</v>
      </c>
      <c r="F602" s="1" t="b">
        <v>0</v>
      </c>
      <c r="G602" s="1" t="b">
        <v>0</v>
      </c>
      <c r="H602" s="1" t="b">
        <v>0</v>
      </c>
      <c r="I602" s="1">
        <v>36.0</v>
      </c>
      <c r="J602" s="2">
        <v>3.085759E7</v>
      </c>
      <c r="K602" s="2">
        <v>1021760.0</v>
      </c>
      <c r="L602" s="1" t="s">
        <v>2759</v>
      </c>
      <c r="M602" s="1" t="s">
        <v>174</v>
      </c>
      <c r="N602" s="1" t="s">
        <v>1722</v>
      </c>
      <c r="O602" s="1" t="s">
        <v>2760</v>
      </c>
    </row>
    <row r="603">
      <c r="A603" s="1" t="s">
        <v>2761</v>
      </c>
      <c r="B603" s="1" t="s">
        <v>2762</v>
      </c>
      <c r="D603" s="1" t="b">
        <v>0</v>
      </c>
      <c r="E603" s="1" t="b">
        <v>0</v>
      </c>
      <c r="F603" s="1" t="b">
        <v>0</v>
      </c>
      <c r="G603" s="1" t="b">
        <v>0</v>
      </c>
      <c r="H603" s="1" t="b">
        <v>0</v>
      </c>
      <c r="I603" s="1">
        <v>36.0</v>
      </c>
      <c r="J603" s="2">
        <v>3.0837026E7</v>
      </c>
      <c r="K603" s="2">
        <v>2044083.0</v>
      </c>
      <c r="L603" s="1" t="s">
        <v>2763</v>
      </c>
      <c r="M603" s="1" t="s">
        <v>639</v>
      </c>
      <c r="N603" s="1" t="s">
        <v>640</v>
      </c>
      <c r="O603" s="1" t="s">
        <v>2764</v>
      </c>
    </row>
    <row r="604">
      <c r="A604" s="1" t="s">
        <v>2765</v>
      </c>
      <c r="B604" s="1" t="s">
        <v>2766</v>
      </c>
      <c r="D604" s="1" t="b">
        <v>0</v>
      </c>
      <c r="E604" s="1" t="b">
        <v>0</v>
      </c>
      <c r="F604" s="1" t="b">
        <v>0</v>
      </c>
      <c r="G604" s="1" t="b">
        <v>0</v>
      </c>
      <c r="H604" s="1" t="b">
        <v>1</v>
      </c>
      <c r="I604" s="1">
        <v>36.0</v>
      </c>
      <c r="J604" s="2">
        <v>3.0697927E7</v>
      </c>
      <c r="K604" s="2">
        <v>4613907.0</v>
      </c>
      <c r="L604" s="1" t="s">
        <v>2767</v>
      </c>
      <c r="M604" s="1" t="s">
        <v>2066</v>
      </c>
      <c r="N604" s="1" t="s">
        <v>1808</v>
      </c>
      <c r="O604" s="1" t="s">
        <v>2768</v>
      </c>
    </row>
    <row r="605">
      <c r="A605" s="1" t="s">
        <v>2769</v>
      </c>
      <c r="B605" s="1" t="s">
        <v>2770</v>
      </c>
      <c r="D605" s="1" t="b">
        <v>0</v>
      </c>
      <c r="E605" s="1" t="b">
        <v>0</v>
      </c>
      <c r="F605" s="1" t="b">
        <v>1</v>
      </c>
      <c r="G605" s="1" t="b">
        <v>0</v>
      </c>
      <c r="H605" s="1" t="b">
        <v>1</v>
      </c>
      <c r="I605" s="1">
        <v>36.0</v>
      </c>
      <c r="J605" s="2">
        <v>3.0371818E7</v>
      </c>
      <c r="K605" s="2">
        <v>4155954.0</v>
      </c>
      <c r="L605" s="1" t="s">
        <v>2771</v>
      </c>
      <c r="M605" s="1" t="s">
        <v>2772</v>
      </c>
      <c r="N605" s="1" t="s">
        <v>703</v>
      </c>
      <c r="O605" s="1" t="s">
        <v>2773</v>
      </c>
    </row>
    <row r="606">
      <c r="A606" s="1" t="s">
        <v>2774</v>
      </c>
      <c r="B606" s="1" t="s">
        <v>2775</v>
      </c>
      <c r="D606" s="1" t="b">
        <v>0</v>
      </c>
      <c r="E606" s="1" t="b">
        <v>0</v>
      </c>
      <c r="F606" s="1" t="b">
        <v>0</v>
      </c>
      <c r="G606" s="1" t="b">
        <v>0</v>
      </c>
      <c r="H606" s="1" t="b">
        <v>0</v>
      </c>
      <c r="I606" s="1">
        <v>36.0</v>
      </c>
      <c r="J606" s="2">
        <v>3.0352419E7</v>
      </c>
      <c r="K606" s="2">
        <v>4679158.0</v>
      </c>
      <c r="L606" s="1" t="s">
        <v>2776</v>
      </c>
      <c r="M606" s="1" t="s">
        <v>174</v>
      </c>
      <c r="N606" s="1" t="s">
        <v>2777</v>
      </c>
      <c r="O606" s="1" t="s">
        <v>2778</v>
      </c>
    </row>
    <row r="607">
      <c r="A607" s="1" t="s">
        <v>2779</v>
      </c>
      <c r="B607" s="1" t="s">
        <v>2780</v>
      </c>
      <c r="D607" s="1" t="b">
        <v>0</v>
      </c>
      <c r="E607" s="1" t="b">
        <v>0</v>
      </c>
      <c r="F607" s="1" t="b">
        <v>0</v>
      </c>
      <c r="G607" s="1" t="b">
        <v>0</v>
      </c>
      <c r="H607" s="1" t="b">
        <v>0</v>
      </c>
      <c r="I607" s="1">
        <v>36.0</v>
      </c>
      <c r="J607" s="2">
        <v>3.0228207E7</v>
      </c>
      <c r="K607" s="2">
        <v>5971186.0</v>
      </c>
      <c r="L607" s="1" t="s">
        <v>2781</v>
      </c>
      <c r="M607" s="1" t="s">
        <v>2782</v>
      </c>
      <c r="N607" s="1" t="s">
        <v>2783</v>
      </c>
      <c r="O607" s="1" t="s">
        <v>2784</v>
      </c>
    </row>
    <row r="608">
      <c r="A608" s="1" t="s">
        <v>2785</v>
      </c>
      <c r="B608" s="1" t="s">
        <v>2786</v>
      </c>
      <c r="D608" s="1" t="b">
        <v>0</v>
      </c>
      <c r="E608" s="1" t="b">
        <v>0</v>
      </c>
      <c r="F608" s="1" t="b">
        <v>0</v>
      </c>
      <c r="G608" s="1" t="b">
        <v>0</v>
      </c>
      <c r="H608" s="1" t="b">
        <v>0</v>
      </c>
      <c r="I608" s="1">
        <v>36.0</v>
      </c>
      <c r="J608" s="2">
        <v>3.0161318E7</v>
      </c>
      <c r="K608" s="2">
        <v>1.836429E7</v>
      </c>
      <c r="L608" s="1" t="s">
        <v>2787</v>
      </c>
      <c r="M608" s="1" t="s">
        <v>2788</v>
      </c>
      <c r="N608" s="1" t="s">
        <v>2789</v>
      </c>
      <c r="O608" s="1" t="s">
        <v>2790</v>
      </c>
    </row>
    <row r="609">
      <c r="A609" s="1" t="s">
        <v>2791</v>
      </c>
      <c r="B609" s="1" t="s">
        <v>2792</v>
      </c>
      <c r="D609" s="1" t="b">
        <v>0</v>
      </c>
      <c r="E609" s="1" t="b">
        <v>0</v>
      </c>
      <c r="F609" s="1" t="b">
        <v>0</v>
      </c>
      <c r="G609" s="1" t="b">
        <v>0</v>
      </c>
      <c r="H609" s="1" t="b">
        <v>1</v>
      </c>
      <c r="I609" s="1">
        <v>36.0</v>
      </c>
      <c r="J609" s="2">
        <v>3.0036521E7</v>
      </c>
      <c r="K609" s="2">
        <v>4454365.0</v>
      </c>
      <c r="L609" s="1" t="s">
        <v>2793</v>
      </c>
      <c r="M609" s="1" t="s">
        <v>2720</v>
      </c>
      <c r="N609" s="1" t="s">
        <v>2721</v>
      </c>
      <c r="O609" s="1" t="s">
        <v>2794</v>
      </c>
    </row>
    <row r="610">
      <c r="A610" s="1" t="s">
        <v>2795</v>
      </c>
      <c r="B610" s="1" t="s">
        <v>2796</v>
      </c>
      <c r="D610" s="1" t="b">
        <v>0</v>
      </c>
      <c r="E610" s="1" t="b">
        <v>0</v>
      </c>
      <c r="F610" s="1" t="b">
        <v>1</v>
      </c>
      <c r="G610" s="1" t="b">
        <v>0</v>
      </c>
      <c r="H610" s="1" t="b">
        <v>0</v>
      </c>
      <c r="I610" s="1">
        <v>36.0</v>
      </c>
      <c r="J610" s="2">
        <v>2.9840377E7</v>
      </c>
      <c r="K610" s="2">
        <v>1237859.0</v>
      </c>
      <c r="L610" s="1" t="s">
        <v>2797</v>
      </c>
      <c r="M610" s="1" t="s">
        <v>639</v>
      </c>
      <c r="N610" s="1" t="s">
        <v>640</v>
      </c>
      <c r="O610" s="1" t="s">
        <v>2798</v>
      </c>
    </row>
    <row r="611">
      <c r="A611" s="1" t="s">
        <v>2799</v>
      </c>
      <c r="B611" s="1" t="s">
        <v>2800</v>
      </c>
      <c r="D611" s="1" t="b">
        <v>0</v>
      </c>
      <c r="E611" s="1" t="b">
        <v>0</v>
      </c>
      <c r="F611" s="1" t="b">
        <v>0</v>
      </c>
      <c r="G611" s="1" t="b">
        <v>0</v>
      </c>
      <c r="H611" s="1" t="b">
        <v>0</v>
      </c>
      <c r="I611" s="1">
        <v>36.0</v>
      </c>
      <c r="J611" s="2">
        <v>2.9766125E7</v>
      </c>
      <c r="K611" s="2">
        <v>258045.0</v>
      </c>
      <c r="L611" s="1" t="s">
        <v>2801</v>
      </c>
      <c r="M611" s="1" t="s">
        <v>633</v>
      </c>
      <c r="N611" s="1" t="s">
        <v>634</v>
      </c>
      <c r="O611" s="1" t="s">
        <v>2802</v>
      </c>
    </row>
    <row r="612">
      <c r="A612" s="1" t="s">
        <v>2803</v>
      </c>
      <c r="B612" s="1" t="s">
        <v>2804</v>
      </c>
      <c r="D612" s="1" t="b">
        <v>0</v>
      </c>
      <c r="E612" s="1" t="b">
        <v>0</v>
      </c>
      <c r="F612" s="1" t="b">
        <v>0</v>
      </c>
      <c r="G612" s="1" t="b">
        <v>0</v>
      </c>
      <c r="H612" s="1" t="b">
        <v>0</v>
      </c>
      <c r="I612" s="1">
        <v>36.0</v>
      </c>
      <c r="J612" s="2">
        <v>2.964162E7</v>
      </c>
      <c r="K612" s="2">
        <v>1.6744983E7</v>
      </c>
      <c r="L612" s="1" t="s">
        <v>2805</v>
      </c>
      <c r="M612" s="1" t="s">
        <v>639</v>
      </c>
      <c r="N612" s="1" t="s">
        <v>640</v>
      </c>
      <c r="O612" s="1" t="s">
        <v>2806</v>
      </c>
    </row>
    <row r="613">
      <c r="A613" s="1" t="s">
        <v>2807</v>
      </c>
      <c r="B613" s="1" t="s">
        <v>2808</v>
      </c>
      <c r="D613" s="1" t="b">
        <v>0</v>
      </c>
      <c r="E613" s="1" t="b">
        <v>0</v>
      </c>
      <c r="F613" s="1" t="b">
        <v>0</v>
      </c>
      <c r="G613" s="1" t="b">
        <v>0</v>
      </c>
      <c r="H613" s="1" t="b">
        <v>0</v>
      </c>
      <c r="I613" s="1">
        <v>36.0</v>
      </c>
      <c r="J613" s="2">
        <v>2.9247575E7</v>
      </c>
      <c r="K613" s="2">
        <v>654533.0</v>
      </c>
      <c r="L613" s="1" t="s">
        <v>2809</v>
      </c>
      <c r="M613" s="1" t="s">
        <v>1553</v>
      </c>
      <c r="N613" s="1" t="s">
        <v>1554</v>
      </c>
      <c r="O613" s="1" t="s">
        <v>2810</v>
      </c>
    </row>
    <row r="614">
      <c r="A614" s="1" t="s">
        <v>2811</v>
      </c>
      <c r="B614" s="1" t="s">
        <v>2812</v>
      </c>
      <c r="D614" s="1" t="b">
        <v>0</v>
      </c>
      <c r="E614" s="1" t="b">
        <v>0</v>
      </c>
      <c r="F614" s="1" t="b">
        <v>0</v>
      </c>
      <c r="G614" s="1" t="b">
        <v>0</v>
      </c>
      <c r="H614" s="1" t="b">
        <v>0</v>
      </c>
      <c r="I614" s="1">
        <v>36.0</v>
      </c>
      <c r="J614" s="2">
        <v>2.9212509E7</v>
      </c>
      <c r="K614" s="2">
        <v>923538.0</v>
      </c>
      <c r="L614" s="1" t="s">
        <v>2813</v>
      </c>
      <c r="M614" s="1" t="s">
        <v>2265</v>
      </c>
      <c r="N614" s="1" t="s">
        <v>2266</v>
      </c>
      <c r="O614" s="1" t="s">
        <v>2814</v>
      </c>
    </row>
    <row r="615">
      <c r="A615" s="1" t="s">
        <v>2815</v>
      </c>
      <c r="B615" s="1" t="s">
        <v>2816</v>
      </c>
      <c r="D615" s="1" t="b">
        <v>0</v>
      </c>
      <c r="E615" s="1" t="b">
        <v>0</v>
      </c>
      <c r="F615" s="1" t="b">
        <v>1</v>
      </c>
      <c r="G615" s="1" t="b">
        <v>0</v>
      </c>
      <c r="H615" s="1" t="b">
        <v>1</v>
      </c>
      <c r="I615" s="1">
        <v>36.0</v>
      </c>
      <c r="J615" s="2">
        <v>2.9082933E7</v>
      </c>
      <c r="K615" s="2">
        <v>910409.0</v>
      </c>
      <c r="L615" s="1" t="s">
        <v>2817</v>
      </c>
      <c r="M615" s="1" t="s">
        <v>1807</v>
      </c>
      <c r="N615" s="1" t="s">
        <v>2441</v>
      </c>
      <c r="O615" s="1" t="s">
        <v>2818</v>
      </c>
    </row>
    <row r="616">
      <c r="A616" s="1" t="s">
        <v>2819</v>
      </c>
      <c r="B616" s="1" t="s">
        <v>2820</v>
      </c>
      <c r="D616" s="1" t="b">
        <v>0</v>
      </c>
      <c r="E616" s="1" t="b">
        <v>0</v>
      </c>
      <c r="F616" s="1" t="b">
        <v>0</v>
      </c>
      <c r="G616" s="1" t="b">
        <v>0</v>
      </c>
      <c r="H616" s="1" t="b">
        <v>0</v>
      </c>
      <c r="I616" s="1">
        <v>36.0</v>
      </c>
      <c r="J616" s="2">
        <v>2.8990756E7</v>
      </c>
      <c r="K616" s="2">
        <v>1025556.0</v>
      </c>
      <c r="L616" s="1" t="s">
        <v>2821</v>
      </c>
      <c r="M616" s="1" t="s">
        <v>754</v>
      </c>
      <c r="N616" s="1" t="s">
        <v>2822</v>
      </c>
      <c r="O616" s="1" t="s">
        <v>2823</v>
      </c>
    </row>
    <row r="617">
      <c r="A617" s="1" t="s">
        <v>2824</v>
      </c>
      <c r="B617" s="1" t="s">
        <v>2825</v>
      </c>
      <c r="D617" s="1" t="b">
        <v>0</v>
      </c>
      <c r="E617" s="1" t="b">
        <v>0</v>
      </c>
      <c r="F617" s="1" t="b">
        <v>0</v>
      </c>
      <c r="G617" s="1" t="b">
        <v>0</v>
      </c>
      <c r="H617" s="1" t="b">
        <v>0</v>
      </c>
      <c r="I617" s="1">
        <v>36.0</v>
      </c>
      <c r="J617" s="2">
        <v>2.8757496E7</v>
      </c>
      <c r="K617" s="2">
        <v>214026.0</v>
      </c>
      <c r="L617" s="1" t="s">
        <v>2826</v>
      </c>
      <c r="M617" s="1" t="s">
        <v>2827</v>
      </c>
      <c r="N617" s="1" t="s">
        <v>2828</v>
      </c>
      <c r="O617" s="1" t="s">
        <v>2829</v>
      </c>
    </row>
    <row r="618">
      <c r="A618" s="1" t="s">
        <v>2830</v>
      </c>
      <c r="B618" s="1" t="s">
        <v>2831</v>
      </c>
      <c r="D618" s="1" t="b">
        <v>0</v>
      </c>
      <c r="E618" s="1" t="b">
        <v>1</v>
      </c>
      <c r="F618" s="1" t="b">
        <v>0</v>
      </c>
      <c r="G618" s="1" t="b">
        <v>0</v>
      </c>
      <c r="H618" s="1" t="b">
        <v>0</v>
      </c>
      <c r="I618" s="1">
        <v>36.0</v>
      </c>
      <c r="J618" s="2">
        <v>2.8754151E7</v>
      </c>
      <c r="K618" s="2">
        <v>960730.0</v>
      </c>
      <c r="L618" s="1" t="s">
        <v>2832</v>
      </c>
      <c r="M618" s="1" t="s">
        <v>759</v>
      </c>
      <c r="N618" s="1" t="s">
        <v>322</v>
      </c>
      <c r="O618" s="1" t="s">
        <v>2833</v>
      </c>
    </row>
    <row r="619">
      <c r="A619" s="1" t="s">
        <v>2834</v>
      </c>
      <c r="B619" s="1" t="s">
        <v>2835</v>
      </c>
      <c r="D619" s="1" t="b">
        <v>0</v>
      </c>
      <c r="E619" s="1" t="b">
        <v>0</v>
      </c>
      <c r="F619" s="1" t="b">
        <v>0</v>
      </c>
      <c r="G619" s="1" t="b">
        <v>0</v>
      </c>
      <c r="H619" s="1" t="b">
        <v>1</v>
      </c>
      <c r="I619" s="1">
        <v>36.0</v>
      </c>
      <c r="J619" s="2">
        <v>2.8390835E7</v>
      </c>
      <c r="K619" s="2">
        <v>2865516.0</v>
      </c>
      <c r="L619" s="1" t="s">
        <v>2836</v>
      </c>
      <c r="M619" s="1" t="s">
        <v>2837</v>
      </c>
      <c r="N619" s="1" t="s">
        <v>2838</v>
      </c>
      <c r="O619" s="1" t="s">
        <v>2839</v>
      </c>
    </row>
    <row r="620">
      <c r="A620" s="1" t="s">
        <v>2840</v>
      </c>
      <c r="B620" s="1" t="s">
        <v>2841</v>
      </c>
      <c r="D620" s="1" t="b">
        <v>0</v>
      </c>
      <c r="E620" s="1" t="b">
        <v>0</v>
      </c>
      <c r="F620" s="1" t="b">
        <v>0</v>
      </c>
      <c r="G620" s="1" t="b">
        <v>0</v>
      </c>
      <c r="H620" s="1" t="b">
        <v>0</v>
      </c>
      <c r="I620" s="1">
        <v>36.0</v>
      </c>
      <c r="J620" s="2">
        <v>2.8379699E7</v>
      </c>
      <c r="K620" s="2">
        <v>472776.0</v>
      </c>
      <c r="L620" s="1" t="s">
        <v>2842</v>
      </c>
      <c r="M620" s="1" t="s">
        <v>2843</v>
      </c>
      <c r="N620" s="1" t="s">
        <v>794</v>
      </c>
      <c r="O620" s="1" t="s">
        <v>2844</v>
      </c>
    </row>
    <row r="621">
      <c r="A621" s="1" t="s">
        <v>2845</v>
      </c>
      <c r="B621" s="1" t="s">
        <v>2846</v>
      </c>
      <c r="D621" s="1" t="b">
        <v>0</v>
      </c>
      <c r="E621" s="1" t="b">
        <v>0</v>
      </c>
      <c r="F621" s="1" t="b">
        <v>0</v>
      </c>
      <c r="G621" s="1" t="b">
        <v>0</v>
      </c>
      <c r="H621" s="1" t="b">
        <v>0</v>
      </c>
      <c r="I621" s="1">
        <v>36.0</v>
      </c>
      <c r="J621" s="2">
        <v>2.8359543E7</v>
      </c>
      <c r="K621" s="2">
        <v>617553.0</v>
      </c>
      <c r="L621" s="1" t="s">
        <v>2847</v>
      </c>
      <c r="M621" s="1" t="s">
        <v>2671</v>
      </c>
      <c r="N621" s="1" t="s">
        <v>2848</v>
      </c>
      <c r="O621" s="1" t="s">
        <v>2849</v>
      </c>
    </row>
    <row r="622">
      <c r="A622" s="1" t="s">
        <v>2850</v>
      </c>
      <c r="B622" s="1" t="s">
        <v>2851</v>
      </c>
      <c r="D622" s="1" t="b">
        <v>0</v>
      </c>
      <c r="E622" s="1" t="b">
        <v>0</v>
      </c>
      <c r="F622" s="1" t="b">
        <v>0</v>
      </c>
      <c r="G622" s="1" t="b">
        <v>0</v>
      </c>
      <c r="H622" s="1" t="b">
        <v>0</v>
      </c>
      <c r="I622" s="1">
        <v>36.0</v>
      </c>
      <c r="J622" s="2">
        <v>2.8338711E7</v>
      </c>
      <c r="K622" s="2">
        <v>609155.0</v>
      </c>
      <c r="L622" s="1" t="s">
        <v>2852</v>
      </c>
      <c r="M622" s="1" t="s">
        <v>2853</v>
      </c>
      <c r="N622" s="1" t="s">
        <v>2666</v>
      </c>
      <c r="O622" s="1" t="s">
        <v>2854</v>
      </c>
    </row>
    <row r="623">
      <c r="A623" s="1" t="s">
        <v>2855</v>
      </c>
      <c r="B623" s="1" t="s">
        <v>2856</v>
      </c>
      <c r="D623" s="1" t="b">
        <v>0</v>
      </c>
      <c r="E623" s="1" t="b">
        <v>0</v>
      </c>
      <c r="F623" s="1" t="b">
        <v>0</v>
      </c>
      <c r="G623" s="1" t="b">
        <v>0</v>
      </c>
      <c r="H623" s="1" t="b">
        <v>0</v>
      </c>
      <c r="I623" s="1">
        <v>36.0</v>
      </c>
      <c r="J623" s="2">
        <v>2.821059E7</v>
      </c>
      <c r="K623" s="2">
        <v>788663.0</v>
      </c>
      <c r="L623" s="1" t="s">
        <v>2857</v>
      </c>
      <c r="M623" s="1" t="s">
        <v>2858</v>
      </c>
      <c r="N623" s="1" t="s">
        <v>509</v>
      </c>
      <c r="O623" s="1" t="s">
        <v>2859</v>
      </c>
    </row>
    <row r="624">
      <c r="A624" s="1" t="s">
        <v>2860</v>
      </c>
      <c r="B624" s="1" t="s">
        <v>2861</v>
      </c>
      <c r="D624" s="1" t="b">
        <v>0</v>
      </c>
      <c r="E624" s="1" t="b">
        <v>0</v>
      </c>
      <c r="F624" s="1" t="b">
        <v>1</v>
      </c>
      <c r="G624" s="1" t="b">
        <v>0</v>
      </c>
      <c r="H624" s="1" t="b">
        <v>1</v>
      </c>
      <c r="I624" s="1">
        <v>36.0</v>
      </c>
      <c r="J624" s="2">
        <v>2.8014257E7</v>
      </c>
      <c r="K624" s="2">
        <v>951331.0</v>
      </c>
      <c r="L624" s="1" t="s">
        <v>2862</v>
      </c>
      <c r="M624" s="1" t="s">
        <v>1807</v>
      </c>
      <c r="N624" s="1" t="s">
        <v>307</v>
      </c>
      <c r="O624" s="1" t="s">
        <v>2863</v>
      </c>
    </row>
    <row r="625">
      <c r="A625" s="1" t="s">
        <v>2864</v>
      </c>
      <c r="B625" s="1" t="s">
        <v>2865</v>
      </c>
      <c r="D625" s="1" t="b">
        <v>0</v>
      </c>
      <c r="E625" s="1" t="b">
        <v>0</v>
      </c>
      <c r="F625" s="1" t="b">
        <v>0</v>
      </c>
      <c r="G625" s="1" t="b">
        <v>0</v>
      </c>
      <c r="H625" s="1" t="b">
        <v>0</v>
      </c>
      <c r="I625" s="1">
        <v>36.0</v>
      </c>
      <c r="J625" s="2">
        <v>2.796561E7</v>
      </c>
      <c r="K625" s="2">
        <v>1215405.0</v>
      </c>
      <c r="L625" s="1" t="s">
        <v>2866</v>
      </c>
      <c r="M625" s="1" t="s">
        <v>759</v>
      </c>
      <c r="N625" s="1" t="s">
        <v>723</v>
      </c>
      <c r="O625" s="1" t="s">
        <v>2867</v>
      </c>
    </row>
    <row r="626">
      <c r="A626" s="1" t="s">
        <v>2868</v>
      </c>
      <c r="B626" s="1" t="s">
        <v>2869</v>
      </c>
      <c r="D626" s="1" t="b">
        <v>0</v>
      </c>
      <c r="E626" s="1" t="b">
        <v>0</v>
      </c>
      <c r="F626" s="1" t="b">
        <v>0</v>
      </c>
      <c r="G626" s="1" t="b">
        <v>0</v>
      </c>
      <c r="H626" s="1" t="b">
        <v>0</v>
      </c>
      <c r="I626" s="1">
        <v>36.0</v>
      </c>
      <c r="J626" s="2">
        <v>2.7897694E7</v>
      </c>
      <c r="K626" s="2">
        <v>1401681.0</v>
      </c>
      <c r="L626" s="1" t="s">
        <v>2870</v>
      </c>
      <c r="M626" s="1" t="s">
        <v>112</v>
      </c>
      <c r="N626" s="1" t="s">
        <v>113</v>
      </c>
      <c r="O626" s="1" t="s">
        <v>2871</v>
      </c>
    </row>
    <row r="627">
      <c r="A627" s="1" t="s">
        <v>2872</v>
      </c>
      <c r="B627" s="1" t="s">
        <v>2873</v>
      </c>
      <c r="D627" s="1" t="b">
        <v>0</v>
      </c>
      <c r="E627" s="1" t="b">
        <v>0</v>
      </c>
      <c r="F627" s="1" t="b">
        <v>0</v>
      </c>
      <c r="G627" s="1" t="b">
        <v>0</v>
      </c>
      <c r="H627" s="1" t="b">
        <v>0</v>
      </c>
      <c r="I627" s="1">
        <v>36.0</v>
      </c>
      <c r="J627" s="2">
        <v>2.7794898E7</v>
      </c>
      <c r="K627" s="2">
        <v>1227193.0</v>
      </c>
      <c r="L627" s="1" t="s">
        <v>2874</v>
      </c>
      <c r="M627" s="1" t="s">
        <v>639</v>
      </c>
      <c r="N627" s="1" t="s">
        <v>640</v>
      </c>
      <c r="O627" s="1" t="s">
        <v>2875</v>
      </c>
    </row>
    <row r="628">
      <c r="A628" s="1" t="s">
        <v>2876</v>
      </c>
      <c r="B628" s="1" t="s">
        <v>2877</v>
      </c>
      <c r="D628" s="1" t="b">
        <v>0</v>
      </c>
      <c r="E628" s="1" t="b">
        <v>0</v>
      </c>
      <c r="F628" s="1" t="b">
        <v>0</v>
      </c>
      <c r="G628" s="1" t="b">
        <v>0</v>
      </c>
      <c r="H628" s="1" t="b">
        <v>0</v>
      </c>
      <c r="I628" s="1">
        <v>36.0</v>
      </c>
      <c r="J628" s="2">
        <v>2.7778426E7</v>
      </c>
      <c r="K628" s="2">
        <v>4887921.0</v>
      </c>
      <c r="L628" s="1" t="s">
        <v>2878</v>
      </c>
      <c r="M628" s="1" t="s">
        <v>174</v>
      </c>
      <c r="N628" s="1" t="s">
        <v>2777</v>
      </c>
      <c r="O628" s="1" t="s">
        <v>2879</v>
      </c>
    </row>
    <row r="629">
      <c r="A629" s="1" t="s">
        <v>2880</v>
      </c>
      <c r="B629" s="1" t="s">
        <v>2881</v>
      </c>
      <c r="D629" s="1" t="b">
        <v>0</v>
      </c>
      <c r="E629" s="1" t="b">
        <v>0</v>
      </c>
      <c r="F629" s="1" t="b">
        <v>0</v>
      </c>
      <c r="G629" s="1" t="b">
        <v>0</v>
      </c>
      <c r="H629" s="1" t="b">
        <v>0</v>
      </c>
      <c r="I629" s="1">
        <v>36.0</v>
      </c>
      <c r="J629" s="2">
        <v>2.7751703E7</v>
      </c>
      <c r="K629" s="2">
        <v>296923.0</v>
      </c>
      <c r="L629" s="1" t="s">
        <v>2882</v>
      </c>
      <c r="M629" s="1" t="s">
        <v>1954</v>
      </c>
      <c r="N629" s="1" t="s">
        <v>515</v>
      </c>
      <c r="O629" s="1" t="s">
        <v>2883</v>
      </c>
    </row>
    <row r="630">
      <c r="A630" s="1" t="s">
        <v>2884</v>
      </c>
      <c r="B630" s="1" t="s">
        <v>2885</v>
      </c>
      <c r="D630" s="1" t="b">
        <v>0</v>
      </c>
      <c r="E630" s="1" t="b">
        <v>0</v>
      </c>
      <c r="F630" s="1" t="b">
        <v>0</v>
      </c>
      <c r="G630" s="1" t="b">
        <v>0</v>
      </c>
      <c r="H630" s="1" t="b">
        <v>0</v>
      </c>
      <c r="I630" s="1">
        <v>36.0</v>
      </c>
      <c r="J630" s="2">
        <v>2.7733286E7</v>
      </c>
      <c r="K630" s="2">
        <v>847513.0</v>
      </c>
      <c r="L630" s="1" t="s">
        <v>2886</v>
      </c>
      <c r="M630" s="1" t="s">
        <v>2887</v>
      </c>
      <c r="N630" s="1" t="s">
        <v>2888</v>
      </c>
      <c r="O630" s="1" t="s">
        <v>2889</v>
      </c>
    </row>
    <row r="631">
      <c r="A631" s="1" t="s">
        <v>2890</v>
      </c>
      <c r="B631" s="1" t="s">
        <v>2891</v>
      </c>
      <c r="D631" s="1" t="b">
        <v>0</v>
      </c>
      <c r="E631" s="1" t="b">
        <v>0</v>
      </c>
      <c r="F631" s="1" t="b">
        <v>0</v>
      </c>
      <c r="G631" s="1" t="b">
        <v>0</v>
      </c>
      <c r="H631" s="1" t="b">
        <v>0</v>
      </c>
      <c r="I631" s="1">
        <v>36.0</v>
      </c>
      <c r="J631" s="2">
        <v>2.7620069E7</v>
      </c>
      <c r="K631" s="2">
        <v>2473111.0</v>
      </c>
      <c r="L631" s="1" t="s">
        <v>2892</v>
      </c>
      <c r="M631" s="1" t="s">
        <v>759</v>
      </c>
      <c r="N631" s="1" t="s">
        <v>2030</v>
      </c>
      <c r="O631" s="1" t="s">
        <v>2893</v>
      </c>
    </row>
    <row r="632">
      <c r="A632" s="1" t="s">
        <v>2894</v>
      </c>
      <c r="B632" s="1" t="s">
        <v>2895</v>
      </c>
      <c r="D632" s="1" t="b">
        <v>0</v>
      </c>
      <c r="E632" s="1" t="b">
        <v>0</v>
      </c>
      <c r="F632" s="1" t="b">
        <v>0</v>
      </c>
      <c r="G632" s="1" t="b">
        <v>0</v>
      </c>
      <c r="H632" s="1" t="b">
        <v>0</v>
      </c>
      <c r="I632" s="1">
        <v>36.0</v>
      </c>
      <c r="J632" s="2">
        <v>2.7590587E7</v>
      </c>
      <c r="K632" s="2">
        <v>541621.0</v>
      </c>
      <c r="L632" s="1" t="s">
        <v>2896</v>
      </c>
      <c r="M632" s="1" t="s">
        <v>2897</v>
      </c>
      <c r="N632" s="1" t="s">
        <v>2898</v>
      </c>
      <c r="O632" s="1" t="s">
        <v>2899</v>
      </c>
    </row>
    <row r="633">
      <c r="A633" s="1" t="s">
        <v>2900</v>
      </c>
      <c r="B633" s="1" t="s">
        <v>2901</v>
      </c>
      <c r="D633" s="1" t="b">
        <v>0</v>
      </c>
      <c r="E633" s="1" t="b">
        <v>0</v>
      </c>
      <c r="F633" s="1" t="b">
        <v>1</v>
      </c>
      <c r="G633" s="1" t="b">
        <v>0</v>
      </c>
      <c r="H633" s="1" t="b">
        <v>1</v>
      </c>
      <c r="I633" s="1">
        <v>36.0</v>
      </c>
      <c r="J633" s="2">
        <v>2.758732E7</v>
      </c>
      <c r="K633" s="2">
        <v>4200574.0</v>
      </c>
      <c r="L633" s="1" t="s">
        <v>2902</v>
      </c>
      <c r="M633" s="1" t="s">
        <v>2903</v>
      </c>
      <c r="N633" s="1" t="s">
        <v>2838</v>
      </c>
      <c r="O633" s="1" t="s">
        <v>2904</v>
      </c>
    </row>
    <row r="634">
      <c r="A634" s="1" t="s">
        <v>2905</v>
      </c>
      <c r="B634" s="1" t="s">
        <v>2906</v>
      </c>
      <c r="D634" s="1" t="b">
        <v>0</v>
      </c>
      <c r="E634" s="1" t="b">
        <v>0</v>
      </c>
      <c r="F634" s="1" t="b">
        <v>0</v>
      </c>
      <c r="G634" s="1" t="b">
        <v>0</v>
      </c>
      <c r="H634" s="1" t="b">
        <v>0</v>
      </c>
      <c r="I634" s="1">
        <v>36.0</v>
      </c>
      <c r="J634" s="2">
        <v>2.7527195E7</v>
      </c>
      <c r="K634" s="2">
        <v>3200478.0</v>
      </c>
      <c r="L634" s="1" t="s">
        <v>2907</v>
      </c>
      <c r="M634" s="1" t="s">
        <v>2040</v>
      </c>
      <c r="N634" s="1" t="s">
        <v>2041</v>
      </c>
      <c r="O634" s="1" t="s">
        <v>2908</v>
      </c>
    </row>
    <row r="635">
      <c r="A635" s="1" t="s">
        <v>2909</v>
      </c>
      <c r="B635" s="1" t="s">
        <v>2910</v>
      </c>
      <c r="D635" s="1" t="b">
        <v>0</v>
      </c>
      <c r="E635" s="1" t="b">
        <v>0</v>
      </c>
      <c r="F635" s="1" t="b">
        <v>0</v>
      </c>
      <c r="G635" s="1" t="b">
        <v>0</v>
      </c>
      <c r="H635" s="1" t="b">
        <v>0</v>
      </c>
      <c r="I635" s="1">
        <v>36.0</v>
      </c>
      <c r="J635" s="2">
        <v>2.7487649E7</v>
      </c>
      <c r="K635" s="2">
        <v>658989.0</v>
      </c>
      <c r="L635" s="1" t="s">
        <v>2911</v>
      </c>
      <c r="M635" s="1" t="s">
        <v>2912</v>
      </c>
      <c r="N635" s="1" t="s">
        <v>2913</v>
      </c>
      <c r="O635" s="1" t="s">
        <v>2914</v>
      </c>
    </row>
    <row r="636">
      <c r="A636" s="1" t="s">
        <v>2915</v>
      </c>
      <c r="B636" s="1" t="s">
        <v>2916</v>
      </c>
      <c r="D636" s="1" t="b">
        <v>0</v>
      </c>
      <c r="E636" s="1" t="b">
        <v>0</v>
      </c>
      <c r="F636" s="1" t="b">
        <v>0</v>
      </c>
      <c r="G636" s="1" t="b">
        <v>0</v>
      </c>
      <c r="H636" s="1" t="b">
        <v>0</v>
      </c>
      <c r="I636" s="1">
        <v>36.0</v>
      </c>
      <c r="J636" s="2">
        <v>2.7468951E7</v>
      </c>
      <c r="K636" s="2">
        <v>1270679.0</v>
      </c>
      <c r="L636" s="1" t="s">
        <v>2917</v>
      </c>
      <c r="M636" s="1" t="s">
        <v>87</v>
      </c>
      <c r="N636" s="1" t="s">
        <v>88</v>
      </c>
      <c r="O636" s="1" t="s">
        <v>2918</v>
      </c>
    </row>
    <row r="637">
      <c r="A637" s="1" t="s">
        <v>2919</v>
      </c>
      <c r="B637" s="1" t="s">
        <v>2920</v>
      </c>
      <c r="D637" s="1" t="b">
        <v>0</v>
      </c>
      <c r="E637" s="1" t="b">
        <v>0</v>
      </c>
      <c r="F637" s="1" t="b">
        <v>0</v>
      </c>
      <c r="G637" s="1" t="b">
        <v>0</v>
      </c>
      <c r="H637" s="1" t="b">
        <v>0</v>
      </c>
      <c r="I637" s="1">
        <v>36.0</v>
      </c>
      <c r="J637" s="2">
        <v>2.7438019E7</v>
      </c>
      <c r="K637" s="2">
        <v>3950418.0</v>
      </c>
      <c r="L637" s="1" t="s">
        <v>2921</v>
      </c>
      <c r="M637" s="1" t="s">
        <v>1856</v>
      </c>
      <c r="N637" s="1" t="s">
        <v>1857</v>
      </c>
      <c r="O637" s="1" t="s">
        <v>2922</v>
      </c>
    </row>
    <row r="638">
      <c r="A638" s="1" t="s">
        <v>2923</v>
      </c>
      <c r="B638" s="1" t="s">
        <v>2924</v>
      </c>
      <c r="D638" s="1" t="b">
        <v>0</v>
      </c>
      <c r="E638" s="1" t="b">
        <v>0</v>
      </c>
      <c r="F638" s="1" t="b">
        <v>0</v>
      </c>
      <c r="G638" s="1" t="b">
        <v>0</v>
      </c>
      <c r="H638" s="1" t="b">
        <v>0</v>
      </c>
      <c r="I638" s="1">
        <v>36.0</v>
      </c>
      <c r="J638" s="2">
        <v>2.7236008E7</v>
      </c>
      <c r="K638" s="2">
        <v>3069809.0</v>
      </c>
      <c r="L638" s="1" t="s">
        <v>2925</v>
      </c>
      <c r="M638" s="1" t="s">
        <v>1489</v>
      </c>
      <c r="N638" s="1" t="s">
        <v>1490</v>
      </c>
      <c r="O638" s="1" t="s">
        <v>2926</v>
      </c>
    </row>
    <row r="639">
      <c r="A639" s="1" t="s">
        <v>2927</v>
      </c>
      <c r="B639" s="1" t="s">
        <v>2928</v>
      </c>
      <c r="D639" s="1" t="b">
        <v>0</v>
      </c>
      <c r="E639" s="1" t="b">
        <v>0</v>
      </c>
      <c r="F639" s="1" t="b">
        <v>0</v>
      </c>
      <c r="G639" s="1" t="b">
        <v>0</v>
      </c>
      <c r="H639" s="1" t="b">
        <v>0</v>
      </c>
      <c r="I639" s="1">
        <v>36.0</v>
      </c>
      <c r="J639" s="2">
        <v>2.7185319E7</v>
      </c>
      <c r="K639" s="2">
        <v>1031253.0</v>
      </c>
      <c r="L639" s="1" t="s">
        <v>2929</v>
      </c>
      <c r="M639" s="1" t="s">
        <v>1532</v>
      </c>
      <c r="N639" s="1" t="s">
        <v>2306</v>
      </c>
      <c r="O639" s="1" t="s">
        <v>2930</v>
      </c>
    </row>
    <row r="640">
      <c r="A640" s="1" t="s">
        <v>2931</v>
      </c>
      <c r="B640" s="1" t="s">
        <v>2932</v>
      </c>
      <c r="D640" s="1" t="b">
        <v>0</v>
      </c>
      <c r="E640" s="1" t="b">
        <v>0</v>
      </c>
      <c r="F640" s="1" t="b">
        <v>0</v>
      </c>
      <c r="G640" s="1" t="b">
        <v>0</v>
      </c>
      <c r="H640" s="1" t="b">
        <v>0</v>
      </c>
      <c r="I640" s="1">
        <v>36.0</v>
      </c>
      <c r="J640" s="2">
        <v>2.7171293E7</v>
      </c>
      <c r="K640" s="2">
        <v>194015.0</v>
      </c>
      <c r="L640" s="1" t="s">
        <v>2933</v>
      </c>
      <c r="M640" s="1" t="s">
        <v>1766</v>
      </c>
      <c r="N640" s="1" t="s">
        <v>1767</v>
      </c>
      <c r="O640" s="1" t="s">
        <v>2934</v>
      </c>
    </row>
    <row r="641">
      <c r="A641" s="1" t="s">
        <v>2935</v>
      </c>
      <c r="B641" s="1" t="s">
        <v>2936</v>
      </c>
      <c r="D641" s="1" t="b">
        <v>0</v>
      </c>
      <c r="E641" s="1" t="b">
        <v>0</v>
      </c>
      <c r="F641" s="1" t="b">
        <v>0</v>
      </c>
      <c r="G641" s="1" t="b">
        <v>0</v>
      </c>
      <c r="H641" s="1" t="b">
        <v>0</v>
      </c>
      <c r="I641" s="1">
        <v>36.0</v>
      </c>
      <c r="J641" s="2">
        <v>2.7155541E7</v>
      </c>
      <c r="K641" s="2">
        <v>5477736.0</v>
      </c>
      <c r="L641" s="1" t="s">
        <v>2937</v>
      </c>
      <c r="M641" s="1" t="s">
        <v>174</v>
      </c>
      <c r="N641" s="1" t="s">
        <v>175</v>
      </c>
      <c r="O641" s="1" t="s">
        <v>2938</v>
      </c>
    </row>
    <row r="642">
      <c r="A642" s="1" t="s">
        <v>2939</v>
      </c>
      <c r="B642" s="1" t="s">
        <v>2940</v>
      </c>
      <c r="D642" s="1" t="b">
        <v>0</v>
      </c>
      <c r="E642" s="1" t="b">
        <v>1</v>
      </c>
      <c r="F642" s="1" t="b">
        <v>0</v>
      </c>
      <c r="G642" s="1" t="b">
        <v>0</v>
      </c>
      <c r="H642" s="1" t="b">
        <v>0</v>
      </c>
      <c r="I642" s="1">
        <v>36.0</v>
      </c>
      <c r="J642" s="2">
        <v>2.7113075E7</v>
      </c>
      <c r="K642" s="2">
        <v>435631.0</v>
      </c>
      <c r="L642" s="1" t="s">
        <v>2941</v>
      </c>
      <c r="M642" s="1" t="s">
        <v>174</v>
      </c>
      <c r="N642" s="1" t="s">
        <v>175</v>
      </c>
      <c r="O642" s="1" t="s">
        <v>2942</v>
      </c>
    </row>
    <row r="643">
      <c r="A643" s="1" t="s">
        <v>2943</v>
      </c>
      <c r="B643" s="1" t="s">
        <v>2944</v>
      </c>
      <c r="D643" s="1" t="b">
        <v>0</v>
      </c>
      <c r="E643" s="1" t="b">
        <v>0</v>
      </c>
      <c r="F643" s="1" t="b">
        <v>0</v>
      </c>
      <c r="G643" s="1" t="b">
        <v>0</v>
      </c>
      <c r="H643" s="1" t="b">
        <v>0</v>
      </c>
      <c r="I643" s="1">
        <v>36.0</v>
      </c>
      <c r="J643" s="2">
        <v>2.7036963E7</v>
      </c>
      <c r="K643" s="2">
        <v>989035.0</v>
      </c>
      <c r="L643" s="1" t="s">
        <v>2945</v>
      </c>
      <c r="M643" s="1" t="s">
        <v>759</v>
      </c>
      <c r="N643" s="1" t="s">
        <v>723</v>
      </c>
      <c r="O643" s="1" t="s">
        <v>2946</v>
      </c>
    </row>
    <row r="644">
      <c r="A644" s="1" t="s">
        <v>2947</v>
      </c>
      <c r="B644" s="1" t="s">
        <v>2948</v>
      </c>
      <c r="D644" s="1" t="b">
        <v>0</v>
      </c>
      <c r="E644" s="1" t="b">
        <v>0</v>
      </c>
      <c r="F644" s="1" t="b">
        <v>0</v>
      </c>
      <c r="G644" s="1" t="b">
        <v>0</v>
      </c>
      <c r="H644" s="1" t="b">
        <v>0</v>
      </c>
      <c r="I644" s="1">
        <v>36.0</v>
      </c>
      <c r="J644" s="2">
        <v>2.6974263E7</v>
      </c>
      <c r="K644" s="2">
        <v>1695296.0</v>
      </c>
      <c r="L644" s="1" t="s">
        <v>2949</v>
      </c>
      <c r="M644" s="1" t="s">
        <v>87</v>
      </c>
      <c r="N644" s="1" t="s">
        <v>88</v>
      </c>
      <c r="O644" s="1" t="s">
        <v>2950</v>
      </c>
    </row>
    <row r="645">
      <c r="A645" s="1" t="s">
        <v>2951</v>
      </c>
      <c r="B645" s="1" t="s">
        <v>2952</v>
      </c>
      <c r="D645" s="1" t="b">
        <v>0</v>
      </c>
      <c r="E645" s="1" t="b">
        <v>0</v>
      </c>
      <c r="F645" s="1" t="b">
        <v>0</v>
      </c>
      <c r="G645" s="1" t="b">
        <v>0</v>
      </c>
      <c r="H645" s="1" t="b">
        <v>1</v>
      </c>
      <c r="I645" s="1">
        <v>36.0</v>
      </c>
      <c r="J645" s="2">
        <v>2.6746051E7</v>
      </c>
      <c r="K645" s="2">
        <v>4478182.0</v>
      </c>
      <c r="L645" s="1" t="s">
        <v>2953</v>
      </c>
      <c r="M645" s="1" t="s">
        <v>2720</v>
      </c>
      <c r="N645" s="1" t="s">
        <v>2721</v>
      </c>
      <c r="O645" s="1" t="s">
        <v>2954</v>
      </c>
    </row>
    <row r="646">
      <c r="A646" s="1" t="s">
        <v>2955</v>
      </c>
      <c r="B646" s="1" t="s">
        <v>2956</v>
      </c>
      <c r="D646" s="1" t="b">
        <v>0</v>
      </c>
      <c r="E646" s="1" t="b">
        <v>0</v>
      </c>
      <c r="F646" s="1" t="b">
        <v>0</v>
      </c>
      <c r="G646" s="1" t="b">
        <v>0</v>
      </c>
      <c r="H646" s="1" t="b">
        <v>0</v>
      </c>
      <c r="I646" s="1">
        <v>36.0</v>
      </c>
      <c r="J646" s="2">
        <v>2.6734735E7</v>
      </c>
      <c r="K646" s="2">
        <v>1969020.0</v>
      </c>
      <c r="L646" s="1" t="s">
        <v>2957</v>
      </c>
      <c r="M646" s="1" t="s">
        <v>754</v>
      </c>
      <c r="N646" s="1" t="s">
        <v>760</v>
      </c>
      <c r="O646" s="1" t="s">
        <v>2958</v>
      </c>
    </row>
    <row r="647">
      <c r="A647" s="1" t="s">
        <v>2959</v>
      </c>
      <c r="B647" s="1" t="s">
        <v>2960</v>
      </c>
      <c r="D647" s="1" t="b">
        <v>0</v>
      </c>
      <c r="E647" s="1" t="b">
        <v>0</v>
      </c>
      <c r="F647" s="1" t="b">
        <v>0</v>
      </c>
      <c r="G647" s="1" t="b">
        <v>0</v>
      </c>
      <c r="H647" s="1" t="b">
        <v>0</v>
      </c>
      <c r="I647" s="1">
        <v>36.0</v>
      </c>
      <c r="J647" s="2">
        <v>2.6604768E7</v>
      </c>
      <c r="K647" s="2">
        <v>1.1197321E7</v>
      </c>
      <c r="L647" s="1" t="s">
        <v>2961</v>
      </c>
      <c r="M647" s="1" t="s">
        <v>639</v>
      </c>
      <c r="N647" s="1" t="s">
        <v>640</v>
      </c>
      <c r="O647" s="1" t="s">
        <v>2962</v>
      </c>
    </row>
    <row r="648">
      <c r="A648" s="1" t="s">
        <v>2963</v>
      </c>
      <c r="B648" s="1" t="s">
        <v>2964</v>
      </c>
      <c r="D648" s="1" t="b">
        <v>0</v>
      </c>
      <c r="E648" s="1" t="b">
        <v>0</v>
      </c>
      <c r="F648" s="1" t="b">
        <v>1</v>
      </c>
      <c r="G648" s="1" t="b">
        <v>0</v>
      </c>
      <c r="H648" s="1" t="b">
        <v>0</v>
      </c>
      <c r="I648" s="1">
        <v>36.0</v>
      </c>
      <c r="J648" s="2">
        <v>2.657999E7</v>
      </c>
      <c r="K648" s="2">
        <v>1066280.0</v>
      </c>
      <c r="L648" s="1" t="s">
        <v>2965</v>
      </c>
      <c r="M648" s="1" t="s">
        <v>2021</v>
      </c>
      <c r="N648" s="1" t="s">
        <v>1898</v>
      </c>
      <c r="O648" s="1" t="s">
        <v>2966</v>
      </c>
    </row>
    <row r="649">
      <c r="A649" s="1" t="s">
        <v>2967</v>
      </c>
      <c r="B649" s="1" t="s">
        <v>2968</v>
      </c>
      <c r="D649" s="1" t="b">
        <v>0</v>
      </c>
      <c r="E649" s="1" t="b">
        <v>0</v>
      </c>
      <c r="F649" s="1" t="b">
        <v>0</v>
      </c>
      <c r="G649" s="1" t="b">
        <v>0</v>
      </c>
      <c r="H649" s="1" t="b">
        <v>0</v>
      </c>
      <c r="I649" s="1">
        <v>36.0</v>
      </c>
      <c r="J649" s="2">
        <v>2.6528351E7</v>
      </c>
      <c r="K649" s="2">
        <v>1344019.0</v>
      </c>
      <c r="L649" s="1" t="s">
        <v>2969</v>
      </c>
      <c r="M649" s="1" t="s">
        <v>209</v>
      </c>
      <c r="N649" s="1" t="s">
        <v>210</v>
      </c>
      <c r="O649" s="1" t="s">
        <v>2970</v>
      </c>
    </row>
    <row r="650">
      <c r="A650" s="1" t="s">
        <v>2971</v>
      </c>
      <c r="B650" s="1" t="s">
        <v>2972</v>
      </c>
      <c r="D650" s="1" t="b">
        <v>0</v>
      </c>
      <c r="E650" s="1" t="b">
        <v>0</v>
      </c>
      <c r="F650" s="1" t="b">
        <v>0</v>
      </c>
      <c r="G650" s="1" t="b">
        <v>0</v>
      </c>
      <c r="H650" s="1" t="b">
        <v>0</v>
      </c>
      <c r="I650" s="1">
        <v>36.0</v>
      </c>
      <c r="J650" s="2">
        <v>2.6447787E7</v>
      </c>
      <c r="K650" s="2">
        <v>4036668.0</v>
      </c>
      <c r="L650" s="1" t="s">
        <v>2973</v>
      </c>
      <c r="M650" s="1" t="s">
        <v>2305</v>
      </c>
      <c r="N650" s="1" t="s">
        <v>2974</v>
      </c>
      <c r="O650" s="1" t="s">
        <v>2975</v>
      </c>
    </row>
    <row r="651">
      <c r="A651" s="1" t="s">
        <v>2976</v>
      </c>
      <c r="B651" s="1" t="s">
        <v>2977</v>
      </c>
      <c r="D651" s="1" t="b">
        <v>0</v>
      </c>
      <c r="E651" s="1" t="b">
        <v>0</v>
      </c>
      <c r="F651" s="1" t="b">
        <v>1</v>
      </c>
      <c r="G651" s="1" t="b">
        <v>0</v>
      </c>
      <c r="H651" s="1" t="b">
        <v>1</v>
      </c>
      <c r="I651" s="1">
        <v>36.0</v>
      </c>
      <c r="J651" s="2">
        <v>2.6109718E7</v>
      </c>
      <c r="K651" s="2">
        <v>1366862.0</v>
      </c>
      <c r="L651" s="1" t="s">
        <v>2978</v>
      </c>
      <c r="M651" s="1" t="s">
        <v>1576</v>
      </c>
      <c r="N651" s="1" t="s">
        <v>2979</v>
      </c>
      <c r="O651" s="1" t="s">
        <v>2980</v>
      </c>
    </row>
    <row r="652">
      <c r="A652" s="1" t="s">
        <v>2981</v>
      </c>
      <c r="B652" s="1" t="s">
        <v>2982</v>
      </c>
      <c r="D652" s="1" t="b">
        <v>0</v>
      </c>
      <c r="E652" s="1" t="b">
        <v>0</v>
      </c>
      <c r="F652" s="1" t="b">
        <v>0</v>
      </c>
      <c r="G652" s="1" t="b">
        <v>0</v>
      </c>
      <c r="H652" s="1" t="b">
        <v>0</v>
      </c>
      <c r="I652" s="1">
        <v>36.0</v>
      </c>
      <c r="J652" s="2">
        <v>2.6084593E7</v>
      </c>
      <c r="K652" s="2">
        <v>259548.0</v>
      </c>
      <c r="L652" s="1" t="s">
        <v>2983</v>
      </c>
      <c r="M652" s="1" t="s">
        <v>712</v>
      </c>
      <c r="N652" s="1" t="s">
        <v>713</v>
      </c>
      <c r="O652" s="1" t="s">
        <v>2984</v>
      </c>
    </row>
    <row r="653">
      <c r="A653" s="1" t="s">
        <v>2985</v>
      </c>
      <c r="B653" s="1" t="s">
        <v>2986</v>
      </c>
      <c r="D653" s="1" t="b">
        <v>0</v>
      </c>
      <c r="E653" s="1" t="b">
        <v>0</v>
      </c>
      <c r="F653" s="1" t="b">
        <v>0</v>
      </c>
      <c r="G653" s="1" t="b">
        <v>0</v>
      </c>
      <c r="H653" s="1" t="b">
        <v>0</v>
      </c>
      <c r="I653" s="1">
        <v>36.0</v>
      </c>
      <c r="J653" s="2">
        <v>2.6080477E7</v>
      </c>
      <c r="K653" s="2">
        <v>1284071.0</v>
      </c>
      <c r="L653" s="1" t="s">
        <v>2987</v>
      </c>
      <c r="M653" s="1" t="s">
        <v>2710</v>
      </c>
      <c r="N653" s="1" t="s">
        <v>2979</v>
      </c>
      <c r="O653" s="1" t="s">
        <v>2988</v>
      </c>
    </row>
    <row r="654">
      <c r="A654" s="1" t="s">
        <v>2989</v>
      </c>
      <c r="B654" s="1" t="s">
        <v>2990</v>
      </c>
      <c r="D654" s="1" t="b">
        <v>0</v>
      </c>
      <c r="E654" s="1" t="b">
        <v>0</v>
      </c>
      <c r="F654" s="1" t="b">
        <v>0</v>
      </c>
      <c r="G654" s="1" t="b">
        <v>0</v>
      </c>
      <c r="H654" s="1" t="b">
        <v>0</v>
      </c>
      <c r="I654" s="1">
        <v>36.0</v>
      </c>
      <c r="J654" s="2">
        <v>2.5940213E7</v>
      </c>
      <c r="K654" s="2">
        <v>1509025.0</v>
      </c>
      <c r="L654" s="1" t="s">
        <v>2991</v>
      </c>
      <c r="M654" s="1" t="s">
        <v>754</v>
      </c>
      <c r="N654" s="1" t="s">
        <v>55</v>
      </c>
      <c r="O654" s="1" t="s">
        <v>2992</v>
      </c>
    </row>
    <row r="655">
      <c r="A655" s="1" t="s">
        <v>2993</v>
      </c>
      <c r="B655" s="1" t="s">
        <v>2994</v>
      </c>
      <c r="D655" s="1" t="b">
        <v>0</v>
      </c>
      <c r="E655" s="1" t="b">
        <v>0</v>
      </c>
      <c r="F655" s="1" t="b">
        <v>0</v>
      </c>
      <c r="G655" s="1" t="b">
        <v>0</v>
      </c>
      <c r="H655" s="1" t="b">
        <v>0</v>
      </c>
      <c r="I655" s="1">
        <v>36.0</v>
      </c>
      <c r="J655" s="2">
        <v>2.5940199E7</v>
      </c>
      <c r="K655" s="2">
        <v>570097.0</v>
      </c>
      <c r="L655" s="1" t="s">
        <v>2995</v>
      </c>
      <c r="M655" s="1" t="s">
        <v>1571</v>
      </c>
      <c r="N655" s="1" t="s">
        <v>515</v>
      </c>
      <c r="O655" s="1" t="s">
        <v>2996</v>
      </c>
    </row>
    <row r="656">
      <c r="A656" s="1" t="s">
        <v>2997</v>
      </c>
      <c r="B656" s="1" t="s">
        <v>2998</v>
      </c>
      <c r="D656" s="1" t="b">
        <v>0</v>
      </c>
      <c r="E656" s="1" t="b">
        <v>0</v>
      </c>
      <c r="F656" s="1" t="b">
        <v>0</v>
      </c>
      <c r="G656" s="1" t="b">
        <v>0</v>
      </c>
      <c r="H656" s="1" t="b">
        <v>0</v>
      </c>
      <c r="I656" s="1">
        <v>36.0</v>
      </c>
      <c r="J656" s="2">
        <v>2.5716299E7</v>
      </c>
      <c r="K656" s="2">
        <v>2186184.0</v>
      </c>
      <c r="L656" s="1" t="s">
        <v>2999</v>
      </c>
      <c r="M656" s="1" t="s">
        <v>2710</v>
      </c>
      <c r="N656" s="1" t="s">
        <v>3000</v>
      </c>
      <c r="O656" s="1" t="s">
        <v>3001</v>
      </c>
    </row>
    <row r="657">
      <c r="A657" s="1" t="s">
        <v>3002</v>
      </c>
      <c r="B657" s="1" t="s">
        <v>3003</v>
      </c>
      <c r="D657" s="1" t="b">
        <v>0</v>
      </c>
      <c r="E657" s="1" t="b">
        <v>0</v>
      </c>
      <c r="F657" s="1" t="b">
        <v>0</v>
      </c>
      <c r="G657" s="1" t="b">
        <v>0</v>
      </c>
      <c r="H657" s="1" t="b">
        <v>0</v>
      </c>
      <c r="I657" s="1">
        <v>36.0</v>
      </c>
      <c r="J657" s="2">
        <v>2.5672229E7</v>
      </c>
      <c r="K657" s="2">
        <v>386427.0</v>
      </c>
      <c r="L657" s="1" t="s">
        <v>3004</v>
      </c>
      <c r="M657" s="1" t="s">
        <v>3005</v>
      </c>
      <c r="N657" s="1" t="s">
        <v>3006</v>
      </c>
      <c r="O657" s="1" t="s">
        <v>3007</v>
      </c>
    </row>
    <row r="658">
      <c r="A658" s="1" t="s">
        <v>3008</v>
      </c>
      <c r="B658" s="1" t="s">
        <v>3009</v>
      </c>
      <c r="D658" s="1" t="b">
        <v>0</v>
      </c>
      <c r="E658" s="1" t="b">
        <v>0</v>
      </c>
      <c r="F658" s="1" t="b">
        <v>0</v>
      </c>
      <c r="G658" s="1" t="b">
        <v>0</v>
      </c>
      <c r="H658" s="1" t="b">
        <v>0</v>
      </c>
      <c r="I658" s="1">
        <v>36.0</v>
      </c>
      <c r="J658" s="2">
        <v>2.5638844E7</v>
      </c>
      <c r="K658" s="2">
        <v>1062555.0</v>
      </c>
      <c r="L658" s="1" t="s">
        <v>3010</v>
      </c>
      <c r="M658" s="1" t="s">
        <v>3011</v>
      </c>
      <c r="N658" s="1" t="s">
        <v>3012</v>
      </c>
      <c r="O658" s="1" t="s">
        <v>3013</v>
      </c>
    </row>
    <row r="659">
      <c r="A659" s="1" t="s">
        <v>3014</v>
      </c>
      <c r="B659" s="1" t="s">
        <v>3015</v>
      </c>
      <c r="D659" s="1" t="b">
        <v>0</v>
      </c>
      <c r="E659" s="1" t="b">
        <v>0</v>
      </c>
      <c r="F659" s="1" t="b">
        <v>0</v>
      </c>
      <c r="G659" s="1" t="b">
        <v>0</v>
      </c>
      <c r="H659" s="1" t="b">
        <v>0</v>
      </c>
      <c r="I659" s="1">
        <v>36.0</v>
      </c>
      <c r="J659" s="2">
        <v>2.548627E7</v>
      </c>
      <c r="K659" s="2">
        <v>1.7054684E7</v>
      </c>
      <c r="L659" s="1" t="s">
        <v>3016</v>
      </c>
      <c r="M659" s="1" t="s">
        <v>740</v>
      </c>
      <c r="N659" s="1" t="s">
        <v>741</v>
      </c>
      <c r="O659" s="1" t="s">
        <v>3017</v>
      </c>
    </row>
    <row r="660">
      <c r="A660" s="1" t="s">
        <v>3018</v>
      </c>
      <c r="B660" s="1" t="s">
        <v>3019</v>
      </c>
      <c r="D660" s="1" t="b">
        <v>0</v>
      </c>
      <c r="E660" s="1" t="b">
        <v>0</v>
      </c>
      <c r="F660" s="1" t="b">
        <v>0</v>
      </c>
      <c r="G660" s="1" t="b">
        <v>0</v>
      </c>
      <c r="H660" s="1" t="b">
        <v>0</v>
      </c>
      <c r="I660" s="1">
        <v>36.0</v>
      </c>
      <c r="J660" s="2">
        <v>2.5269515E7</v>
      </c>
      <c r="K660" s="2">
        <v>399136.0</v>
      </c>
      <c r="L660" s="1" t="s">
        <v>3020</v>
      </c>
      <c r="M660" s="1" t="s">
        <v>3021</v>
      </c>
      <c r="N660" s="1" t="s">
        <v>3022</v>
      </c>
      <c r="O660" s="1" t="s">
        <v>3023</v>
      </c>
    </row>
    <row r="661">
      <c r="A661" s="1" t="s">
        <v>3024</v>
      </c>
      <c r="B661" s="1" t="s">
        <v>3025</v>
      </c>
      <c r="D661" s="1" t="b">
        <v>0</v>
      </c>
      <c r="E661" s="1" t="b">
        <v>0</v>
      </c>
      <c r="F661" s="1" t="b">
        <v>0</v>
      </c>
      <c r="G661" s="1" t="b">
        <v>0</v>
      </c>
      <c r="H661" s="1" t="b">
        <v>0</v>
      </c>
      <c r="I661" s="1">
        <v>36.0</v>
      </c>
      <c r="J661" s="2">
        <v>2.5142897E7</v>
      </c>
      <c r="K661" s="2">
        <v>2806254.0</v>
      </c>
      <c r="L661" s="1" t="s">
        <v>3026</v>
      </c>
      <c r="M661" s="1" t="s">
        <v>1489</v>
      </c>
      <c r="N661" s="1" t="s">
        <v>1490</v>
      </c>
      <c r="O661" s="1" t="s">
        <v>3027</v>
      </c>
    </row>
    <row r="662">
      <c r="A662" s="1" t="s">
        <v>3028</v>
      </c>
      <c r="B662" s="1" t="s">
        <v>3029</v>
      </c>
      <c r="D662" s="1" t="b">
        <v>0</v>
      </c>
      <c r="E662" s="1" t="b">
        <v>0</v>
      </c>
      <c r="F662" s="1" t="b">
        <v>0</v>
      </c>
      <c r="G662" s="1" t="b">
        <v>0</v>
      </c>
      <c r="H662" s="1" t="b">
        <v>0</v>
      </c>
      <c r="I662" s="1">
        <v>36.0</v>
      </c>
      <c r="J662" s="2">
        <v>2.5017378E7</v>
      </c>
      <c r="K662" s="2">
        <v>514516.0</v>
      </c>
      <c r="L662" s="1" t="s">
        <v>3030</v>
      </c>
      <c r="M662" s="1" t="s">
        <v>3031</v>
      </c>
      <c r="N662" s="1" t="s">
        <v>1747</v>
      </c>
      <c r="O662" s="1" t="s">
        <v>3032</v>
      </c>
    </row>
    <row r="663">
      <c r="A663" s="1" t="s">
        <v>3033</v>
      </c>
      <c r="B663" s="1" t="s">
        <v>3034</v>
      </c>
      <c r="D663" s="1" t="b">
        <v>0</v>
      </c>
      <c r="E663" s="1" t="b">
        <v>0</v>
      </c>
      <c r="F663" s="1" t="b">
        <v>1</v>
      </c>
      <c r="G663" s="1" t="b">
        <v>0</v>
      </c>
      <c r="H663" s="1" t="b">
        <v>0</v>
      </c>
      <c r="I663" s="1">
        <v>36.0</v>
      </c>
      <c r="J663" s="2">
        <v>2.4999618E7</v>
      </c>
      <c r="K663" s="2">
        <v>8905966.0</v>
      </c>
      <c r="L663" s="1" t="s">
        <v>3035</v>
      </c>
      <c r="M663" s="1" t="s">
        <v>1856</v>
      </c>
      <c r="N663" s="1" t="s">
        <v>1857</v>
      </c>
      <c r="O663" s="1" t="s">
        <v>3036</v>
      </c>
    </row>
    <row r="664">
      <c r="A664" s="1" t="s">
        <v>3037</v>
      </c>
      <c r="B664" s="1" t="s">
        <v>3038</v>
      </c>
      <c r="D664" s="1" t="b">
        <v>0</v>
      </c>
      <c r="E664" s="1" t="b">
        <v>0</v>
      </c>
      <c r="F664" s="1" t="b">
        <v>0</v>
      </c>
      <c r="G664" s="1" t="b">
        <v>0</v>
      </c>
      <c r="H664" s="1" t="b">
        <v>0</v>
      </c>
      <c r="I664" s="1">
        <v>36.0</v>
      </c>
      <c r="J664" s="2">
        <v>2.4998889E7</v>
      </c>
      <c r="K664" s="2">
        <v>458707.0</v>
      </c>
      <c r="L664" s="1" t="s">
        <v>3039</v>
      </c>
      <c r="M664" s="1" t="s">
        <v>963</v>
      </c>
      <c r="N664" s="1" t="s">
        <v>964</v>
      </c>
      <c r="O664" s="1" t="s">
        <v>3040</v>
      </c>
    </row>
    <row r="665">
      <c r="A665" s="1" t="s">
        <v>3041</v>
      </c>
      <c r="B665" s="1" t="s">
        <v>3042</v>
      </c>
      <c r="D665" s="1" t="b">
        <v>0</v>
      </c>
      <c r="E665" s="1" t="b">
        <v>0</v>
      </c>
      <c r="F665" s="1" t="b">
        <v>0</v>
      </c>
      <c r="G665" s="1" t="b">
        <v>0</v>
      </c>
      <c r="H665" s="1" t="b">
        <v>0</v>
      </c>
      <c r="I665" s="1">
        <v>36.0</v>
      </c>
      <c r="J665" s="2">
        <v>2.4970153E7</v>
      </c>
      <c r="K665" s="2">
        <v>316785.0</v>
      </c>
      <c r="L665" s="1" t="s">
        <v>3043</v>
      </c>
      <c r="M665" s="1" t="s">
        <v>3044</v>
      </c>
      <c r="N665" s="1" t="s">
        <v>3045</v>
      </c>
      <c r="O665" s="1" t="s">
        <v>3046</v>
      </c>
    </row>
    <row r="666">
      <c r="A666" s="1" t="s">
        <v>3047</v>
      </c>
      <c r="B666" s="1" t="s">
        <v>3048</v>
      </c>
      <c r="D666" s="1" t="b">
        <v>0</v>
      </c>
      <c r="E666" s="1" t="b">
        <v>0</v>
      </c>
      <c r="F666" s="1" t="b">
        <v>0</v>
      </c>
      <c r="G666" s="1" t="b">
        <v>0</v>
      </c>
      <c r="H666" s="1" t="b">
        <v>0</v>
      </c>
      <c r="I666" s="1">
        <v>36.0</v>
      </c>
      <c r="J666" s="2">
        <v>2.4945356E7</v>
      </c>
      <c r="K666" s="2">
        <v>492249.0</v>
      </c>
      <c r="L666" s="1" t="s">
        <v>3049</v>
      </c>
      <c r="M666" s="1" t="s">
        <v>3050</v>
      </c>
      <c r="N666" s="1" t="s">
        <v>3051</v>
      </c>
      <c r="O666" s="1" t="s">
        <v>3052</v>
      </c>
    </row>
    <row r="667">
      <c r="A667" s="1" t="s">
        <v>3053</v>
      </c>
      <c r="B667" s="1" t="s">
        <v>3054</v>
      </c>
      <c r="D667" s="1" t="b">
        <v>0</v>
      </c>
      <c r="E667" s="1" t="b">
        <v>0</v>
      </c>
      <c r="F667" s="1" t="b">
        <v>1</v>
      </c>
      <c r="G667" s="1" t="b">
        <v>0</v>
      </c>
      <c r="H667" s="1" t="b">
        <v>0</v>
      </c>
      <c r="I667" s="1">
        <v>36.0</v>
      </c>
      <c r="J667" s="2">
        <v>2.4809318E7</v>
      </c>
      <c r="K667" s="2">
        <v>923596.0</v>
      </c>
      <c r="L667" s="1" t="s">
        <v>3055</v>
      </c>
      <c r="M667" s="1" t="s">
        <v>3056</v>
      </c>
      <c r="N667" s="1" t="s">
        <v>3057</v>
      </c>
      <c r="O667" s="1" t="s">
        <v>3058</v>
      </c>
    </row>
    <row r="668">
      <c r="A668" s="1" t="s">
        <v>3059</v>
      </c>
      <c r="B668" s="1" t="s">
        <v>3060</v>
      </c>
      <c r="D668" s="1" t="b">
        <v>0</v>
      </c>
      <c r="E668" s="1" t="b">
        <v>0</v>
      </c>
      <c r="F668" s="1" t="b">
        <v>0</v>
      </c>
      <c r="G668" s="1" t="b">
        <v>0</v>
      </c>
      <c r="H668" s="1" t="b">
        <v>0</v>
      </c>
      <c r="I668" s="1">
        <v>36.0</v>
      </c>
      <c r="J668" s="2">
        <v>2.4757053E7</v>
      </c>
      <c r="K668" s="2">
        <v>1034937.0</v>
      </c>
      <c r="L668" s="1" t="s">
        <v>3061</v>
      </c>
      <c r="M668" s="1" t="s">
        <v>174</v>
      </c>
      <c r="N668" s="1" t="s">
        <v>1709</v>
      </c>
      <c r="O668" s="1" t="s">
        <v>3062</v>
      </c>
    </row>
    <row r="669">
      <c r="A669" s="1" t="s">
        <v>3063</v>
      </c>
      <c r="B669" s="1" t="s">
        <v>3064</v>
      </c>
      <c r="D669" s="1" t="b">
        <v>0</v>
      </c>
      <c r="E669" s="1" t="b">
        <v>0</v>
      </c>
      <c r="F669" s="1" t="b">
        <v>0</v>
      </c>
      <c r="G669" s="1" t="b">
        <v>0</v>
      </c>
      <c r="H669" s="1" t="b">
        <v>0</v>
      </c>
      <c r="I669" s="1">
        <v>36.0</v>
      </c>
      <c r="J669" s="2">
        <v>2.4727684E7</v>
      </c>
      <c r="K669" s="2">
        <v>298006.0</v>
      </c>
      <c r="L669" s="1" t="s">
        <v>3065</v>
      </c>
      <c r="M669" s="1" t="s">
        <v>2726</v>
      </c>
      <c r="N669" s="1" t="s">
        <v>3066</v>
      </c>
      <c r="O669" s="1" t="s">
        <v>3067</v>
      </c>
    </row>
    <row r="670">
      <c r="A670" s="1" t="s">
        <v>3068</v>
      </c>
      <c r="B670" s="1" t="s">
        <v>3069</v>
      </c>
      <c r="D670" s="1" t="b">
        <v>0</v>
      </c>
      <c r="E670" s="1" t="b">
        <v>0</v>
      </c>
      <c r="F670" s="1" t="b">
        <v>1</v>
      </c>
      <c r="G670" s="1" t="b">
        <v>0</v>
      </c>
      <c r="H670" s="1" t="b">
        <v>0</v>
      </c>
      <c r="I670" s="1">
        <v>36.0</v>
      </c>
      <c r="J670" s="2">
        <v>2.4706931E7</v>
      </c>
      <c r="K670" s="2">
        <v>6406234.0</v>
      </c>
      <c r="L670" s="1" t="s">
        <v>3070</v>
      </c>
      <c r="M670" s="1" t="s">
        <v>1727</v>
      </c>
      <c r="N670" s="1" t="s">
        <v>287</v>
      </c>
      <c r="O670" s="1" t="s">
        <v>3071</v>
      </c>
    </row>
    <row r="671">
      <c r="A671" s="1" t="s">
        <v>3072</v>
      </c>
      <c r="B671" s="1" t="s">
        <v>3073</v>
      </c>
      <c r="D671" s="1" t="b">
        <v>0</v>
      </c>
      <c r="E671" s="1" t="b">
        <v>0</v>
      </c>
      <c r="F671" s="1" t="b">
        <v>0</v>
      </c>
      <c r="G671" s="1" t="b">
        <v>0</v>
      </c>
      <c r="H671" s="1" t="b">
        <v>0</v>
      </c>
      <c r="I671" s="1">
        <v>36.0</v>
      </c>
      <c r="J671" s="2">
        <v>2.4523627E7</v>
      </c>
      <c r="K671" s="2">
        <v>1025173.0</v>
      </c>
      <c r="L671" s="1" t="s">
        <v>3074</v>
      </c>
      <c r="M671" s="1" t="s">
        <v>825</v>
      </c>
      <c r="N671" s="1" t="s">
        <v>794</v>
      </c>
      <c r="O671" s="1" t="s">
        <v>3075</v>
      </c>
    </row>
    <row r="672">
      <c r="A672" s="1" t="s">
        <v>3076</v>
      </c>
      <c r="B672" s="1" t="s">
        <v>3077</v>
      </c>
      <c r="D672" s="1" t="b">
        <v>0</v>
      </c>
      <c r="E672" s="1" t="b">
        <v>0</v>
      </c>
      <c r="F672" s="1" t="b">
        <v>0</v>
      </c>
      <c r="G672" s="1" t="b">
        <v>0</v>
      </c>
      <c r="H672" s="1" t="b">
        <v>0</v>
      </c>
      <c r="I672" s="1">
        <v>36.0</v>
      </c>
      <c r="J672" s="2">
        <v>2.4514581E7</v>
      </c>
      <c r="K672" s="2">
        <v>708023.0</v>
      </c>
      <c r="L672" s="1" t="s">
        <v>3078</v>
      </c>
      <c r="M672" s="1" t="s">
        <v>3079</v>
      </c>
      <c r="N672" s="1" t="s">
        <v>3080</v>
      </c>
      <c r="O672" s="1" t="s">
        <v>3081</v>
      </c>
    </row>
    <row r="673">
      <c r="A673" s="1" t="s">
        <v>3082</v>
      </c>
      <c r="B673" s="1" t="s">
        <v>3083</v>
      </c>
      <c r="D673" s="1" t="b">
        <v>0</v>
      </c>
      <c r="E673" s="1" t="b">
        <v>0</v>
      </c>
      <c r="F673" s="1" t="b">
        <v>0</v>
      </c>
      <c r="G673" s="1" t="b">
        <v>0</v>
      </c>
      <c r="H673" s="1" t="b">
        <v>0</v>
      </c>
      <c r="I673" s="1">
        <v>36.0</v>
      </c>
      <c r="J673" s="2">
        <v>2.4409918E7</v>
      </c>
      <c r="K673" s="2">
        <v>307360.0</v>
      </c>
      <c r="L673" s="1" t="s">
        <v>3084</v>
      </c>
      <c r="M673" s="1" t="s">
        <v>3085</v>
      </c>
      <c r="N673" s="1" t="s">
        <v>3086</v>
      </c>
      <c r="O673" s="1" t="s">
        <v>3087</v>
      </c>
    </row>
    <row r="674">
      <c r="A674" s="1" t="s">
        <v>3088</v>
      </c>
      <c r="B674" s="1" t="s">
        <v>3089</v>
      </c>
      <c r="D674" s="1" t="b">
        <v>0</v>
      </c>
      <c r="E674" s="1" t="b">
        <v>0</v>
      </c>
      <c r="F674" s="1" t="b">
        <v>1</v>
      </c>
      <c r="G674" s="1" t="b">
        <v>0</v>
      </c>
      <c r="H674" s="1" t="b">
        <v>0</v>
      </c>
      <c r="I674" s="1">
        <v>36.0</v>
      </c>
      <c r="J674" s="2">
        <v>2.421011E7</v>
      </c>
      <c r="K674" s="2">
        <v>2.110402E7</v>
      </c>
      <c r="L674" s="1" t="s">
        <v>3090</v>
      </c>
      <c r="M674" s="1" t="s">
        <v>3091</v>
      </c>
      <c r="N674" s="1" t="s">
        <v>1798</v>
      </c>
      <c r="O674" s="1" t="s">
        <v>3092</v>
      </c>
    </row>
    <row r="675">
      <c r="A675" s="1" t="s">
        <v>3093</v>
      </c>
      <c r="B675" s="1" t="s">
        <v>3094</v>
      </c>
      <c r="D675" s="1" t="b">
        <v>0</v>
      </c>
      <c r="E675" s="1" t="b">
        <v>0</v>
      </c>
      <c r="F675" s="1" t="b">
        <v>0</v>
      </c>
      <c r="G675" s="1" t="b">
        <v>0</v>
      </c>
      <c r="H675" s="1" t="b">
        <v>0</v>
      </c>
      <c r="I675" s="1">
        <v>36.0</v>
      </c>
      <c r="J675" s="2">
        <v>2.388118E7</v>
      </c>
      <c r="K675" s="2">
        <v>233289.0</v>
      </c>
      <c r="L675" s="1" t="s">
        <v>3095</v>
      </c>
      <c r="M675" s="1" t="s">
        <v>87</v>
      </c>
      <c r="N675" s="1" t="s">
        <v>88</v>
      </c>
      <c r="O675" s="1" t="s">
        <v>3096</v>
      </c>
    </row>
    <row r="676">
      <c r="A676" s="1" t="s">
        <v>3097</v>
      </c>
      <c r="B676" s="1" t="s">
        <v>3098</v>
      </c>
      <c r="D676" s="1" t="b">
        <v>0</v>
      </c>
      <c r="E676" s="1" t="b">
        <v>0</v>
      </c>
      <c r="F676" s="1" t="b">
        <v>0</v>
      </c>
      <c r="G676" s="1" t="b">
        <v>0</v>
      </c>
      <c r="H676" s="1" t="b">
        <v>0</v>
      </c>
      <c r="I676" s="1">
        <v>36.0</v>
      </c>
      <c r="J676" s="2">
        <v>2.3878261E7</v>
      </c>
      <c r="K676" s="2">
        <v>282813.0</v>
      </c>
      <c r="L676" s="1" t="s">
        <v>3099</v>
      </c>
      <c r="M676" s="1" t="s">
        <v>639</v>
      </c>
      <c r="N676" s="1" t="s">
        <v>640</v>
      </c>
      <c r="O676" s="1" t="s">
        <v>3100</v>
      </c>
    </row>
    <row r="677">
      <c r="A677" s="1" t="s">
        <v>3101</v>
      </c>
      <c r="B677" s="1" t="s">
        <v>3102</v>
      </c>
      <c r="D677" s="1" t="b">
        <v>0</v>
      </c>
      <c r="E677" s="1" t="b">
        <v>0</v>
      </c>
      <c r="F677" s="1" t="b">
        <v>0</v>
      </c>
      <c r="G677" s="1" t="b">
        <v>0</v>
      </c>
      <c r="H677" s="1" t="b">
        <v>0</v>
      </c>
      <c r="I677" s="1">
        <v>36.0</v>
      </c>
      <c r="J677" s="2">
        <v>2.3753274E7</v>
      </c>
      <c r="K677" s="2">
        <v>2.2856057E7</v>
      </c>
      <c r="L677" s="1" t="s">
        <v>3103</v>
      </c>
      <c r="M677" s="1" t="s">
        <v>87</v>
      </c>
      <c r="N677" s="1" t="s">
        <v>88</v>
      </c>
      <c r="O677" s="1" t="s">
        <v>3104</v>
      </c>
    </row>
    <row r="678">
      <c r="A678" s="1" t="s">
        <v>3105</v>
      </c>
      <c r="B678" s="1" t="s">
        <v>3106</v>
      </c>
      <c r="D678" s="1" t="b">
        <v>0</v>
      </c>
      <c r="E678" s="1" t="b">
        <v>0</v>
      </c>
      <c r="F678" s="1" t="b">
        <v>0</v>
      </c>
      <c r="G678" s="1" t="b">
        <v>0</v>
      </c>
      <c r="H678" s="1" t="b">
        <v>0</v>
      </c>
      <c r="I678" s="1">
        <v>36.0</v>
      </c>
      <c r="J678" s="2">
        <v>2.3688016E7</v>
      </c>
      <c r="K678" s="2">
        <v>3397959.0</v>
      </c>
      <c r="L678" s="1" t="s">
        <v>3107</v>
      </c>
      <c r="M678" s="1" t="s">
        <v>2710</v>
      </c>
      <c r="N678" s="1" t="s">
        <v>317</v>
      </c>
      <c r="O678" s="1" t="s">
        <v>3108</v>
      </c>
    </row>
    <row r="679">
      <c r="A679" s="1" t="s">
        <v>3109</v>
      </c>
      <c r="B679" s="1" t="s">
        <v>3110</v>
      </c>
      <c r="D679" s="1" t="b">
        <v>0</v>
      </c>
      <c r="E679" s="1" t="b">
        <v>0</v>
      </c>
      <c r="F679" s="1" t="b">
        <v>1</v>
      </c>
      <c r="G679" s="1" t="b">
        <v>0</v>
      </c>
      <c r="H679" s="1" t="b">
        <v>1</v>
      </c>
      <c r="I679" s="1">
        <v>36.0</v>
      </c>
      <c r="J679" s="2">
        <v>2.3591293E7</v>
      </c>
      <c r="K679" s="2">
        <v>886391.0</v>
      </c>
      <c r="L679" s="1" t="s">
        <v>3111</v>
      </c>
      <c r="M679" s="1" t="s">
        <v>1576</v>
      </c>
      <c r="N679" s="1" t="s">
        <v>2979</v>
      </c>
      <c r="O679" s="1" t="s">
        <v>3112</v>
      </c>
    </row>
    <row r="680">
      <c r="A680" s="1" t="s">
        <v>3113</v>
      </c>
      <c r="B680" s="1" t="s">
        <v>3114</v>
      </c>
      <c r="D680" s="1" t="b">
        <v>0</v>
      </c>
      <c r="E680" s="1" t="b">
        <v>0</v>
      </c>
      <c r="F680" s="1" t="b">
        <v>0</v>
      </c>
      <c r="G680" s="1" t="b">
        <v>0</v>
      </c>
      <c r="H680" s="1" t="b">
        <v>0</v>
      </c>
      <c r="I680" s="1">
        <v>36.0</v>
      </c>
      <c r="J680" s="2">
        <v>2.3575486E7</v>
      </c>
      <c r="K680" s="2">
        <v>1575726.0</v>
      </c>
      <c r="L680" s="1" t="s">
        <v>3115</v>
      </c>
      <c r="M680" s="1" t="s">
        <v>639</v>
      </c>
      <c r="N680" s="1" t="s">
        <v>640</v>
      </c>
      <c r="O680" s="1" t="s">
        <v>3116</v>
      </c>
    </row>
    <row r="681">
      <c r="A681" s="1" t="s">
        <v>3117</v>
      </c>
      <c r="B681" s="1" t="s">
        <v>3118</v>
      </c>
      <c r="D681" s="1" t="b">
        <v>0</v>
      </c>
      <c r="E681" s="1" t="b">
        <v>0</v>
      </c>
      <c r="F681" s="1" t="b">
        <v>0</v>
      </c>
      <c r="G681" s="1" t="b">
        <v>0</v>
      </c>
      <c r="H681" s="1" t="b">
        <v>0</v>
      </c>
      <c r="I681" s="1">
        <v>36.0</v>
      </c>
      <c r="J681" s="2">
        <v>2.3375962E7</v>
      </c>
      <c r="K681" s="2">
        <v>527644.0</v>
      </c>
      <c r="L681" s="1" t="s">
        <v>3119</v>
      </c>
      <c r="M681" s="1" t="s">
        <v>3120</v>
      </c>
      <c r="N681" s="1" t="s">
        <v>3121</v>
      </c>
      <c r="O681" s="1" t="s">
        <v>3122</v>
      </c>
    </row>
    <row r="682">
      <c r="A682" s="1" t="s">
        <v>3123</v>
      </c>
      <c r="B682" s="1" t="s">
        <v>3124</v>
      </c>
      <c r="D682" s="1" t="b">
        <v>0</v>
      </c>
      <c r="E682" s="1" t="b">
        <v>0</v>
      </c>
      <c r="F682" s="1" t="b">
        <v>1</v>
      </c>
      <c r="G682" s="1" t="b">
        <v>0</v>
      </c>
      <c r="H682" s="1" t="b">
        <v>1</v>
      </c>
      <c r="I682" s="1">
        <v>36.0</v>
      </c>
      <c r="J682" s="2">
        <v>2.2914821E7</v>
      </c>
      <c r="K682" s="2">
        <v>360686.0</v>
      </c>
      <c r="L682" s="1" t="s">
        <v>3125</v>
      </c>
      <c r="M682" s="1" t="s">
        <v>2311</v>
      </c>
      <c r="N682" s="1" t="s">
        <v>2300</v>
      </c>
      <c r="O682" s="1" t="s">
        <v>3126</v>
      </c>
    </row>
    <row r="683">
      <c r="A683" s="1" t="s">
        <v>3127</v>
      </c>
      <c r="B683" s="1" t="s">
        <v>3128</v>
      </c>
      <c r="D683" s="1" t="b">
        <v>0</v>
      </c>
      <c r="E683" s="1" t="b">
        <v>0</v>
      </c>
      <c r="F683" s="1" t="b">
        <v>0</v>
      </c>
      <c r="G683" s="1" t="b">
        <v>0</v>
      </c>
      <c r="H683" s="1" t="b">
        <v>0</v>
      </c>
      <c r="I683" s="1">
        <v>36.0</v>
      </c>
      <c r="J683" s="2">
        <v>2.2756735E7</v>
      </c>
      <c r="K683" s="2">
        <v>9910206.0</v>
      </c>
      <c r="L683" s="1" t="s">
        <v>3129</v>
      </c>
      <c r="M683" s="1" t="s">
        <v>740</v>
      </c>
      <c r="N683" s="1" t="s">
        <v>741</v>
      </c>
      <c r="O683" s="1" t="s">
        <v>3130</v>
      </c>
    </row>
    <row r="684">
      <c r="A684" s="1" t="s">
        <v>3131</v>
      </c>
      <c r="B684" s="1" t="s">
        <v>3132</v>
      </c>
      <c r="D684" s="1" t="b">
        <v>0</v>
      </c>
      <c r="E684" s="1" t="b">
        <v>0</v>
      </c>
      <c r="F684" s="1" t="b">
        <v>1</v>
      </c>
      <c r="G684" s="1" t="b">
        <v>0</v>
      </c>
      <c r="H684" s="1" t="b">
        <v>0</v>
      </c>
      <c r="I684" s="1">
        <v>36.0</v>
      </c>
      <c r="J684" s="2">
        <v>2.2537903E7</v>
      </c>
      <c r="K684" s="2">
        <v>639270.0</v>
      </c>
      <c r="L684" s="1" t="s">
        <v>3133</v>
      </c>
      <c r="M684" s="1" t="s">
        <v>3134</v>
      </c>
      <c r="N684" s="1" t="s">
        <v>540</v>
      </c>
      <c r="O684" s="1" t="s">
        <v>3135</v>
      </c>
    </row>
    <row r="685">
      <c r="A685" s="1" t="s">
        <v>3136</v>
      </c>
      <c r="B685" s="1" t="s">
        <v>3137</v>
      </c>
      <c r="D685" s="1" t="b">
        <v>0</v>
      </c>
      <c r="E685" s="1" t="b">
        <v>0</v>
      </c>
      <c r="F685" s="1" t="b">
        <v>1</v>
      </c>
      <c r="G685" s="1" t="b">
        <v>0</v>
      </c>
      <c r="H685" s="1" t="b">
        <v>1</v>
      </c>
      <c r="I685" s="1">
        <v>36.0</v>
      </c>
      <c r="J685" s="2">
        <v>2.2331404E7</v>
      </c>
      <c r="K685" s="2">
        <v>3203561.0</v>
      </c>
      <c r="L685" s="1" t="s">
        <v>3138</v>
      </c>
      <c r="M685" s="1" t="s">
        <v>3139</v>
      </c>
      <c r="N685" s="1" t="s">
        <v>3140</v>
      </c>
      <c r="O685" s="1" t="s">
        <v>3141</v>
      </c>
    </row>
    <row r="686">
      <c r="A686" s="1" t="s">
        <v>3142</v>
      </c>
      <c r="B686" s="1" t="s">
        <v>3143</v>
      </c>
      <c r="D686" s="1" t="b">
        <v>0</v>
      </c>
      <c r="E686" s="1" t="b">
        <v>0</v>
      </c>
      <c r="F686" s="1" t="b">
        <v>0</v>
      </c>
      <c r="G686" s="1" t="b">
        <v>0</v>
      </c>
      <c r="H686" s="1" t="b">
        <v>0</v>
      </c>
      <c r="I686" s="1">
        <v>36.0</v>
      </c>
      <c r="J686" s="2">
        <v>2.229554E7</v>
      </c>
      <c r="K686" s="2">
        <v>1600971.0</v>
      </c>
      <c r="L686" s="1" t="s">
        <v>3144</v>
      </c>
      <c r="M686" s="1" t="s">
        <v>112</v>
      </c>
      <c r="N686" s="1" t="s">
        <v>113</v>
      </c>
      <c r="O686" s="1" t="s">
        <v>3145</v>
      </c>
    </row>
    <row r="687">
      <c r="A687" s="1" t="s">
        <v>3146</v>
      </c>
      <c r="B687" s="1" t="s">
        <v>3147</v>
      </c>
      <c r="D687" s="1" t="b">
        <v>0</v>
      </c>
      <c r="E687" s="1" t="b">
        <v>0</v>
      </c>
      <c r="F687" s="1" t="b">
        <v>0</v>
      </c>
      <c r="G687" s="1" t="b">
        <v>0</v>
      </c>
      <c r="H687" s="1" t="b">
        <v>0</v>
      </c>
      <c r="I687" s="1">
        <v>36.0</v>
      </c>
      <c r="J687" s="2">
        <v>2.2276243E7</v>
      </c>
      <c r="K687" s="2">
        <v>395307.0</v>
      </c>
      <c r="L687" s="1" t="s">
        <v>3148</v>
      </c>
      <c r="M687" s="1" t="s">
        <v>3149</v>
      </c>
      <c r="N687" s="1" t="s">
        <v>2076</v>
      </c>
      <c r="O687" s="1" t="s">
        <v>3150</v>
      </c>
    </row>
    <row r="688">
      <c r="A688" s="1" t="s">
        <v>3151</v>
      </c>
      <c r="B688" s="1" t="s">
        <v>3152</v>
      </c>
      <c r="D688" s="1" t="b">
        <v>0</v>
      </c>
      <c r="E688" s="1" t="b">
        <v>0</v>
      </c>
      <c r="F688" s="1" t="b">
        <v>0</v>
      </c>
      <c r="G688" s="1" t="b">
        <v>0</v>
      </c>
      <c r="H688" s="1" t="b">
        <v>0</v>
      </c>
      <c r="I688" s="1">
        <v>36.0</v>
      </c>
      <c r="J688" s="2">
        <v>2.2264101E7</v>
      </c>
      <c r="K688" s="2">
        <v>673840.0</v>
      </c>
      <c r="L688" s="1" t="s">
        <v>3153</v>
      </c>
      <c r="M688" s="1" t="s">
        <v>754</v>
      </c>
      <c r="N688" s="1" t="s">
        <v>1704</v>
      </c>
      <c r="O688" s="1" t="s">
        <v>3154</v>
      </c>
    </row>
    <row r="689">
      <c r="A689" s="1" t="s">
        <v>3155</v>
      </c>
      <c r="B689" s="1" t="s">
        <v>3156</v>
      </c>
      <c r="D689" s="1" t="b">
        <v>0</v>
      </c>
      <c r="E689" s="1" t="b">
        <v>0</v>
      </c>
      <c r="F689" s="1" t="b">
        <v>0</v>
      </c>
      <c r="G689" s="1" t="b">
        <v>0</v>
      </c>
      <c r="H689" s="1" t="b">
        <v>0</v>
      </c>
      <c r="I689" s="1">
        <v>36.0</v>
      </c>
      <c r="J689" s="2">
        <v>2.2192477E7</v>
      </c>
      <c r="K689" s="2">
        <v>660214.0</v>
      </c>
      <c r="L689" s="1" t="s">
        <v>3157</v>
      </c>
      <c r="M689" s="1" t="s">
        <v>3158</v>
      </c>
      <c r="N689" s="1" t="s">
        <v>3159</v>
      </c>
      <c r="O689" s="1" t="s">
        <v>3160</v>
      </c>
    </row>
    <row r="690">
      <c r="A690" s="1" t="s">
        <v>3161</v>
      </c>
      <c r="B690" s="1" t="s">
        <v>3162</v>
      </c>
      <c r="D690" s="1" t="b">
        <v>0</v>
      </c>
      <c r="E690" s="1" t="b">
        <v>0</v>
      </c>
      <c r="F690" s="1" t="b">
        <v>0</v>
      </c>
      <c r="G690" s="1" t="b">
        <v>0</v>
      </c>
      <c r="H690" s="1" t="b">
        <v>0</v>
      </c>
      <c r="I690" s="1">
        <v>36.0</v>
      </c>
      <c r="J690" s="2">
        <v>2.2058563E7</v>
      </c>
      <c r="K690" s="2">
        <v>1026560.0</v>
      </c>
      <c r="L690" s="1" t="s">
        <v>3163</v>
      </c>
      <c r="M690" s="1" t="s">
        <v>87</v>
      </c>
      <c r="N690" s="1" t="s">
        <v>88</v>
      </c>
      <c r="O690" s="1" t="s">
        <v>3164</v>
      </c>
    </row>
    <row r="691">
      <c r="A691" s="1" t="s">
        <v>3165</v>
      </c>
      <c r="B691" s="1" t="s">
        <v>3166</v>
      </c>
      <c r="D691" s="1" t="b">
        <v>0</v>
      </c>
      <c r="E691" s="1" t="b">
        <v>0</v>
      </c>
      <c r="F691" s="1" t="b">
        <v>0</v>
      </c>
      <c r="G691" s="1" t="b">
        <v>0</v>
      </c>
      <c r="H691" s="1" t="b">
        <v>0</v>
      </c>
      <c r="I691" s="1">
        <v>36.0</v>
      </c>
      <c r="J691" s="2">
        <v>2.2055796E7</v>
      </c>
      <c r="K691" s="2">
        <v>6216175.0</v>
      </c>
      <c r="L691" s="1" t="s">
        <v>3167</v>
      </c>
      <c r="M691" s="1" t="s">
        <v>2522</v>
      </c>
      <c r="N691" s="1" t="s">
        <v>2523</v>
      </c>
      <c r="O691" s="1" t="s">
        <v>3168</v>
      </c>
    </row>
    <row r="692">
      <c r="A692" s="1" t="s">
        <v>3169</v>
      </c>
      <c r="B692" s="1" t="s">
        <v>3170</v>
      </c>
      <c r="D692" s="1" t="b">
        <v>0</v>
      </c>
      <c r="E692" s="1" t="b">
        <v>0</v>
      </c>
      <c r="F692" s="1" t="b">
        <v>0</v>
      </c>
      <c r="G692" s="1" t="b">
        <v>0</v>
      </c>
      <c r="H692" s="1" t="b">
        <v>1</v>
      </c>
      <c r="I692" s="1">
        <v>36.0</v>
      </c>
      <c r="J692" s="2">
        <v>2.2048821E7</v>
      </c>
      <c r="K692" s="2">
        <v>1.0955633E7</v>
      </c>
      <c r="L692" s="1" t="s">
        <v>3171</v>
      </c>
      <c r="M692" s="1" t="s">
        <v>2066</v>
      </c>
      <c r="N692" s="1" t="s">
        <v>2057</v>
      </c>
      <c r="O692" s="1" t="s">
        <v>3172</v>
      </c>
    </row>
    <row r="693">
      <c r="A693" s="1" t="s">
        <v>3173</v>
      </c>
      <c r="B693" s="1" t="s">
        <v>3174</v>
      </c>
      <c r="D693" s="1" t="b">
        <v>0</v>
      </c>
      <c r="E693" s="1" t="b">
        <v>0</v>
      </c>
      <c r="F693" s="1" t="b">
        <v>0</v>
      </c>
      <c r="G693" s="1" t="b">
        <v>0</v>
      </c>
      <c r="H693" s="1" t="b">
        <v>0</v>
      </c>
      <c r="I693" s="1">
        <v>36.0</v>
      </c>
      <c r="J693" s="2">
        <v>2.1847517E7</v>
      </c>
      <c r="K693" s="2">
        <v>346890.0</v>
      </c>
      <c r="L693" s="1" t="s">
        <v>3175</v>
      </c>
      <c r="M693" s="1" t="s">
        <v>3085</v>
      </c>
      <c r="N693" s="1" t="s">
        <v>240</v>
      </c>
      <c r="O693" s="1" t="s">
        <v>3176</v>
      </c>
    </row>
    <row r="694">
      <c r="A694" s="1" t="s">
        <v>3177</v>
      </c>
      <c r="B694" s="1" t="s">
        <v>3178</v>
      </c>
      <c r="D694" s="1" t="b">
        <v>0</v>
      </c>
      <c r="E694" s="1" t="b">
        <v>0</v>
      </c>
      <c r="F694" s="1" t="b">
        <v>0</v>
      </c>
      <c r="G694" s="1" t="b">
        <v>0</v>
      </c>
      <c r="H694" s="1" t="b">
        <v>0</v>
      </c>
      <c r="I694" s="1">
        <v>36.0</v>
      </c>
      <c r="J694" s="2">
        <v>2.1807493E7</v>
      </c>
      <c r="K694" s="2">
        <v>2473429.0</v>
      </c>
      <c r="L694" s="1" t="s">
        <v>3179</v>
      </c>
      <c r="M694" s="1" t="s">
        <v>2782</v>
      </c>
      <c r="N694" s="1" t="s">
        <v>3180</v>
      </c>
      <c r="O694" s="1" t="s">
        <v>3181</v>
      </c>
    </row>
    <row r="695">
      <c r="A695" s="1" t="s">
        <v>3182</v>
      </c>
      <c r="B695" s="1" t="s">
        <v>3183</v>
      </c>
      <c r="D695" s="1" t="b">
        <v>0</v>
      </c>
      <c r="E695" s="1" t="b">
        <v>0</v>
      </c>
      <c r="F695" s="1" t="b">
        <v>0</v>
      </c>
      <c r="G695" s="1" t="b">
        <v>0</v>
      </c>
      <c r="H695" s="1" t="b">
        <v>0</v>
      </c>
      <c r="I695" s="1">
        <v>36.0</v>
      </c>
      <c r="J695" s="2">
        <v>2.1801708E7</v>
      </c>
      <c r="K695" s="2">
        <v>9350199.0</v>
      </c>
      <c r="L695" s="1" t="s">
        <v>3184</v>
      </c>
      <c r="M695" s="1" t="s">
        <v>87</v>
      </c>
      <c r="N695" s="1" t="s">
        <v>88</v>
      </c>
      <c r="O695" s="1" t="s">
        <v>3185</v>
      </c>
    </row>
    <row r="696">
      <c r="A696" s="1" t="s">
        <v>3186</v>
      </c>
      <c r="B696" s="1" t="s">
        <v>3187</v>
      </c>
      <c r="D696" s="1" t="b">
        <v>0</v>
      </c>
      <c r="E696" s="1" t="b">
        <v>0</v>
      </c>
      <c r="F696" s="1" t="b">
        <v>0</v>
      </c>
      <c r="G696" s="1" t="b">
        <v>0</v>
      </c>
      <c r="H696" s="1" t="b">
        <v>0</v>
      </c>
      <c r="I696" s="1">
        <v>36.0</v>
      </c>
      <c r="J696" s="2">
        <v>2.1764093E7</v>
      </c>
      <c r="K696" s="2">
        <v>5815716.0</v>
      </c>
      <c r="L696" s="1" t="s">
        <v>3188</v>
      </c>
      <c r="M696" s="1" t="s">
        <v>639</v>
      </c>
      <c r="N696" s="1" t="s">
        <v>640</v>
      </c>
      <c r="O696" s="1" t="s">
        <v>3189</v>
      </c>
    </row>
    <row r="697">
      <c r="A697" s="1" t="s">
        <v>3190</v>
      </c>
      <c r="B697" s="1" t="s">
        <v>3191</v>
      </c>
      <c r="D697" s="1" t="b">
        <v>0</v>
      </c>
      <c r="E697" s="1" t="b">
        <v>0</v>
      </c>
      <c r="F697" s="1" t="b">
        <v>0</v>
      </c>
      <c r="G697" s="1" t="b">
        <v>0</v>
      </c>
      <c r="H697" s="1" t="b">
        <v>0</v>
      </c>
      <c r="I697" s="1">
        <v>36.0</v>
      </c>
      <c r="J697" s="2">
        <v>2.1702857E7</v>
      </c>
      <c r="K697" s="2">
        <v>782629.0</v>
      </c>
      <c r="L697" s="1" t="s">
        <v>3192</v>
      </c>
      <c r="M697" s="1" t="s">
        <v>3193</v>
      </c>
      <c r="N697" s="1" t="s">
        <v>3194</v>
      </c>
      <c r="O697" s="1" t="s">
        <v>3195</v>
      </c>
    </row>
    <row r="698">
      <c r="A698" s="1" t="s">
        <v>3196</v>
      </c>
      <c r="B698" s="1" t="s">
        <v>3197</v>
      </c>
      <c r="D698" s="1" t="b">
        <v>0</v>
      </c>
      <c r="E698" s="1" t="b">
        <v>0</v>
      </c>
      <c r="F698" s="1" t="b">
        <v>0</v>
      </c>
      <c r="G698" s="1" t="b">
        <v>0</v>
      </c>
      <c r="H698" s="1" t="b">
        <v>0</v>
      </c>
      <c r="I698" s="1">
        <v>36.0</v>
      </c>
      <c r="J698" s="2">
        <v>2.1627479E7</v>
      </c>
      <c r="K698" s="2">
        <v>338994.0</v>
      </c>
      <c r="L698" s="1" t="s">
        <v>3198</v>
      </c>
      <c r="M698" s="1" t="s">
        <v>3199</v>
      </c>
      <c r="N698" s="1" t="s">
        <v>3200</v>
      </c>
      <c r="O698" s="1" t="s">
        <v>3201</v>
      </c>
    </row>
    <row r="699">
      <c r="A699" s="1" t="s">
        <v>3202</v>
      </c>
      <c r="B699" s="1" t="s">
        <v>3203</v>
      </c>
      <c r="D699" s="1" t="b">
        <v>0</v>
      </c>
      <c r="E699" s="1" t="b">
        <v>0</v>
      </c>
      <c r="F699" s="1" t="b">
        <v>0</v>
      </c>
      <c r="G699" s="1" t="b">
        <v>0</v>
      </c>
      <c r="H699" s="1" t="b">
        <v>0</v>
      </c>
      <c r="I699" s="1">
        <v>36.0</v>
      </c>
      <c r="J699" s="2">
        <v>2.1602313E7</v>
      </c>
      <c r="K699" s="2">
        <v>183989.0</v>
      </c>
      <c r="L699" s="1" t="s">
        <v>3204</v>
      </c>
      <c r="M699" s="1" t="s">
        <v>1582</v>
      </c>
      <c r="N699" s="1" t="s">
        <v>1583</v>
      </c>
      <c r="O699" s="1" t="s">
        <v>3205</v>
      </c>
    </row>
    <row r="700">
      <c r="A700" s="1" t="s">
        <v>3206</v>
      </c>
      <c r="B700" s="1" t="s">
        <v>3207</v>
      </c>
      <c r="D700" s="1" t="b">
        <v>0</v>
      </c>
      <c r="E700" s="1" t="b">
        <v>0</v>
      </c>
      <c r="F700" s="1" t="b">
        <v>0</v>
      </c>
      <c r="G700" s="1" t="b">
        <v>0</v>
      </c>
      <c r="H700" s="1" t="b">
        <v>1</v>
      </c>
      <c r="I700" s="1">
        <v>36.0</v>
      </c>
      <c r="J700" s="2">
        <v>2.1499019E7</v>
      </c>
      <c r="K700" s="2">
        <v>1643525.0</v>
      </c>
      <c r="L700" s="1" t="s">
        <v>3208</v>
      </c>
      <c r="M700" s="1" t="s">
        <v>3209</v>
      </c>
      <c r="N700" s="1" t="s">
        <v>3140</v>
      </c>
      <c r="O700" s="1" t="s">
        <v>3210</v>
      </c>
    </row>
    <row r="701">
      <c r="A701" s="1" t="s">
        <v>3211</v>
      </c>
      <c r="B701" s="1" t="s">
        <v>3212</v>
      </c>
      <c r="D701" s="1" t="b">
        <v>0</v>
      </c>
      <c r="E701" s="1" t="b">
        <v>0</v>
      </c>
      <c r="F701" s="1" t="b">
        <v>1</v>
      </c>
      <c r="G701" s="1" t="b">
        <v>0</v>
      </c>
      <c r="H701" s="1" t="b">
        <v>0</v>
      </c>
      <c r="I701" s="1">
        <v>36.0</v>
      </c>
      <c r="J701" s="2">
        <v>2.1440874E7</v>
      </c>
      <c r="K701" s="2">
        <v>478111.0</v>
      </c>
      <c r="L701" s="1" t="s">
        <v>3213</v>
      </c>
      <c r="M701" s="1" t="s">
        <v>3214</v>
      </c>
      <c r="N701" s="1" t="s">
        <v>723</v>
      </c>
      <c r="O701" s="1" t="s">
        <v>3215</v>
      </c>
    </row>
    <row r="702">
      <c r="A702" s="1" t="s">
        <v>3216</v>
      </c>
      <c r="B702" s="1" t="s">
        <v>3217</v>
      </c>
      <c r="D702" s="1" t="b">
        <v>0</v>
      </c>
      <c r="E702" s="1" t="b">
        <v>0</v>
      </c>
      <c r="F702" s="1" t="b">
        <v>0</v>
      </c>
      <c r="G702" s="1" t="b">
        <v>0</v>
      </c>
      <c r="H702" s="1" t="b">
        <v>0</v>
      </c>
      <c r="I702" s="1">
        <v>36.0</v>
      </c>
      <c r="J702" s="2">
        <v>2.1181836E7</v>
      </c>
      <c r="K702" s="2">
        <v>8042383.0</v>
      </c>
      <c r="L702" s="1" t="s">
        <v>3218</v>
      </c>
      <c r="M702" s="1" t="s">
        <v>87</v>
      </c>
      <c r="N702" s="1" t="s">
        <v>88</v>
      </c>
      <c r="O702" s="1" t="s">
        <v>3219</v>
      </c>
    </row>
    <row r="703">
      <c r="A703" s="1" t="s">
        <v>3220</v>
      </c>
      <c r="B703" s="1" t="s">
        <v>3221</v>
      </c>
      <c r="D703" s="1" t="b">
        <v>0</v>
      </c>
      <c r="E703" s="1" t="b">
        <v>0</v>
      </c>
      <c r="F703" s="1" t="b">
        <v>0</v>
      </c>
      <c r="G703" s="1" t="b">
        <v>0</v>
      </c>
      <c r="H703" s="1" t="b">
        <v>0</v>
      </c>
      <c r="I703" s="1">
        <v>36.0</v>
      </c>
      <c r="J703" s="2">
        <v>2.1034249E7</v>
      </c>
      <c r="K703" s="2">
        <v>664414.0</v>
      </c>
      <c r="L703" s="1" t="s">
        <v>3222</v>
      </c>
      <c r="M703" s="1" t="s">
        <v>740</v>
      </c>
      <c r="N703" s="1" t="s">
        <v>741</v>
      </c>
      <c r="O703" s="1" t="s">
        <v>3223</v>
      </c>
    </row>
    <row r="704">
      <c r="A704" s="1" t="s">
        <v>3224</v>
      </c>
      <c r="B704" s="1" t="s">
        <v>3225</v>
      </c>
      <c r="D704" s="1" t="b">
        <v>0</v>
      </c>
      <c r="E704" s="1" t="b">
        <v>0</v>
      </c>
      <c r="F704" s="1" t="b">
        <v>1</v>
      </c>
      <c r="G704" s="1" t="b">
        <v>0</v>
      </c>
      <c r="H704" s="1" t="b">
        <v>1</v>
      </c>
      <c r="I704" s="1">
        <v>36.0</v>
      </c>
      <c r="J704" s="2">
        <v>2.094128E7</v>
      </c>
      <c r="K704" s="2">
        <v>719064.0</v>
      </c>
      <c r="L704" s="1" t="s">
        <v>3226</v>
      </c>
      <c r="M704" s="1" t="s">
        <v>1576</v>
      </c>
      <c r="N704" s="1" t="s">
        <v>1577</v>
      </c>
      <c r="O704" s="1" t="s">
        <v>3227</v>
      </c>
    </row>
    <row r="705">
      <c r="A705" s="1" t="s">
        <v>3228</v>
      </c>
      <c r="B705" s="1" t="s">
        <v>3229</v>
      </c>
      <c r="D705" s="1" t="b">
        <v>0</v>
      </c>
      <c r="E705" s="1" t="b">
        <v>0</v>
      </c>
      <c r="F705" s="1" t="b">
        <v>0</v>
      </c>
      <c r="G705" s="1" t="b">
        <v>0</v>
      </c>
      <c r="H705" s="1" t="b">
        <v>0</v>
      </c>
      <c r="I705" s="1">
        <v>36.0</v>
      </c>
      <c r="J705" s="2">
        <v>2.0917116E7</v>
      </c>
      <c r="K705" s="2">
        <v>1557717.0</v>
      </c>
      <c r="L705" s="1" t="s">
        <v>3230</v>
      </c>
      <c r="M705" s="1" t="s">
        <v>2710</v>
      </c>
      <c r="N705" s="1" t="s">
        <v>3231</v>
      </c>
      <c r="O705" s="1" t="s">
        <v>3232</v>
      </c>
    </row>
    <row r="706">
      <c r="A706" s="1" t="s">
        <v>3233</v>
      </c>
      <c r="B706" s="1" t="s">
        <v>3234</v>
      </c>
      <c r="D706" s="1" t="b">
        <v>0</v>
      </c>
      <c r="E706" s="1" t="b">
        <v>0</v>
      </c>
      <c r="F706" s="1" t="b">
        <v>0</v>
      </c>
      <c r="G706" s="1" t="b">
        <v>0</v>
      </c>
      <c r="H706" s="1" t="b">
        <v>0</v>
      </c>
      <c r="I706" s="1">
        <v>36.0</v>
      </c>
      <c r="J706" s="2">
        <v>2.0861882E7</v>
      </c>
      <c r="K706" s="2">
        <v>933190.0</v>
      </c>
      <c r="L706" s="1" t="s">
        <v>3235</v>
      </c>
      <c r="M706" s="1" t="s">
        <v>639</v>
      </c>
      <c r="N706" s="1" t="s">
        <v>640</v>
      </c>
      <c r="O706" s="1" t="s">
        <v>3236</v>
      </c>
    </row>
    <row r="707">
      <c r="A707" s="1" t="s">
        <v>3237</v>
      </c>
      <c r="B707" s="1" t="s">
        <v>3238</v>
      </c>
      <c r="D707" s="1" t="b">
        <v>0</v>
      </c>
      <c r="E707" s="1" t="b">
        <v>0</v>
      </c>
      <c r="F707" s="1" t="b">
        <v>1</v>
      </c>
      <c r="G707" s="1" t="b">
        <v>0</v>
      </c>
      <c r="H707" s="1" t="b">
        <v>0</v>
      </c>
      <c r="I707" s="1">
        <v>36.0</v>
      </c>
      <c r="J707" s="2">
        <v>2.0702908E7</v>
      </c>
      <c r="K707" s="2">
        <v>159826.0</v>
      </c>
      <c r="L707" s="1" t="s">
        <v>3239</v>
      </c>
      <c r="M707" s="1" t="s">
        <v>639</v>
      </c>
      <c r="N707" s="1" t="s">
        <v>640</v>
      </c>
      <c r="O707" s="1" t="s">
        <v>3240</v>
      </c>
    </row>
    <row r="708">
      <c r="A708" s="1" t="s">
        <v>3241</v>
      </c>
      <c r="B708" s="1" t="s">
        <v>3242</v>
      </c>
      <c r="D708" s="1" t="b">
        <v>0</v>
      </c>
      <c r="E708" s="1" t="b">
        <v>0</v>
      </c>
      <c r="F708" s="1" t="b">
        <v>0</v>
      </c>
      <c r="G708" s="1" t="b">
        <v>0</v>
      </c>
      <c r="H708" s="1" t="b">
        <v>0</v>
      </c>
      <c r="I708" s="1">
        <v>36.0</v>
      </c>
      <c r="J708" s="2">
        <v>2.0613794E7</v>
      </c>
      <c r="K708" s="2">
        <v>511120.0</v>
      </c>
      <c r="L708" s="1" t="s">
        <v>3243</v>
      </c>
      <c r="M708" s="1" t="s">
        <v>1565</v>
      </c>
      <c r="N708" s="1" t="s">
        <v>1566</v>
      </c>
      <c r="O708" s="1" t="s">
        <v>3244</v>
      </c>
    </row>
    <row r="709">
      <c r="A709" s="1" t="s">
        <v>3245</v>
      </c>
      <c r="B709" s="1" t="s">
        <v>3246</v>
      </c>
      <c r="D709" s="1" t="b">
        <v>0</v>
      </c>
      <c r="E709" s="1" t="b">
        <v>1</v>
      </c>
      <c r="F709" s="1" t="b">
        <v>0</v>
      </c>
      <c r="G709" s="1" t="b">
        <v>0</v>
      </c>
      <c r="H709" s="1" t="b">
        <v>0</v>
      </c>
      <c r="I709" s="1">
        <v>36.0</v>
      </c>
      <c r="J709" s="2">
        <v>1.9878221E7</v>
      </c>
      <c r="K709" s="2">
        <v>1052649.0</v>
      </c>
      <c r="L709" s="1" t="s">
        <v>3247</v>
      </c>
      <c r="M709" s="1" t="s">
        <v>1532</v>
      </c>
      <c r="N709" s="1" t="s">
        <v>322</v>
      </c>
      <c r="O709" s="1" t="s">
        <v>3248</v>
      </c>
    </row>
    <row r="710">
      <c r="A710" s="1" t="s">
        <v>3249</v>
      </c>
      <c r="B710" s="1" t="s">
        <v>3250</v>
      </c>
      <c r="D710" s="1" t="b">
        <v>0</v>
      </c>
      <c r="E710" s="1" t="b">
        <v>0</v>
      </c>
      <c r="F710" s="1" t="b">
        <v>0</v>
      </c>
      <c r="G710" s="1" t="b">
        <v>0</v>
      </c>
      <c r="H710" s="1" t="b">
        <v>0</v>
      </c>
      <c r="I710" s="1">
        <v>36.0</v>
      </c>
      <c r="J710" s="2">
        <v>1.9834796E7</v>
      </c>
      <c r="K710" s="2">
        <v>2874587.0</v>
      </c>
      <c r="L710" s="1" t="s">
        <v>3251</v>
      </c>
      <c r="M710" s="1" t="s">
        <v>49</v>
      </c>
      <c r="N710" s="1" t="s">
        <v>1732</v>
      </c>
      <c r="O710" s="1" t="s">
        <v>3252</v>
      </c>
    </row>
    <row r="711">
      <c r="A711" s="1" t="s">
        <v>3253</v>
      </c>
      <c r="B711" s="1" t="s">
        <v>3254</v>
      </c>
      <c r="D711" s="1" t="b">
        <v>0</v>
      </c>
      <c r="E711" s="1" t="b">
        <v>0</v>
      </c>
      <c r="F711" s="1" t="b">
        <v>0</v>
      </c>
      <c r="G711" s="1" t="b">
        <v>0</v>
      </c>
      <c r="H711" s="1" t="b">
        <v>0</v>
      </c>
      <c r="I711" s="1">
        <v>36.0</v>
      </c>
      <c r="J711" s="2">
        <v>1.980706E7</v>
      </c>
      <c r="K711" s="2">
        <v>259492.0</v>
      </c>
      <c r="L711" s="1" t="s">
        <v>3255</v>
      </c>
      <c r="M711" s="1" t="s">
        <v>87</v>
      </c>
      <c r="N711" s="1" t="s">
        <v>88</v>
      </c>
      <c r="O711" s="1" t="s">
        <v>3256</v>
      </c>
    </row>
    <row r="712">
      <c r="A712" s="1" t="s">
        <v>3257</v>
      </c>
      <c r="B712" s="1" t="s">
        <v>3258</v>
      </c>
      <c r="D712" s="1" t="b">
        <v>0</v>
      </c>
      <c r="E712" s="1" t="b">
        <v>0</v>
      </c>
      <c r="F712" s="1" t="b">
        <v>0</v>
      </c>
      <c r="G712" s="1" t="b">
        <v>0</v>
      </c>
      <c r="H712" s="1" t="b">
        <v>0</v>
      </c>
      <c r="I712" s="1">
        <v>36.0</v>
      </c>
      <c r="J712" s="2">
        <v>1.9680038E7</v>
      </c>
      <c r="K712" s="2">
        <v>1.2028374E7</v>
      </c>
      <c r="L712" s="1" t="s">
        <v>3259</v>
      </c>
      <c r="M712" s="1" t="s">
        <v>1813</v>
      </c>
      <c r="N712" s="1" t="s">
        <v>1814</v>
      </c>
      <c r="O712" s="1" t="s">
        <v>3260</v>
      </c>
    </row>
    <row r="713">
      <c r="A713" s="1" t="s">
        <v>3261</v>
      </c>
      <c r="B713" s="1" t="s">
        <v>3262</v>
      </c>
      <c r="D713" s="1" t="b">
        <v>0</v>
      </c>
      <c r="E713" s="1" t="b">
        <v>0</v>
      </c>
      <c r="F713" s="1" t="b">
        <v>0</v>
      </c>
      <c r="G713" s="1" t="b">
        <v>0</v>
      </c>
      <c r="H713" s="1" t="b">
        <v>0</v>
      </c>
      <c r="I713" s="1">
        <v>36.0</v>
      </c>
      <c r="J713" s="2">
        <v>1.9646383E7</v>
      </c>
      <c r="K713" s="2">
        <v>345961.0</v>
      </c>
      <c r="L713" s="1" t="s">
        <v>3263</v>
      </c>
      <c r="M713" s="1" t="s">
        <v>112</v>
      </c>
      <c r="N713" s="1" t="s">
        <v>113</v>
      </c>
      <c r="O713" s="1" t="s">
        <v>3264</v>
      </c>
    </row>
    <row r="714">
      <c r="A714" s="1" t="s">
        <v>3265</v>
      </c>
      <c r="B714" s="1" t="s">
        <v>3266</v>
      </c>
      <c r="D714" s="1" t="b">
        <v>0</v>
      </c>
      <c r="E714" s="1" t="b">
        <v>0</v>
      </c>
      <c r="F714" s="1" t="b">
        <v>0</v>
      </c>
      <c r="G714" s="1" t="b">
        <v>0</v>
      </c>
      <c r="H714" s="1" t="b">
        <v>0</v>
      </c>
      <c r="I714" s="1">
        <v>36.0</v>
      </c>
      <c r="J714" s="2">
        <v>1.9566377E7</v>
      </c>
      <c r="K714" s="2">
        <v>1.0106236E7</v>
      </c>
      <c r="L714" s="1" t="s">
        <v>3267</v>
      </c>
      <c r="M714" s="1" t="s">
        <v>3268</v>
      </c>
      <c r="N714" s="1" t="s">
        <v>3269</v>
      </c>
      <c r="O714" s="1" t="s">
        <v>3270</v>
      </c>
    </row>
    <row r="715">
      <c r="A715" s="1" t="s">
        <v>3271</v>
      </c>
      <c r="B715" s="1" t="s">
        <v>3272</v>
      </c>
      <c r="D715" s="1" t="b">
        <v>0</v>
      </c>
      <c r="E715" s="1" t="b">
        <v>0</v>
      </c>
      <c r="F715" s="1" t="b">
        <v>0</v>
      </c>
      <c r="G715" s="1" t="b">
        <v>0</v>
      </c>
      <c r="H715" s="1" t="b">
        <v>0</v>
      </c>
      <c r="I715" s="1">
        <v>36.0</v>
      </c>
      <c r="J715" s="2">
        <v>1.9506104E7</v>
      </c>
      <c r="K715" s="2">
        <v>1.8614139E7</v>
      </c>
      <c r="L715" s="1" t="s">
        <v>3273</v>
      </c>
      <c r="M715" s="1" t="s">
        <v>740</v>
      </c>
      <c r="N715" s="1" t="s">
        <v>741</v>
      </c>
      <c r="O715" s="1" t="s">
        <v>3274</v>
      </c>
    </row>
    <row r="716">
      <c r="A716" s="1" t="s">
        <v>3275</v>
      </c>
      <c r="B716" s="1" t="s">
        <v>3276</v>
      </c>
      <c r="D716" s="1" t="b">
        <v>0</v>
      </c>
      <c r="E716" s="1" t="b">
        <v>0</v>
      </c>
      <c r="F716" s="1" t="b">
        <v>0</v>
      </c>
      <c r="G716" s="1" t="b">
        <v>0</v>
      </c>
      <c r="H716" s="1" t="b">
        <v>0</v>
      </c>
      <c r="I716" s="1">
        <v>36.0</v>
      </c>
      <c r="J716" s="2">
        <v>1.9421946E7</v>
      </c>
      <c r="K716" s="2">
        <v>6294835.0</v>
      </c>
      <c r="L716" s="1" t="s">
        <v>3277</v>
      </c>
      <c r="M716" s="1" t="s">
        <v>3278</v>
      </c>
      <c r="N716" s="1" t="s">
        <v>509</v>
      </c>
      <c r="O716" s="1" t="s">
        <v>3279</v>
      </c>
    </row>
    <row r="717">
      <c r="A717" s="1" t="s">
        <v>3280</v>
      </c>
      <c r="B717" s="1" t="s">
        <v>3281</v>
      </c>
      <c r="D717" s="1" t="b">
        <v>0</v>
      </c>
      <c r="E717" s="1" t="b">
        <v>0</v>
      </c>
      <c r="F717" s="1" t="b">
        <v>0</v>
      </c>
      <c r="G717" s="1" t="b">
        <v>0</v>
      </c>
      <c r="H717" s="1" t="b">
        <v>0</v>
      </c>
      <c r="I717" s="1">
        <v>36.0</v>
      </c>
      <c r="J717" s="2">
        <v>1.9250103E7</v>
      </c>
      <c r="K717" s="2">
        <v>516330.0</v>
      </c>
      <c r="L717" s="1" t="s">
        <v>3282</v>
      </c>
      <c r="M717" s="1" t="s">
        <v>3283</v>
      </c>
      <c r="N717" s="1" t="s">
        <v>3284</v>
      </c>
      <c r="O717" s="1" t="s">
        <v>3285</v>
      </c>
    </row>
    <row r="718">
      <c r="A718" s="1" t="s">
        <v>3286</v>
      </c>
      <c r="B718" s="1" t="s">
        <v>3287</v>
      </c>
      <c r="D718" s="1" t="b">
        <v>0</v>
      </c>
      <c r="E718" s="1" t="b">
        <v>0</v>
      </c>
      <c r="F718" s="1" t="b">
        <v>0</v>
      </c>
      <c r="G718" s="1" t="b">
        <v>0</v>
      </c>
      <c r="H718" s="1" t="b">
        <v>0</v>
      </c>
      <c r="I718" s="1">
        <v>36.0</v>
      </c>
      <c r="J718" s="2">
        <v>1.9241256E7</v>
      </c>
      <c r="K718" s="2">
        <v>421440.0</v>
      </c>
      <c r="L718" s="1" t="s">
        <v>3288</v>
      </c>
      <c r="M718" s="1" t="s">
        <v>3289</v>
      </c>
      <c r="N718" s="1" t="s">
        <v>3290</v>
      </c>
      <c r="O718" s="1" t="s">
        <v>3291</v>
      </c>
    </row>
    <row r="719">
      <c r="A719" s="1" t="s">
        <v>3292</v>
      </c>
      <c r="B719" s="1" t="s">
        <v>3293</v>
      </c>
      <c r="D719" s="1" t="b">
        <v>0</v>
      </c>
      <c r="E719" s="1" t="b">
        <v>0</v>
      </c>
      <c r="F719" s="1" t="b">
        <v>0</v>
      </c>
      <c r="G719" s="1" t="b">
        <v>0</v>
      </c>
      <c r="H719" s="1" t="b">
        <v>0</v>
      </c>
      <c r="I719" s="1">
        <v>36.0</v>
      </c>
      <c r="J719" s="2">
        <v>1.9116549E7</v>
      </c>
      <c r="K719" s="2">
        <v>348588.0</v>
      </c>
      <c r="L719" s="1" t="s">
        <v>3294</v>
      </c>
      <c r="M719" s="1" t="s">
        <v>3295</v>
      </c>
      <c r="N719" s="1" t="s">
        <v>3296</v>
      </c>
      <c r="O719" s="1" t="s">
        <v>3297</v>
      </c>
    </row>
    <row r="720">
      <c r="A720" s="1" t="s">
        <v>3298</v>
      </c>
      <c r="B720" s="1" t="s">
        <v>3299</v>
      </c>
      <c r="D720" s="1" t="b">
        <v>0</v>
      </c>
      <c r="E720" s="1" t="b">
        <v>0</v>
      </c>
      <c r="F720" s="1" t="b">
        <v>0</v>
      </c>
      <c r="G720" s="1" t="b">
        <v>0</v>
      </c>
      <c r="H720" s="1" t="b">
        <v>0</v>
      </c>
      <c r="I720" s="1">
        <v>36.0</v>
      </c>
      <c r="J720" s="2">
        <v>1.8995686E7</v>
      </c>
      <c r="K720" s="2">
        <v>806587.0</v>
      </c>
      <c r="L720" s="1" t="s">
        <v>3300</v>
      </c>
      <c r="M720" s="1" t="s">
        <v>3193</v>
      </c>
      <c r="N720" s="1" t="s">
        <v>3301</v>
      </c>
      <c r="O720" s="1" t="s">
        <v>3302</v>
      </c>
    </row>
    <row r="721">
      <c r="A721" s="1" t="s">
        <v>3303</v>
      </c>
      <c r="B721" s="1" t="s">
        <v>3304</v>
      </c>
      <c r="D721" s="1" t="b">
        <v>0</v>
      </c>
      <c r="E721" s="1" t="b">
        <v>0</v>
      </c>
      <c r="F721" s="1" t="b">
        <v>0</v>
      </c>
      <c r="G721" s="1" t="b">
        <v>0</v>
      </c>
      <c r="H721" s="1" t="b">
        <v>0</v>
      </c>
      <c r="I721" s="1">
        <v>36.0</v>
      </c>
      <c r="J721" s="2">
        <v>1.8964219E7</v>
      </c>
      <c r="K721" s="2">
        <v>438249.0</v>
      </c>
      <c r="L721" s="1" t="s">
        <v>3305</v>
      </c>
      <c r="M721" s="1" t="s">
        <v>740</v>
      </c>
      <c r="N721" s="1" t="s">
        <v>741</v>
      </c>
      <c r="O721" s="1" t="s">
        <v>3306</v>
      </c>
    </row>
    <row r="722">
      <c r="A722" s="1" t="s">
        <v>3307</v>
      </c>
      <c r="B722" s="1" t="s">
        <v>3308</v>
      </c>
      <c r="D722" s="1" t="b">
        <v>0</v>
      </c>
      <c r="E722" s="1" t="b">
        <v>0</v>
      </c>
      <c r="F722" s="1" t="b">
        <v>0</v>
      </c>
      <c r="G722" s="1" t="b">
        <v>0</v>
      </c>
      <c r="H722" s="1" t="b">
        <v>0</v>
      </c>
      <c r="I722" s="1">
        <v>36.0</v>
      </c>
      <c r="J722" s="2">
        <v>1.8927134E7</v>
      </c>
      <c r="K722" s="2">
        <v>711580.0</v>
      </c>
      <c r="L722" s="1" t="s">
        <v>3309</v>
      </c>
      <c r="M722" s="1" t="s">
        <v>639</v>
      </c>
      <c r="N722" s="1" t="s">
        <v>640</v>
      </c>
      <c r="O722" s="1" t="s">
        <v>3310</v>
      </c>
    </row>
    <row r="723">
      <c r="A723" s="1" t="s">
        <v>3311</v>
      </c>
      <c r="B723" s="1" t="s">
        <v>3312</v>
      </c>
      <c r="D723" s="1" t="b">
        <v>0</v>
      </c>
      <c r="E723" s="1" t="b">
        <v>0</v>
      </c>
      <c r="F723" s="1" t="b">
        <v>0</v>
      </c>
      <c r="G723" s="1" t="b">
        <v>0</v>
      </c>
      <c r="H723" s="1" t="b">
        <v>0</v>
      </c>
      <c r="I723" s="1">
        <v>36.0</v>
      </c>
      <c r="J723" s="2">
        <v>1.8872163E7</v>
      </c>
      <c r="K723" s="2">
        <v>8750557.0</v>
      </c>
      <c r="L723" s="1" t="s">
        <v>3313</v>
      </c>
      <c r="M723" s="1" t="s">
        <v>209</v>
      </c>
      <c r="N723" s="1" t="s">
        <v>210</v>
      </c>
      <c r="O723" s="1" t="s">
        <v>3314</v>
      </c>
    </row>
    <row r="724">
      <c r="A724" s="1" t="s">
        <v>3315</v>
      </c>
      <c r="B724" s="1" t="s">
        <v>3316</v>
      </c>
      <c r="D724" s="1" t="b">
        <v>0</v>
      </c>
      <c r="E724" s="1" t="b">
        <v>0</v>
      </c>
      <c r="F724" s="1" t="b">
        <v>0</v>
      </c>
      <c r="G724" s="1" t="b">
        <v>0</v>
      </c>
      <c r="H724" s="1" t="b">
        <v>0</v>
      </c>
      <c r="I724" s="1">
        <v>36.0</v>
      </c>
      <c r="J724" s="2">
        <v>1.8781245E7</v>
      </c>
      <c r="K724" s="2">
        <v>2.8703235E7</v>
      </c>
      <c r="L724" s="1" t="s">
        <v>3317</v>
      </c>
      <c r="M724" s="1" t="s">
        <v>112</v>
      </c>
      <c r="N724" s="1" t="s">
        <v>113</v>
      </c>
      <c r="O724" s="1" t="s">
        <v>3318</v>
      </c>
    </row>
    <row r="725">
      <c r="A725" s="1" t="s">
        <v>3319</v>
      </c>
      <c r="B725" s="1" t="s">
        <v>3320</v>
      </c>
      <c r="D725" s="1" t="b">
        <v>0</v>
      </c>
      <c r="E725" s="1" t="b">
        <v>0</v>
      </c>
      <c r="F725" s="1" t="b">
        <v>0</v>
      </c>
      <c r="G725" s="1" t="b">
        <v>0</v>
      </c>
      <c r="H725" s="1" t="b">
        <v>0</v>
      </c>
      <c r="I725" s="1">
        <v>36.0</v>
      </c>
      <c r="J725" s="2">
        <v>1.8729199E7</v>
      </c>
      <c r="K725" s="2">
        <v>9005613.0</v>
      </c>
      <c r="L725" s="1" t="s">
        <v>3321</v>
      </c>
      <c r="M725" s="1" t="s">
        <v>2788</v>
      </c>
      <c r="N725" s="1" t="s">
        <v>2789</v>
      </c>
      <c r="O725" s="1" t="s">
        <v>3322</v>
      </c>
    </row>
    <row r="726">
      <c r="A726" s="1" t="s">
        <v>3323</v>
      </c>
      <c r="B726" s="1" t="s">
        <v>3324</v>
      </c>
      <c r="D726" s="1" t="b">
        <v>0</v>
      </c>
      <c r="E726" s="1" t="b">
        <v>0</v>
      </c>
      <c r="F726" s="1" t="b">
        <v>0</v>
      </c>
      <c r="G726" s="1" t="b">
        <v>0</v>
      </c>
      <c r="H726" s="1" t="b">
        <v>0</v>
      </c>
      <c r="I726" s="1">
        <v>36.0</v>
      </c>
      <c r="J726" s="2">
        <v>1.8467485E7</v>
      </c>
      <c r="K726" s="2">
        <v>1740591.0</v>
      </c>
      <c r="L726" s="1" t="s">
        <v>3325</v>
      </c>
      <c r="M726" s="1" t="s">
        <v>112</v>
      </c>
      <c r="N726" s="1" t="s">
        <v>113</v>
      </c>
      <c r="O726" s="1" t="s">
        <v>3326</v>
      </c>
    </row>
    <row r="727">
      <c r="A727" s="1" t="s">
        <v>3327</v>
      </c>
      <c r="B727" s="1" t="s">
        <v>3328</v>
      </c>
      <c r="D727" s="1" t="b">
        <v>0</v>
      </c>
      <c r="E727" s="1" t="b">
        <v>0</v>
      </c>
      <c r="F727" s="1" t="b">
        <v>0</v>
      </c>
      <c r="G727" s="1" t="b">
        <v>0</v>
      </c>
      <c r="H727" s="1" t="b">
        <v>0</v>
      </c>
      <c r="I727" s="1">
        <v>36.0</v>
      </c>
      <c r="J727" s="2">
        <v>1.8461582E7</v>
      </c>
      <c r="K727" s="2">
        <v>486208.0</v>
      </c>
      <c r="L727" s="1" t="s">
        <v>3329</v>
      </c>
      <c r="M727" s="1" t="s">
        <v>639</v>
      </c>
      <c r="N727" s="1" t="s">
        <v>640</v>
      </c>
      <c r="O727" s="1" t="s">
        <v>3330</v>
      </c>
    </row>
    <row r="728">
      <c r="A728" s="1" t="s">
        <v>3331</v>
      </c>
      <c r="B728" s="1" t="s">
        <v>3332</v>
      </c>
      <c r="D728" s="1" t="b">
        <v>0</v>
      </c>
      <c r="E728" s="1" t="b">
        <v>0</v>
      </c>
      <c r="F728" s="1" t="b">
        <v>0</v>
      </c>
      <c r="G728" s="1" t="b">
        <v>0</v>
      </c>
      <c r="H728" s="1" t="b">
        <v>0</v>
      </c>
      <c r="I728" s="1">
        <v>36.0</v>
      </c>
      <c r="J728" s="2">
        <v>1.8293383E7</v>
      </c>
      <c r="K728" s="2">
        <v>1854420.0</v>
      </c>
      <c r="L728" s="1" t="s">
        <v>3333</v>
      </c>
      <c r="M728" s="1" t="s">
        <v>1897</v>
      </c>
      <c r="N728" s="1" t="s">
        <v>1898</v>
      </c>
      <c r="O728" s="1" t="s">
        <v>3334</v>
      </c>
    </row>
    <row r="729">
      <c r="A729" s="1" t="s">
        <v>3335</v>
      </c>
      <c r="B729" s="1" t="s">
        <v>3336</v>
      </c>
      <c r="D729" s="1" t="b">
        <v>0</v>
      </c>
      <c r="E729" s="1" t="b">
        <v>0</v>
      </c>
      <c r="F729" s="1" t="b">
        <v>0</v>
      </c>
      <c r="G729" s="1" t="b">
        <v>0</v>
      </c>
      <c r="H729" s="1" t="b">
        <v>0</v>
      </c>
      <c r="I729" s="1">
        <v>36.0</v>
      </c>
      <c r="J729" s="2">
        <v>1.8285995E7</v>
      </c>
      <c r="K729" s="2">
        <v>379285.0</v>
      </c>
      <c r="L729" s="1" t="s">
        <v>3337</v>
      </c>
      <c r="M729" s="1" t="s">
        <v>3338</v>
      </c>
      <c r="N729" s="1" t="s">
        <v>3339</v>
      </c>
      <c r="O729" s="1" t="s">
        <v>3340</v>
      </c>
    </row>
    <row r="730">
      <c r="A730" s="1" t="s">
        <v>3341</v>
      </c>
      <c r="B730" s="1" t="s">
        <v>3342</v>
      </c>
      <c r="D730" s="1" t="b">
        <v>0</v>
      </c>
      <c r="E730" s="1" t="b">
        <v>0</v>
      </c>
      <c r="F730" s="1" t="b">
        <v>0</v>
      </c>
      <c r="G730" s="1" t="b">
        <v>0</v>
      </c>
      <c r="H730" s="1" t="b">
        <v>0</v>
      </c>
      <c r="I730" s="1">
        <v>36.0</v>
      </c>
      <c r="J730" s="2">
        <v>1.8213573E7</v>
      </c>
      <c r="K730" s="2">
        <v>472686.0</v>
      </c>
      <c r="L730" s="1" t="s">
        <v>3343</v>
      </c>
      <c r="M730" s="1" t="s">
        <v>3344</v>
      </c>
      <c r="N730" s="1" t="s">
        <v>3345</v>
      </c>
      <c r="O730" s="1" t="s">
        <v>3346</v>
      </c>
    </row>
    <row r="731">
      <c r="A731" s="1" t="s">
        <v>3347</v>
      </c>
      <c r="B731" s="1" t="s">
        <v>3348</v>
      </c>
      <c r="D731" s="1" t="b">
        <v>0</v>
      </c>
      <c r="E731" s="1" t="b">
        <v>0</v>
      </c>
      <c r="F731" s="1" t="b">
        <v>0</v>
      </c>
      <c r="G731" s="1" t="b">
        <v>0</v>
      </c>
      <c r="H731" s="1" t="b">
        <v>0</v>
      </c>
      <c r="I731" s="1">
        <v>36.0</v>
      </c>
      <c r="J731" s="2">
        <v>1.8210385E7</v>
      </c>
      <c r="K731" s="2">
        <v>392212.0</v>
      </c>
      <c r="L731" s="1" t="s">
        <v>3349</v>
      </c>
      <c r="M731" s="1" t="s">
        <v>1657</v>
      </c>
      <c r="N731" s="1" t="s">
        <v>1658</v>
      </c>
      <c r="O731" s="1" t="s">
        <v>3350</v>
      </c>
    </row>
    <row r="732">
      <c r="A732" s="1" t="s">
        <v>3351</v>
      </c>
      <c r="B732" s="1" t="s">
        <v>3352</v>
      </c>
      <c r="D732" s="1" t="b">
        <v>0</v>
      </c>
      <c r="E732" s="1" t="b">
        <v>0</v>
      </c>
      <c r="F732" s="1" t="b">
        <v>1</v>
      </c>
      <c r="G732" s="1" t="b">
        <v>0</v>
      </c>
      <c r="H732" s="1" t="b">
        <v>0</v>
      </c>
      <c r="I732" s="1">
        <v>36.0</v>
      </c>
      <c r="J732" s="2">
        <v>1.8143712E7</v>
      </c>
      <c r="K732" s="2">
        <v>415354.0</v>
      </c>
      <c r="L732" s="1" t="s">
        <v>3353</v>
      </c>
      <c r="M732" s="1" t="s">
        <v>3354</v>
      </c>
      <c r="N732" s="1" t="s">
        <v>691</v>
      </c>
      <c r="O732" s="1" t="s">
        <v>3355</v>
      </c>
    </row>
    <row r="733">
      <c r="A733" s="1" t="s">
        <v>3356</v>
      </c>
      <c r="B733" s="1" t="s">
        <v>3357</v>
      </c>
      <c r="D733" s="1" t="b">
        <v>0</v>
      </c>
      <c r="E733" s="1" t="b">
        <v>0</v>
      </c>
      <c r="F733" s="1" t="b">
        <v>0</v>
      </c>
      <c r="G733" s="1" t="b">
        <v>0</v>
      </c>
      <c r="H733" s="1" t="b">
        <v>0</v>
      </c>
      <c r="I733" s="1">
        <v>36.0</v>
      </c>
      <c r="J733" s="2">
        <v>1.8137012E7</v>
      </c>
      <c r="K733" s="2">
        <v>336600.0</v>
      </c>
      <c r="L733" s="1" t="s">
        <v>3358</v>
      </c>
      <c r="M733" s="1" t="s">
        <v>3359</v>
      </c>
      <c r="N733" s="1" t="s">
        <v>287</v>
      </c>
      <c r="O733" s="1" t="s">
        <v>3360</v>
      </c>
    </row>
    <row r="734">
      <c r="A734" s="1" t="s">
        <v>3361</v>
      </c>
      <c r="B734" s="1" t="s">
        <v>3362</v>
      </c>
      <c r="D734" s="1" t="b">
        <v>0</v>
      </c>
      <c r="E734" s="1" t="b">
        <v>0</v>
      </c>
      <c r="F734" s="1" t="b">
        <v>0</v>
      </c>
      <c r="G734" s="1" t="b">
        <v>0</v>
      </c>
      <c r="H734" s="1" t="b">
        <v>0</v>
      </c>
      <c r="I734" s="1">
        <v>36.0</v>
      </c>
      <c r="J734" s="2">
        <v>1.8118472E7</v>
      </c>
      <c r="K734" s="2">
        <v>271792.0</v>
      </c>
      <c r="L734" s="1" t="s">
        <v>3363</v>
      </c>
      <c r="M734" s="1" t="s">
        <v>2710</v>
      </c>
      <c r="N734" s="1" t="s">
        <v>2711</v>
      </c>
      <c r="O734" s="1" t="s">
        <v>3364</v>
      </c>
    </row>
    <row r="735">
      <c r="A735" s="1" t="s">
        <v>3365</v>
      </c>
      <c r="B735" s="1" t="s">
        <v>3366</v>
      </c>
      <c r="D735" s="1" t="b">
        <v>0</v>
      </c>
      <c r="E735" s="1" t="b">
        <v>0</v>
      </c>
      <c r="F735" s="1" t="b">
        <v>0</v>
      </c>
      <c r="G735" s="1" t="b">
        <v>0</v>
      </c>
      <c r="H735" s="1" t="b">
        <v>0</v>
      </c>
      <c r="I735" s="1">
        <v>36.0</v>
      </c>
      <c r="J735" s="2">
        <v>1.8116675E7</v>
      </c>
      <c r="K735" s="2">
        <v>329167.0</v>
      </c>
      <c r="L735" s="1" t="s">
        <v>3367</v>
      </c>
      <c r="M735" s="1" t="s">
        <v>3368</v>
      </c>
      <c r="N735" s="1" t="s">
        <v>3369</v>
      </c>
      <c r="O735" s="1" t="s">
        <v>3370</v>
      </c>
    </row>
    <row r="736">
      <c r="A736" s="1" t="s">
        <v>3371</v>
      </c>
      <c r="B736" s="1" t="s">
        <v>3372</v>
      </c>
      <c r="D736" s="1" t="b">
        <v>0</v>
      </c>
      <c r="E736" s="1" t="b">
        <v>0</v>
      </c>
      <c r="F736" s="1" t="b">
        <v>0</v>
      </c>
      <c r="G736" s="1" t="b">
        <v>0</v>
      </c>
      <c r="H736" s="1" t="b">
        <v>0</v>
      </c>
      <c r="I736" s="1">
        <v>36.0</v>
      </c>
      <c r="J736" s="2">
        <v>1.7956833E7</v>
      </c>
      <c r="K736" s="2">
        <v>417439.0</v>
      </c>
      <c r="L736" s="1" t="s">
        <v>3373</v>
      </c>
      <c r="M736" s="1" t="s">
        <v>3374</v>
      </c>
      <c r="N736" s="1" t="s">
        <v>3375</v>
      </c>
      <c r="O736" s="1" t="s">
        <v>3376</v>
      </c>
    </row>
    <row r="737">
      <c r="A737" s="1" t="s">
        <v>3377</v>
      </c>
      <c r="B737" s="1" t="s">
        <v>3378</v>
      </c>
      <c r="D737" s="1" t="b">
        <v>0</v>
      </c>
      <c r="E737" s="1" t="b">
        <v>0</v>
      </c>
      <c r="F737" s="1" t="b">
        <v>0</v>
      </c>
      <c r="G737" s="1" t="b">
        <v>0</v>
      </c>
      <c r="H737" s="1" t="b">
        <v>0</v>
      </c>
      <c r="I737" s="1">
        <v>36.0</v>
      </c>
      <c r="J737" s="2">
        <v>1.7936652E7</v>
      </c>
      <c r="K737" s="2">
        <v>345927.0</v>
      </c>
      <c r="L737" s="1" t="s">
        <v>3379</v>
      </c>
      <c r="M737" s="1" t="s">
        <v>740</v>
      </c>
      <c r="N737" s="1" t="s">
        <v>741</v>
      </c>
      <c r="O737" s="1" t="s">
        <v>3380</v>
      </c>
    </row>
    <row r="738">
      <c r="A738" s="1" t="s">
        <v>3381</v>
      </c>
      <c r="B738" s="1" t="s">
        <v>3382</v>
      </c>
      <c r="D738" s="1" t="b">
        <v>0</v>
      </c>
      <c r="E738" s="1" t="b">
        <v>0</v>
      </c>
      <c r="F738" s="1" t="b">
        <v>0</v>
      </c>
      <c r="G738" s="1" t="b">
        <v>0</v>
      </c>
      <c r="H738" s="1" t="b">
        <v>0</v>
      </c>
      <c r="I738" s="1">
        <v>36.0</v>
      </c>
      <c r="J738" s="2">
        <v>1.7903858E7</v>
      </c>
      <c r="K738" s="2">
        <v>219998.0</v>
      </c>
      <c r="L738" s="1" t="s">
        <v>3383</v>
      </c>
      <c r="M738" s="1" t="s">
        <v>639</v>
      </c>
      <c r="N738" s="1" t="s">
        <v>640</v>
      </c>
      <c r="O738" s="1" t="s">
        <v>3384</v>
      </c>
    </row>
    <row r="739">
      <c r="A739" s="1" t="s">
        <v>3385</v>
      </c>
      <c r="B739" s="1" t="s">
        <v>3386</v>
      </c>
      <c r="D739" s="1" t="b">
        <v>0</v>
      </c>
      <c r="E739" s="1" t="b">
        <v>0</v>
      </c>
      <c r="F739" s="1" t="b">
        <v>0</v>
      </c>
      <c r="G739" s="1" t="b">
        <v>0</v>
      </c>
      <c r="H739" s="1" t="b">
        <v>0</v>
      </c>
      <c r="I739" s="1">
        <v>36.0</v>
      </c>
      <c r="J739" s="2">
        <v>1.7635173E7</v>
      </c>
      <c r="K739" s="2">
        <v>1.208057E7</v>
      </c>
      <c r="L739" s="1" t="s">
        <v>3387</v>
      </c>
      <c r="M739" s="1" t="s">
        <v>3388</v>
      </c>
      <c r="N739" s="1" t="s">
        <v>2347</v>
      </c>
      <c r="O739" s="1" t="s">
        <v>3389</v>
      </c>
    </row>
    <row r="740">
      <c r="A740" s="1" t="s">
        <v>3390</v>
      </c>
      <c r="B740" s="1" t="s">
        <v>3391</v>
      </c>
      <c r="D740" s="1" t="b">
        <v>0</v>
      </c>
      <c r="E740" s="1" t="b">
        <v>0</v>
      </c>
      <c r="F740" s="1" t="b">
        <v>0</v>
      </c>
      <c r="G740" s="1" t="b">
        <v>0</v>
      </c>
      <c r="H740" s="1" t="b">
        <v>0</v>
      </c>
      <c r="I740" s="1">
        <v>36.0</v>
      </c>
      <c r="J740" s="2">
        <v>1.7563056E7</v>
      </c>
      <c r="K740" s="2">
        <v>469273.0</v>
      </c>
      <c r="L740" s="1" t="s">
        <v>3392</v>
      </c>
      <c r="M740" s="1" t="s">
        <v>3393</v>
      </c>
      <c r="N740" s="1" t="s">
        <v>3394</v>
      </c>
      <c r="O740" s="1" t="s">
        <v>3395</v>
      </c>
    </row>
    <row r="741">
      <c r="A741" s="1" t="s">
        <v>3396</v>
      </c>
      <c r="B741" s="1" t="s">
        <v>3397</v>
      </c>
      <c r="D741" s="1" t="b">
        <v>0</v>
      </c>
      <c r="E741" s="1" t="b">
        <v>0</v>
      </c>
      <c r="F741" s="1" t="b">
        <v>0</v>
      </c>
      <c r="G741" s="1" t="b">
        <v>0</v>
      </c>
      <c r="H741" s="1" t="b">
        <v>0</v>
      </c>
      <c r="I741" s="1">
        <v>36.0</v>
      </c>
      <c r="J741" s="2">
        <v>1.7550506E7</v>
      </c>
      <c r="K741" s="2">
        <v>166515.0</v>
      </c>
      <c r="L741" s="1" t="s">
        <v>3398</v>
      </c>
      <c r="M741" s="1" t="s">
        <v>3044</v>
      </c>
      <c r="N741" s="1" t="s">
        <v>3045</v>
      </c>
      <c r="O741" s="1" t="s">
        <v>3399</v>
      </c>
    </row>
    <row r="742">
      <c r="A742" s="1" t="s">
        <v>3400</v>
      </c>
      <c r="B742" s="1" t="s">
        <v>3401</v>
      </c>
      <c r="D742" s="1" t="b">
        <v>0</v>
      </c>
      <c r="E742" s="1" t="b">
        <v>0</v>
      </c>
      <c r="F742" s="1" t="b">
        <v>0</v>
      </c>
      <c r="G742" s="1" t="b">
        <v>0</v>
      </c>
      <c r="H742" s="1" t="b">
        <v>0</v>
      </c>
      <c r="I742" s="1">
        <v>36.0</v>
      </c>
      <c r="J742" s="2">
        <v>1.754234E7</v>
      </c>
      <c r="K742" s="2">
        <v>367999.0</v>
      </c>
      <c r="L742" s="1" t="s">
        <v>3402</v>
      </c>
      <c r="M742" s="1" t="s">
        <v>3403</v>
      </c>
      <c r="N742" s="1" t="s">
        <v>3404</v>
      </c>
      <c r="O742" s="1" t="s">
        <v>3405</v>
      </c>
    </row>
    <row r="743">
      <c r="A743" s="1" t="s">
        <v>3406</v>
      </c>
      <c r="B743" s="1" t="s">
        <v>3407</v>
      </c>
      <c r="D743" s="1" t="b">
        <v>0</v>
      </c>
      <c r="E743" s="1" t="b">
        <v>0</v>
      </c>
      <c r="F743" s="1" t="b">
        <v>1</v>
      </c>
      <c r="G743" s="1" t="b">
        <v>0</v>
      </c>
      <c r="H743" s="1" t="b">
        <v>0</v>
      </c>
      <c r="I743" s="1">
        <v>36.0</v>
      </c>
      <c r="J743" s="2">
        <v>1.7401348E7</v>
      </c>
      <c r="K743" s="2">
        <v>420962.0</v>
      </c>
      <c r="L743" s="1" t="s">
        <v>3408</v>
      </c>
      <c r="M743" s="1" t="s">
        <v>3409</v>
      </c>
      <c r="N743" s="1" t="s">
        <v>427</v>
      </c>
      <c r="O743" s="1" t="s">
        <v>3410</v>
      </c>
    </row>
    <row r="744">
      <c r="A744" s="1" t="s">
        <v>3411</v>
      </c>
      <c r="B744" s="1" t="s">
        <v>3412</v>
      </c>
      <c r="D744" s="1" t="b">
        <v>0</v>
      </c>
      <c r="E744" s="1" t="b">
        <v>0</v>
      </c>
      <c r="F744" s="1" t="b">
        <v>1</v>
      </c>
      <c r="G744" s="1" t="b">
        <v>0</v>
      </c>
      <c r="H744" s="1" t="b">
        <v>1</v>
      </c>
      <c r="I744" s="1">
        <v>36.0</v>
      </c>
      <c r="J744" s="2">
        <v>1.7377514E7</v>
      </c>
      <c r="K744" s="2">
        <v>309782.0</v>
      </c>
      <c r="L744" s="1" t="s">
        <v>3413</v>
      </c>
      <c r="M744" s="1" t="s">
        <v>2311</v>
      </c>
      <c r="N744" s="1" t="s">
        <v>2352</v>
      </c>
      <c r="O744" s="1" t="s">
        <v>3414</v>
      </c>
    </row>
    <row r="745">
      <c r="A745" s="1" t="s">
        <v>3415</v>
      </c>
      <c r="B745" s="1" t="s">
        <v>3416</v>
      </c>
      <c r="D745" s="1" t="b">
        <v>0</v>
      </c>
      <c r="E745" s="1" t="b">
        <v>0</v>
      </c>
      <c r="F745" s="1" t="b">
        <v>0</v>
      </c>
      <c r="G745" s="1" t="b">
        <v>0</v>
      </c>
      <c r="H745" s="1" t="b">
        <v>0</v>
      </c>
      <c r="I745" s="1">
        <v>36.0</v>
      </c>
      <c r="J745" s="2">
        <v>1.732423E7</v>
      </c>
      <c r="K745" s="2">
        <v>511646.0</v>
      </c>
      <c r="L745" s="1" t="s">
        <v>3417</v>
      </c>
      <c r="M745" s="1" t="s">
        <v>3418</v>
      </c>
      <c r="N745" s="1" t="s">
        <v>1798</v>
      </c>
      <c r="O745" s="1" t="s">
        <v>3419</v>
      </c>
    </row>
    <row r="746">
      <c r="A746" s="1" t="s">
        <v>3420</v>
      </c>
      <c r="B746" s="1" t="s">
        <v>3421</v>
      </c>
      <c r="D746" s="1" t="b">
        <v>0</v>
      </c>
      <c r="E746" s="1" t="b">
        <v>0</v>
      </c>
      <c r="F746" s="1" t="b">
        <v>0</v>
      </c>
      <c r="G746" s="1" t="b">
        <v>0</v>
      </c>
      <c r="H746" s="1" t="b">
        <v>0</v>
      </c>
      <c r="I746" s="1">
        <v>36.0</v>
      </c>
      <c r="J746" s="2">
        <v>1.7278665E7</v>
      </c>
      <c r="K746" s="2">
        <v>2772708.0</v>
      </c>
      <c r="L746" s="1" t="s">
        <v>3422</v>
      </c>
      <c r="M746" s="1" t="s">
        <v>3418</v>
      </c>
      <c r="N746" s="1" t="s">
        <v>1798</v>
      </c>
      <c r="O746" s="1" t="s">
        <v>3423</v>
      </c>
    </row>
    <row r="747">
      <c r="A747" s="1" t="s">
        <v>3424</v>
      </c>
      <c r="B747" s="1" t="s">
        <v>3425</v>
      </c>
      <c r="D747" s="1" t="b">
        <v>0</v>
      </c>
      <c r="E747" s="1" t="b">
        <v>0</v>
      </c>
      <c r="F747" s="1" t="b">
        <v>0</v>
      </c>
      <c r="G747" s="1" t="b">
        <v>1</v>
      </c>
      <c r="H747" s="1" t="b">
        <v>0</v>
      </c>
      <c r="I747" s="1">
        <v>36.0</v>
      </c>
      <c r="J747" s="2">
        <v>1.7262903E7</v>
      </c>
      <c r="K747" s="2">
        <v>495463.0</v>
      </c>
      <c r="L747" s="1" t="s">
        <v>3426</v>
      </c>
      <c r="M747" s="1" t="s">
        <v>209</v>
      </c>
      <c r="N747" s="1" t="s">
        <v>210</v>
      </c>
      <c r="O747" s="1" t="s">
        <v>3427</v>
      </c>
    </row>
    <row r="748">
      <c r="A748" s="1" t="s">
        <v>3428</v>
      </c>
      <c r="B748" s="1" t="s">
        <v>3429</v>
      </c>
      <c r="D748" s="1" t="b">
        <v>0</v>
      </c>
      <c r="E748" s="1" t="b">
        <v>0</v>
      </c>
      <c r="F748" s="1" t="b">
        <v>0</v>
      </c>
      <c r="G748" s="1" t="b">
        <v>0</v>
      </c>
      <c r="H748" s="1" t="b">
        <v>0</v>
      </c>
      <c r="I748" s="1">
        <v>36.0</v>
      </c>
      <c r="J748" s="2">
        <v>1.7023372E7</v>
      </c>
      <c r="K748" s="2">
        <v>289541.0</v>
      </c>
      <c r="L748" s="1" t="s">
        <v>3430</v>
      </c>
      <c r="M748" s="1" t="s">
        <v>3431</v>
      </c>
      <c r="N748" s="1" t="s">
        <v>3432</v>
      </c>
      <c r="O748" s="1" t="s">
        <v>3433</v>
      </c>
    </row>
    <row r="749">
      <c r="A749" s="1" t="s">
        <v>3434</v>
      </c>
      <c r="B749" s="1" t="s">
        <v>3435</v>
      </c>
      <c r="D749" s="1" t="b">
        <v>0</v>
      </c>
      <c r="E749" s="1" t="b">
        <v>0</v>
      </c>
      <c r="F749" s="1" t="b">
        <v>0</v>
      </c>
      <c r="G749" s="1" t="b">
        <v>0</v>
      </c>
      <c r="H749" s="1" t="b">
        <v>0</v>
      </c>
      <c r="I749" s="1">
        <v>36.0</v>
      </c>
      <c r="J749" s="2">
        <v>1.6891292E7</v>
      </c>
      <c r="K749" s="2">
        <v>5539231.0</v>
      </c>
      <c r="L749" s="1" t="s">
        <v>3436</v>
      </c>
      <c r="M749" s="1" t="s">
        <v>174</v>
      </c>
      <c r="N749" s="1" t="s">
        <v>175</v>
      </c>
      <c r="O749" s="1" t="s">
        <v>3437</v>
      </c>
    </row>
    <row r="750">
      <c r="A750" s="1" t="s">
        <v>3438</v>
      </c>
      <c r="B750" s="1" t="s">
        <v>3439</v>
      </c>
      <c r="D750" s="1" t="b">
        <v>0</v>
      </c>
      <c r="E750" s="1" t="b">
        <v>0</v>
      </c>
      <c r="F750" s="1" t="b">
        <v>0</v>
      </c>
      <c r="G750" s="1" t="b">
        <v>0</v>
      </c>
      <c r="H750" s="1" t="b">
        <v>0</v>
      </c>
      <c r="I750" s="1">
        <v>36.0</v>
      </c>
      <c r="J750" s="2">
        <v>1.6823595E7</v>
      </c>
      <c r="K750" s="2">
        <v>5846808.0</v>
      </c>
      <c r="L750" s="1" t="s">
        <v>3440</v>
      </c>
      <c r="M750" s="1" t="s">
        <v>1856</v>
      </c>
      <c r="N750" s="1" t="s">
        <v>1857</v>
      </c>
      <c r="O750" s="1" t="s">
        <v>3441</v>
      </c>
    </row>
    <row r="751">
      <c r="A751" s="1" t="s">
        <v>3442</v>
      </c>
      <c r="B751" s="1" t="s">
        <v>3443</v>
      </c>
      <c r="D751" s="1" t="b">
        <v>0</v>
      </c>
      <c r="E751" s="1" t="b">
        <v>0</v>
      </c>
      <c r="F751" s="1" t="b">
        <v>0</v>
      </c>
      <c r="G751" s="1" t="b">
        <v>0</v>
      </c>
      <c r="H751" s="1" t="b">
        <v>0</v>
      </c>
      <c r="I751" s="1">
        <v>36.0</v>
      </c>
      <c r="J751" s="2">
        <v>1.6788765E7</v>
      </c>
      <c r="K751" s="2">
        <v>266044.0</v>
      </c>
      <c r="L751" s="1" t="s">
        <v>3444</v>
      </c>
      <c r="M751" s="1" t="s">
        <v>3445</v>
      </c>
      <c r="N751" s="1" t="s">
        <v>3446</v>
      </c>
      <c r="O751" s="1" t="s">
        <v>3447</v>
      </c>
    </row>
    <row r="752">
      <c r="A752" s="1" t="s">
        <v>3448</v>
      </c>
      <c r="B752" s="1" t="s">
        <v>3449</v>
      </c>
      <c r="D752" s="1" t="b">
        <v>0</v>
      </c>
      <c r="E752" s="1" t="b">
        <v>0</v>
      </c>
      <c r="F752" s="1" t="b">
        <v>0</v>
      </c>
      <c r="G752" s="1" t="b">
        <v>0</v>
      </c>
      <c r="H752" s="1" t="b">
        <v>0</v>
      </c>
      <c r="I752" s="1">
        <v>36.0</v>
      </c>
      <c r="J752" s="2">
        <v>1.6704536E7</v>
      </c>
      <c r="K752" s="2">
        <v>507839.0</v>
      </c>
      <c r="L752" s="1" t="s">
        <v>3450</v>
      </c>
      <c r="M752" s="1" t="s">
        <v>1037</v>
      </c>
      <c r="N752" s="1" t="s">
        <v>1038</v>
      </c>
      <c r="O752" s="1" t="s">
        <v>3451</v>
      </c>
    </row>
    <row r="753">
      <c r="A753" s="1" t="s">
        <v>3452</v>
      </c>
      <c r="B753" s="1" t="s">
        <v>3453</v>
      </c>
      <c r="D753" s="1" t="b">
        <v>0</v>
      </c>
      <c r="E753" s="1" t="b">
        <v>0</v>
      </c>
      <c r="F753" s="1" t="b">
        <v>0</v>
      </c>
      <c r="G753" s="1" t="b">
        <v>0</v>
      </c>
      <c r="H753" s="1" t="b">
        <v>0</v>
      </c>
      <c r="I753" s="1">
        <v>36.0</v>
      </c>
      <c r="J753" s="2">
        <v>1.6674546E7</v>
      </c>
      <c r="K753" s="2">
        <v>2214870.0</v>
      </c>
      <c r="L753" s="1" t="s">
        <v>3454</v>
      </c>
      <c r="M753" s="1" t="s">
        <v>2782</v>
      </c>
      <c r="N753" s="1" t="s">
        <v>2783</v>
      </c>
      <c r="O753" s="1" t="s">
        <v>3455</v>
      </c>
    </row>
    <row r="754">
      <c r="A754" s="1" t="s">
        <v>3456</v>
      </c>
      <c r="B754" s="1" t="s">
        <v>3457</v>
      </c>
      <c r="D754" s="1" t="b">
        <v>0</v>
      </c>
      <c r="E754" s="1" t="b">
        <v>0</v>
      </c>
      <c r="F754" s="1" t="b">
        <v>0</v>
      </c>
      <c r="G754" s="1" t="b">
        <v>0</v>
      </c>
      <c r="H754" s="1" t="b">
        <v>0</v>
      </c>
      <c r="I754" s="1">
        <v>36.0</v>
      </c>
      <c r="J754" s="2">
        <v>1.6648711E7</v>
      </c>
      <c r="K754" s="2">
        <v>385985.0</v>
      </c>
      <c r="L754" s="1" t="s">
        <v>3458</v>
      </c>
      <c r="M754" s="1" t="s">
        <v>3459</v>
      </c>
      <c r="N754" s="1" t="s">
        <v>3460</v>
      </c>
      <c r="O754" s="1" t="s">
        <v>3461</v>
      </c>
    </row>
    <row r="755">
      <c r="A755" s="1" t="s">
        <v>3462</v>
      </c>
      <c r="B755" s="1" t="s">
        <v>3463</v>
      </c>
      <c r="D755" s="1" t="b">
        <v>0</v>
      </c>
      <c r="E755" s="1" t="b">
        <v>0</v>
      </c>
      <c r="F755" s="1" t="b">
        <v>0</v>
      </c>
      <c r="G755" s="1" t="b">
        <v>0</v>
      </c>
      <c r="H755" s="1" t="b">
        <v>0</v>
      </c>
      <c r="I755" s="1">
        <v>36.0</v>
      </c>
      <c r="J755" s="2">
        <v>1.6557354E7</v>
      </c>
      <c r="K755" s="2">
        <v>433339.0</v>
      </c>
      <c r="L755" s="1" t="s">
        <v>3464</v>
      </c>
      <c r="M755" s="1" t="s">
        <v>209</v>
      </c>
      <c r="N755" s="1" t="s">
        <v>210</v>
      </c>
      <c r="O755" s="1" t="s">
        <v>3465</v>
      </c>
    </row>
    <row r="756">
      <c r="A756" s="1" t="s">
        <v>3466</v>
      </c>
      <c r="B756" s="1" t="s">
        <v>3467</v>
      </c>
      <c r="D756" s="1" t="b">
        <v>0</v>
      </c>
      <c r="E756" s="1" t="b">
        <v>0</v>
      </c>
      <c r="F756" s="1" t="b">
        <v>0</v>
      </c>
      <c r="G756" s="1" t="b">
        <v>0</v>
      </c>
      <c r="H756" s="1" t="b">
        <v>0</v>
      </c>
      <c r="I756" s="1">
        <v>36.0</v>
      </c>
      <c r="J756" s="2">
        <v>1.6242134E7</v>
      </c>
      <c r="K756" s="2">
        <v>403930.0</v>
      </c>
      <c r="L756" s="1" t="s">
        <v>3468</v>
      </c>
      <c r="M756" s="1" t="s">
        <v>639</v>
      </c>
      <c r="N756" s="1" t="s">
        <v>640</v>
      </c>
      <c r="O756" s="1" t="s">
        <v>3469</v>
      </c>
    </row>
    <row r="757">
      <c r="A757" s="1" t="s">
        <v>3470</v>
      </c>
      <c r="B757" s="1" t="s">
        <v>3471</v>
      </c>
      <c r="D757" s="1" t="b">
        <v>0</v>
      </c>
      <c r="E757" s="1" t="b">
        <v>0</v>
      </c>
      <c r="F757" s="1" t="b">
        <v>0</v>
      </c>
      <c r="G757" s="1" t="b">
        <v>0</v>
      </c>
      <c r="H757" s="1" t="b">
        <v>0</v>
      </c>
      <c r="I757" s="1">
        <v>36.0</v>
      </c>
      <c r="J757" s="2">
        <v>1.6174605E7</v>
      </c>
      <c r="K757" s="2">
        <v>758731.0</v>
      </c>
      <c r="L757" s="1" t="s">
        <v>3472</v>
      </c>
      <c r="M757" s="1" t="s">
        <v>3473</v>
      </c>
      <c r="N757" s="1" t="s">
        <v>3474</v>
      </c>
      <c r="O757" s="1" t="s">
        <v>3475</v>
      </c>
    </row>
    <row r="758">
      <c r="A758" s="1" t="s">
        <v>3476</v>
      </c>
      <c r="B758" s="1" t="s">
        <v>3477</v>
      </c>
      <c r="D758" s="1" t="b">
        <v>0</v>
      </c>
      <c r="E758" s="1" t="b">
        <v>0</v>
      </c>
      <c r="F758" s="1" t="b">
        <v>0</v>
      </c>
      <c r="G758" s="1" t="b">
        <v>0</v>
      </c>
      <c r="H758" s="1" t="b">
        <v>0</v>
      </c>
      <c r="I758" s="1">
        <v>36.0</v>
      </c>
      <c r="J758" s="2">
        <v>1.614066E7</v>
      </c>
      <c r="K758" s="2">
        <v>3893618.0</v>
      </c>
      <c r="L758" s="1" t="s">
        <v>3478</v>
      </c>
      <c r="M758" s="1" t="s">
        <v>1856</v>
      </c>
      <c r="N758" s="1" t="s">
        <v>1857</v>
      </c>
      <c r="O758" s="1" t="s">
        <v>3479</v>
      </c>
    </row>
    <row r="759">
      <c r="A759" s="1" t="s">
        <v>3480</v>
      </c>
      <c r="B759" s="1" t="s">
        <v>3481</v>
      </c>
      <c r="D759" s="1" t="b">
        <v>0</v>
      </c>
      <c r="E759" s="1" t="b">
        <v>0</v>
      </c>
      <c r="F759" s="1" t="b">
        <v>0</v>
      </c>
      <c r="G759" s="1" t="b">
        <v>0</v>
      </c>
      <c r="H759" s="1" t="b">
        <v>0</v>
      </c>
      <c r="I759" s="1">
        <v>36.0</v>
      </c>
      <c r="J759" s="2">
        <v>1.5985083E7</v>
      </c>
      <c r="K759" s="2">
        <v>548709.0</v>
      </c>
      <c r="L759" s="1" t="s">
        <v>3482</v>
      </c>
      <c r="M759" s="1" t="s">
        <v>639</v>
      </c>
      <c r="N759" s="1" t="s">
        <v>640</v>
      </c>
      <c r="O759" s="1" t="s">
        <v>3483</v>
      </c>
    </row>
    <row r="760">
      <c r="A760" s="1" t="s">
        <v>3484</v>
      </c>
      <c r="B760" s="1" t="s">
        <v>3485</v>
      </c>
      <c r="D760" s="1" t="b">
        <v>0</v>
      </c>
      <c r="E760" s="1" t="b">
        <v>0</v>
      </c>
      <c r="F760" s="1" t="b">
        <v>1</v>
      </c>
      <c r="G760" s="1" t="b">
        <v>0</v>
      </c>
      <c r="H760" s="1" t="b">
        <v>0</v>
      </c>
      <c r="I760" s="1">
        <v>36.0</v>
      </c>
      <c r="J760" s="2">
        <v>1.5960889E7</v>
      </c>
      <c r="K760" s="2">
        <v>2.3270193E7</v>
      </c>
      <c r="L760" s="1" t="s">
        <v>3486</v>
      </c>
      <c r="M760" s="1" t="s">
        <v>1856</v>
      </c>
      <c r="N760" s="1" t="s">
        <v>1857</v>
      </c>
      <c r="O760" s="1" t="s">
        <v>3487</v>
      </c>
    </row>
    <row r="761">
      <c r="A761" s="1" t="s">
        <v>3488</v>
      </c>
      <c r="B761" s="1" t="s">
        <v>3489</v>
      </c>
      <c r="D761" s="1" t="b">
        <v>0</v>
      </c>
      <c r="E761" s="1" t="b">
        <v>0</v>
      </c>
      <c r="F761" s="1" t="b">
        <v>0</v>
      </c>
      <c r="G761" s="1" t="b">
        <v>0</v>
      </c>
      <c r="H761" s="1" t="b">
        <v>0</v>
      </c>
      <c r="I761" s="1">
        <v>36.0</v>
      </c>
      <c r="J761" s="2">
        <v>1.5937756E7</v>
      </c>
      <c r="K761" s="2">
        <v>385417.0</v>
      </c>
      <c r="L761" s="1" t="s">
        <v>3490</v>
      </c>
      <c r="M761" s="1" t="s">
        <v>2887</v>
      </c>
      <c r="N761" s="1" t="s">
        <v>2888</v>
      </c>
      <c r="O761" s="1" t="s">
        <v>3491</v>
      </c>
    </row>
    <row r="762">
      <c r="A762" s="1" t="s">
        <v>3492</v>
      </c>
      <c r="B762" s="1" t="s">
        <v>3493</v>
      </c>
      <c r="D762" s="1" t="b">
        <v>0</v>
      </c>
      <c r="E762" s="1" t="b">
        <v>0</v>
      </c>
      <c r="F762" s="1" t="b">
        <v>0</v>
      </c>
      <c r="G762" s="1" t="b">
        <v>0</v>
      </c>
      <c r="H762" s="1" t="b">
        <v>0</v>
      </c>
      <c r="I762" s="1">
        <v>36.0</v>
      </c>
      <c r="J762" s="2">
        <v>1.5916816E7</v>
      </c>
      <c r="K762" s="2">
        <v>413936.0</v>
      </c>
      <c r="L762" s="1" t="s">
        <v>3494</v>
      </c>
      <c r="M762" s="1" t="s">
        <v>3495</v>
      </c>
      <c r="N762" s="1" t="s">
        <v>3496</v>
      </c>
      <c r="O762" s="1" t="s">
        <v>3497</v>
      </c>
    </row>
    <row r="763">
      <c r="A763" s="1" t="s">
        <v>3498</v>
      </c>
      <c r="B763" s="1" t="s">
        <v>3499</v>
      </c>
      <c r="D763" s="1" t="b">
        <v>0</v>
      </c>
      <c r="E763" s="1" t="b">
        <v>0</v>
      </c>
      <c r="F763" s="1" t="b">
        <v>0</v>
      </c>
      <c r="G763" s="1" t="b">
        <v>0</v>
      </c>
      <c r="H763" s="1" t="b">
        <v>0</v>
      </c>
      <c r="I763" s="1">
        <v>36.0</v>
      </c>
      <c r="J763" s="2">
        <v>1.5912825E7</v>
      </c>
      <c r="K763" s="2">
        <v>359803.0</v>
      </c>
      <c r="L763" s="1" t="s">
        <v>3500</v>
      </c>
      <c r="M763" s="1" t="s">
        <v>3501</v>
      </c>
      <c r="N763" s="1" t="s">
        <v>3502</v>
      </c>
      <c r="O763" s="1" t="s">
        <v>3503</v>
      </c>
    </row>
    <row r="764">
      <c r="A764" s="1" t="s">
        <v>3504</v>
      </c>
      <c r="B764" s="1" t="s">
        <v>3505</v>
      </c>
      <c r="D764" s="1" t="b">
        <v>0</v>
      </c>
      <c r="E764" s="1" t="b">
        <v>0</v>
      </c>
      <c r="F764" s="1" t="b">
        <v>0</v>
      </c>
      <c r="G764" s="1" t="b">
        <v>0</v>
      </c>
      <c r="H764" s="1" t="b">
        <v>0</v>
      </c>
      <c r="I764" s="1">
        <v>36.0</v>
      </c>
      <c r="J764" s="2">
        <v>1.5870667E7</v>
      </c>
      <c r="K764" s="2">
        <v>1689760.0</v>
      </c>
      <c r="L764" s="1" t="s">
        <v>3506</v>
      </c>
      <c r="M764" s="1" t="s">
        <v>1538</v>
      </c>
      <c r="N764" s="1" t="s">
        <v>1539</v>
      </c>
      <c r="O764" s="1" t="s">
        <v>3507</v>
      </c>
    </row>
    <row r="765">
      <c r="A765" s="1" t="s">
        <v>3508</v>
      </c>
      <c r="B765" s="1" t="s">
        <v>3509</v>
      </c>
      <c r="D765" s="1" t="b">
        <v>0</v>
      </c>
      <c r="E765" s="1" t="b">
        <v>0</v>
      </c>
      <c r="F765" s="1" t="b">
        <v>1</v>
      </c>
      <c r="G765" s="1" t="b">
        <v>0</v>
      </c>
      <c r="H765" s="1" t="b">
        <v>0</v>
      </c>
      <c r="I765" s="1">
        <v>36.0</v>
      </c>
      <c r="J765" s="2">
        <v>1.5646679E7</v>
      </c>
      <c r="K765" s="2">
        <v>1570264.0</v>
      </c>
      <c r="L765" s="1" t="s">
        <v>3510</v>
      </c>
      <c r="M765" s="1" t="s">
        <v>3511</v>
      </c>
      <c r="N765" s="1" t="s">
        <v>3012</v>
      </c>
      <c r="O765" s="1" t="s">
        <v>3512</v>
      </c>
    </row>
    <row r="766">
      <c r="A766" s="1" t="s">
        <v>3513</v>
      </c>
      <c r="B766" s="1" t="s">
        <v>3514</v>
      </c>
      <c r="D766" s="1" t="b">
        <v>0</v>
      </c>
      <c r="E766" s="1" t="b">
        <v>0</v>
      </c>
      <c r="F766" s="1" t="b">
        <v>1</v>
      </c>
      <c r="G766" s="1" t="b">
        <v>0</v>
      </c>
      <c r="H766" s="1" t="b">
        <v>0</v>
      </c>
      <c r="I766" s="1">
        <v>36.0</v>
      </c>
      <c r="J766" s="2">
        <v>1.5527508E7</v>
      </c>
      <c r="K766" s="2">
        <v>6623457.0</v>
      </c>
      <c r="L766" s="1" t="s">
        <v>3515</v>
      </c>
      <c r="M766" s="1" t="s">
        <v>174</v>
      </c>
      <c r="N766" s="1" t="s">
        <v>175</v>
      </c>
      <c r="O766" s="1" t="s">
        <v>3516</v>
      </c>
    </row>
    <row r="767">
      <c r="A767" s="1" t="s">
        <v>3517</v>
      </c>
      <c r="B767" s="1" t="s">
        <v>3518</v>
      </c>
      <c r="D767" s="1" t="b">
        <v>0</v>
      </c>
      <c r="E767" s="1" t="b">
        <v>0</v>
      </c>
      <c r="F767" s="1" t="b">
        <v>0</v>
      </c>
      <c r="G767" s="1" t="b">
        <v>0</v>
      </c>
      <c r="H767" s="1" t="b">
        <v>0</v>
      </c>
      <c r="I767" s="1">
        <v>36.0</v>
      </c>
      <c r="J767" s="2">
        <v>1.5416555E7</v>
      </c>
      <c r="K767" s="2">
        <v>1259659.0</v>
      </c>
      <c r="L767" s="1" t="s">
        <v>3519</v>
      </c>
      <c r="M767" s="1" t="s">
        <v>3520</v>
      </c>
      <c r="N767" s="1" t="s">
        <v>3521</v>
      </c>
      <c r="O767" s="1" t="s">
        <v>3522</v>
      </c>
    </row>
    <row r="768">
      <c r="A768" s="1" t="s">
        <v>3523</v>
      </c>
      <c r="B768" s="1" t="s">
        <v>3524</v>
      </c>
      <c r="D768" s="1" t="b">
        <v>0</v>
      </c>
      <c r="E768" s="1" t="b">
        <v>0</v>
      </c>
      <c r="F768" s="1" t="b">
        <v>0</v>
      </c>
      <c r="G768" s="1" t="b">
        <v>0</v>
      </c>
      <c r="H768" s="1" t="b">
        <v>0</v>
      </c>
      <c r="I768" s="1">
        <v>36.0</v>
      </c>
      <c r="J768" s="2">
        <v>1.5382596E7</v>
      </c>
      <c r="K768" s="2">
        <v>5752715.0</v>
      </c>
      <c r="L768" s="1" t="s">
        <v>3525</v>
      </c>
      <c r="M768" s="1" t="s">
        <v>1856</v>
      </c>
      <c r="N768" s="1" t="s">
        <v>1857</v>
      </c>
      <c r="O768" s="1" t="s">
        <v>3526</v>
      </c>
    </row>
    <row r="769">
      <c r="A769" s="1" t="s">
        <v>3527</v>
      </c>
      <c r="B769" s="1" t="s">
        <v>3528</v>
      </c>
      <c r="D769" s="1" t="b">
        <v>0</v>
      </c>
      <c r="E769" s="1" t="b">
        <v>0</v>
      </c>
      <c r="F769" s="1" t="b">
        <v>0</v>
      </c>
      <c r="G769" s="1" t="b">
        <v>0</v>
      </c>
      <c r="H769" s="1" t="b">
        <v>0</v>
      </c>
      <c r="I769" s="1">
        <v>36.0</v>
      </c>
      <c r="J769" s="2">
        <v>1.5369202E7</v>
      </c>
      <c r="K769" s="2">
        <v>4139648.0</v>
      </c>
      <c r="L769" s="1" t="s">
        <v>3529</v>
      </c>
      <c r="M769" s="1" t="s">
        <v>87</v>
      </c>
      <c r="N769" s="1" t="s">
        <v>88</v>
      </c>
      <c r="O769" s="1" t="s">
        <v>3530</v>
      </c>
    </row>
    <row r="770">
      <c r="A770" s="1" t="s">
        <v>3531</v>
      </c>
      <c r="B770" s="1" t="s">
        <v>3532</v>
      </c>
      <c r="D770" s="1" t="b">
        <v>0</v>
      </c>
      <c r="E770" s="1" t="b">
        <v>0</v>
      </c>
      <c r="F770" s="1" t="b">
        <v>0</v>
      </c>
      <c r="G770" s="1" t="b">
        <v>0</v>
      </c>
      <c r="H770" s="1" t="b">
        <v>1</v>
      </c>
      <c r="I770" s="1">
        <v>36.0</v>
      </c>
      <c r="J770" s="2">
        <v>1.528273E7</v>
      </c>
      <c r="K770" s="2">
        <v>2871399.0</v>
      </c>
      <c r="L770" s="1" t="s">
        <v>3533</v>
      </c>
      <c r="M770" s="1" t="s">
        <v>3534</v>
      </c>
      <c r="N770" s="1" t="s">
        <v>794</v>
      </c>
      <c r="O770" s="1" t="s">
        <v>3535</v>
      </c>
    </row>
    <row r="771">
      <c r="A771" s="1" t="s">
        <v>3536</v>
      </c>
      <c r="B771" s="1" t="s">
        <v>3537</v>
      </c>
      <c r="D771" s="1" t="b">
        <v>0</v>
      </c>
      <c r="E771" s="1" t="b">
        <v>0</v>
      </c>
      <c r="F771" s="1" t="b">
        <v>0</v>
      </c>
      <c r="G771" s="1" t="b">
        <v>0</v>
      </c>
      <c r="H771" s="1" t="b">
        <v>0</v>
      </c>
      <c r="I771" s="1">
        <v>36.0</v>
      </c>
      <c r="J771" s="2">
        <v>1.4514722E7</v>
      </c>
      <c r="K771" s="2">
        <v>134488.0</v>
      </c>
      <c r="L771" s="1" t="s">
        <v>3538</v>
      </c>
      <c r="M771" s="1" t="s">
        <v>3283</v>
      </c>
      <c r="N771" s="1" t="s">
        <v>3284</v>
      </c>
      <c r="O771" s="1" t="s">
        <v>3539</v>
      </c>
    </row>
    <row r="772">
      <c r="A772" s="1" t="s">
        <v>3540</v>
      </c>
      <c r="B772" s="1" t="s">
        <v>3541</v>
      </c>
      <c r="D772" s="1" t="b">
        <v>0</v>
      </c>
      <c r="E772" s="1" t="b">
        <v>0</v>
      </c>
      <c r="F772" s="1" t="b">
        <v>0</v>
      </c>
      <c r="G772" s="1" t="b">
        <v>0</v>
      </c>
      <c r="H772" s="1" t="b">
        <v>0</v>
      </c>
      <c r="I772" s="1">
        <v>36.0</v>
      </c>
      <c r="J772" s="2">
        <v>1.437492E7</v>
      </c>
      <c r="K772" s="2">
        <v>141097.0</v>
      </c>
      <c r="L772" s="1" t="s">
        <v>3542</v>
      </c>
      <c r="M772" s="1" t="s">
        <v>174</v>
      </c>
      <c r="N772" s="1" t="s">
        <v>175</v>
      </c>
      <c r="O772" s="1" t="s">
        <v>3543</v>
      </c>
    </row>
    <row r="773">
      <c r="A773" s="1" t="s">
        <v>3544</v>
      </c>
      <c r="B773" s="1" t="s">
        <v>3545</v>
      </c>
      <c r="D773" s="1" t="b">
        <v>0</v>
      </c>
      <c r="E773" s="1" t="b">
        <v>0</v>
      </c>
      <c r="F773" s="1" t="b">
        <v>0</v>
      </c>
      <c r="G773" s="1" t="b">
        <v>0</v>
      </c>
      <c r="H773" s="1" t="b">
        <v>0</v>
      </c>
      <c r="I773" s="1">
        <v>36.0</v>
      </c>
      <c r="J773" s="2">
        <v>1.4138143E7</v>
      </c>
      <c r="K773" s="2">
        <v>1509839.0</v>
      </c>
      <c r="L773" s="1" t="s">
        <v>3546</v>
      </c>
      <c r="M773" s="1" t="s">
        <v>639</v>
      </c>
      <c r="N773" s="1" t="s">
        <v>640</v>
      </c>
      <c r="O773" s="1" t="s">
        <v>3547</v>
      </c>
    </row>
    <row r="774">
      <c r="A774" s="1" t="s">
        <v>3548</v>
      </c>
      <c r="B774" s="1" t="s">
        <v>3549</v>
      </c>
      <c r="D774" s="1" t="b">
        <v>0</v>
      </c>
      <c r="E774" s="1" t="b">
        <v>0</v>
      </c>
      <c r="F774" s="1" t="b">
        <v>0</v>
      </c>
      <c r="G774" s="1" t="b">
        <v>0</v>
      </c>
      <c r="H774" s="1" t="b">
        <v>0</v>
      </c>
      <c r="I774" s="1">
        <v>36.0</v>
      </c>
      <c r="J774" s="2">
        <v>1.3913271E7</v>
      </c>
      <c r="K774" s="2">
        <v>2046703.0</v>
      </c>
      <c r="L774" s="1" t="s">
        <v>3550</v>
      </c>
      <c r="M774" s="1" t="s">
        <v>1917</v>
      </c>
      <c r="N774" s="1" t="s">
        <v>3551</v>
      </c>
      <c r="O774" s="1" t="s">
        <v>3552</v>
      </c>
    </row>
    <row r="775">
      <c r="A775" s="1" t="s">
        <v>3553</v>
      </c>
      <c r="B775" s="1" t="s">
        <v>3554</v>
      </c>
      <c r="D775" s="1" t="b">
        <v>0</v>
      </c>
      <c r="E775" s="1" t="b">
        <v>0</v>
      </c>
      <c r="F775" s="1" t="b">
        <v>0</v>
      </c>
      <c r="G775" s="1" t="b">
        <v>0</v>
      </c>
      <c r="H775" s="1" t="b">
        <v>0</v>
      </c>
      <c r="I775" s="1">
        <v>36.0</v>
      </c>
      <c r="J775" s="2">
        <v>1.3681102E7</v>
      </c>
      <c r="K775" s="2">
        <v>1661849.0</v>
      </c>
      <c r="L775" s="1" t="s">
        <v>3555</v>
      </c>
      <c r="M775" s="1" t="s">
        <v>174</v>
      </c>
      <c r="N775" s="1" t="s">
        <v>175</v>
      </c>
      <c r="O775" s="1" t="s">
        <v>3556</v>
      </c>
    </row>
    <row r="776">
      <c r="A776" s="1" t="s">
        <v>3557</v>
      </c>
      <c r="B776" s="1" t="s">
        <v>3558</v>
      </c>
      <c r="D776" s="1" t="b">
        <v>0</v>
      </c>
      <c r="E776" s="1" t="b">
        <v>0</v>
      </c>
      <c r="F776" s="1" t="b">
        <v>0</v>
      </c>
      <c r="G776" s="1" t="b">
        <v>0</v>
      </c>
      <c r="H776" s="1" t="b">
        <v>0</v>
      </c>
      <c r="I776" s="1">
        <v>36.0</v>
      </c>
      <c r="J776" s="2">
        <v>1.3027878E7</v>
      </c>
      <c r="K776" s="2">
        <v>7286877.0</v>
      </c>
      <c r="L776" s="1" t="s">
        <v>3559</v>
      </c>
      <c r="M776" s="1" t="s">
        <v>112</v>
      </c>
      <c r="N776" s="1" t="s">
        <v>113</v>
      </c>
      <c r="O776" s="1" t="s">
        <v>3560</v>
      </c>
    </row>
    <row r="777">
      <c r="A777" s="1" t="s">
        <v>3561</v>
      </c>
      <c r="B777" s="1" t="s">
        <v>3562</v>
      </c>
      <c r="D777" s="1" t="b">
        <v>0</v>
      </c>
      <c r="E777" s="1" t="b">
        <v>1</v>
      </c>
      <c r="F777" s="1" t="b">
        <v>0</v>
      </c>
      <c r="G777" s="1" t="b">
        <v>0</v>
      </c>
      <c r="H777" s="1" t="b">
        <v>0</v>
      </c>
      <c r="I777" s="1">
        <v>36.0</v>
      </c>
      <c r="J777" s="2">
        <v>1.2814223E7</v>
      </c>
      <c r="K777" s="2">
        <v>1062587.0</v>
      </c>
      <c r="L777" s="1" t="s">
        <v>3563</v>
      </c>
      <c r="M777" s="1" t="s">
        <v>174</v>
      </c>
      <c r="N777" s="1" t="s">
        <v>175</v>
      </c>
      <c r="O777" s="1" t="s">
        <v>3564</v>
      </c>
    </row>
    <row r="778">
      <c r="A778" s="1" t="s">
        <v>3565</v>
      </c>
      <c r="B778" s="1" t="s">
        <v>3566</v>
      </c>
      <c r="D778" s="1" t="b">
        <v>0</v>
      </c>
      <c r="E778" s="1" t="b">
        <v>0</v>
      </c>
      <c r="F778" s="1" t="b">
        <v>0</v>
      </c>
      <c r="G778" s="1" t="b">
        <v>0</v>
      </c>
      <c r="H778" s="1" t="b">
        <v>0</v>
      </c>
      <c r="I778" s="1">
        <v>36.0</v>
      </c>
      <c r="J778" s="2">
        <v>1.2501713E7</v>
      </c>
      <c r="K778" s="2">
        <v>2492779.0</v>
      </c>
      <c r="L778" s="1" t="s">
        <v>3567</v>
      </c>
      <c r="M778" s="1" t="s">
        <v>1856</v>
      </c>
      <c r="N778" s="1" t="s">
        <v>1857</v>
      </c>
      <c r="O778" s="1" t="s">
        <v>3568</v>
      </c>
    </row>
    <row r="779">
      <c r="A779" s="1" t="s">
        <v>3569</v>
      </c>
      <c r="B779" s="1" t="s">
        <v>3570</v>
      </c>
      <c r="D779" s="1" t="b">
        <v>0</v>
      </c>
      <c r="E779" s="1" t="b">
        <v>0</v>
      </c>
      <c r="F779" s="1" t="b">
        <v>0</v>
      </c>
      <c r="G779" s="1" t="b">
        <v>0</v>
      </c>
      <c r="H779" s="1" t="b">
        <v>0</v>
      </c>
      <c r="I779" s="1">
        <v>36.0</v>
      </c>
      <c r="J779" s="2">
        <v>1.2058733E7</v>
      </c>
      <c r="K779" s="2">
        <v>110822.0</v>
      </c>
      <c r="L779" s="1" t="s">
        <v>3571</v>
      </c>
      <c r="M779" s="1" t="s">
        <v>3283</v>
      </c>
      <c r="N779" s="1" t="s">
        <v>3284</v>
      </c>
      <c r="O779" s="1" t="s">
        <v>3572</v>
      </c>
    </row>
    <row r="780">
      <c r="A780" s="1" t="s">
        <v>3573</v>
      </c>
      <c r="B780" s="1" t="s">
        <v>3574</v>
      </c>
      <c r="D780" s="1" t="b">
        <v>0</v>
      </c>
      <c r="E780" s="1" t="b">
        <v>0</v>
      </c>
      <c r="F780" s="1" t="b">
        <v>0</v>
      </c>
      <c r="G780" s="1" t="b">
        <v>0</v>
      </c>
      <c r="H780" s="1" t="b">
        <v>1</v>
      </c>
      <c r="I780" s="1">
        <v>36.0</v>
      </c>
      <c r="J780" s="2">
        <v>1.1916821E7</v>
      </c>
      <c r="K780" s="2">
        <v>5566450.0</v>
      </c>
      <c r="L780" s="1" t="s">
        <v>3575</v>
      </c>
      <c r="M780" s="1" t="s">
        <v>3576</v>
      </c>
      <c r="N780" s="1" t="s">
        <v>20</v>
      </c>
      <c r="O780" s="1" t="s">
        <v>3577</v>
      </c>
    </row>
    <row r="781">
      <c r="A781" s="1" t="s">
        <v>3578</v>
      </c>
      <c r="B781" s="1" t="s">
        <v>3579</v>
      </c>
      <c r="D781" s="1" t="b">
        <v>0</v>
      </c>
      <c r="E781" s="1" t="b">
        <v>0</v>
      </c>
      <c r="F781" s="1" t="b">
        <v>0</v>
      </c>
      <c r="G781" s="1" t="b">
        <v>0</v>
      </c>
      <c r="H781" s="1" t="b">
        <v>0</v>
      </c>
      <c r="I781" s="1">
        <v>36.0</v>
      </c>
      <c r="J781" s="2">
        <v>1.1770371E7</v>
      </c>
      <c r="K781" s="2">
        <v>696594.0</v>
      </c>
      <c r="L781" s="1" t="s">
        <v>3580</v>
      </c>
      <c r="M781" s="1" t="s">
        <v>1897</v>
      </c>
      <c r="N781" s="1" t="s">
        <v>1898</v>
      </c>
      <c r="O781" s="1" t="s">
        <v>3581</v>
      </c>
    </row>
    <row r="782">
      <c r="A782" s="1" t="s">
        <v>3582</v>
      </c>
      <c r="B782" s="1" t="s">
        <v>3583</v>
      </c>
      <c r="D782" s="1" t="b">
        <v>0</v>
      </c>
      <c r="E782" s="1" t="b">
        <v>0</v>
      </c>
      <c r="F782" s="1" t="b">
        <v>0</v>
      </c>
      <c r="G782" s="1" t="b">
        <v>0</v>
      </c>
      <c r="H782" s="1" t="b">
        <v>0</v>
      </c>
      <c r="I782" s="1">
        <v>36.0</v>
      </c>
      <c r="J782" s="2">
        <v>1.1741823E7</v>
      </c>
      <c r="K782" s="2">
        <v>7265512.0</v>
      </c>
      <c r="L782" s="1" t="s">
        <v>3584</v>
      </c>
      <c r="M782" s="1" t="s">
        <v>1766</v>
      </c>
      <c r="N782" s="1" t="s">
        <v>1767</v>
      </c>
      <c r="O782" s="1" t="s">
        <v>3585</v>
      </c>
    </row>
    <row r="783">
      <c r="A783" s="1" t="s">
        <v>3586</v>
      </c>
      <c r="B783" s="1" t="s">
        <v>3587</v>
      </c>
      <c r="D783" s="1" t="b">
        <v>0</v>
      </c>
      <c r="E783" s="1" t="b">
        <v>0</v>
      </c>
      <c r="F783" s="1" t="b">
        <v>0</v>
      </c>
      <c r="G783" s="1" t="b">
        <v>0</v>
      </c>
      <c r="H783" s="1" t="b">
        <v>0</v>
      </c>
      <c r="I783" s="1">
        <v>36.0</v>
      </c>
      <c r="J783" s="2">
        <v>1.1733808E7</v>
      </c>
      <c r="K783" s="2">
        <v>2858790.0</v>
      </c>
      <c r="L783" s="1" t="s">
        <v>3588</v>
      </c>
      <c r="M783" s="1" t="s">
        <v>639</v>
      </c>
      <c r="N783" s="1" t="s">
        <v>640</v>
      </c>
      <c r="O783" s="1" t="s">
        <v>3589</v>
      </c>
    </row>
    <row r="784">
      <c r="A784" s="1" t="s">
        <v>3590</v>
      </c>
      <c r="B784" s="1" t="s">
        <v>3591</v>
      </c>
      <c r="D784" s="1" t="b">
        <v>0</v>
      </c>
      <c r="E784" s="1" t="b">
        <v>1</v>
      </c>
      <c r="F784" s="1" t="b">
        <v>0</v>
      </c>
      <c r="G784" s="1" t="b">
        <v>0</v>
      </c>
      <c r="H784" s="1" t="b">
        <v>0</v>
      </c>
      <c r="I784" s="1">
        <v>36.0</v>
      </c>
      <c r="J784" s="2">
        <v>1.0954535E7</v>
      </c>
      <c r="K784" s="2">
        <v>6281942.0</v>
      </c>
      <c r="L784" s="1" t="s">
        <v>3592</v>
      </c>
      <c r="M784" s="1" t="s">
        <v>3283</v>
      </c>
      <c r="N784" s="1" t="s">
        <v>3284</v>
      </c>
      <c r="O784" s="1" t="s">
        <v>3593</v>
      </c>
    </row>
    <row r="785">
      <c r="A785" s="1" t="s">
        <v>3594</v>
      </c>
      <c r="B785" s="1" t="s">
        <v>3595</v>
      </c>
      <c r="D785" s="1" t="b">
        <v>0</v>
      </c>
      <c r="E785" s="1" t="b">
        <v>0</v>
      </c>
      <c r="F785" s="1" t="b">
        <v>0</v>
      </c>
      <c r="G785" s="1" t="b">
        <v>0</v>
      </c>
      <c r="H785" s="1" t="b">
        <v>0</v>
      </c>
      <c r="I785" s="1">
        <v>36.0</v>
      </c>
      <c r="J785" s="2">
        <v>1.0706387E7</v>
      </c>
      <c r="K785" s="2">
        <v>1.036107E7</v>
      </c>
      <c r="L785" s="1" t="s">
        <v>3596</v>
      </c>
      <c r="M785" s="1" t="s">
        <v>3283</v>
      </c>
      <c r="N785" s="1" t="s">
        <v>3284</v>
      </c>
      <c r="O785" s="1" t="s">
        <v>3597</v>
      </c>
    </row>
    <row r="786">
      <c r="A786" s="1" t="s">
        <v>3598</v>
      </c>
      <c r="B786" s="1" t="s">
        <v>3599</v>
      </c>
      <c r="D786" s="1" t="b">
        <v>0</v>
      </c>
      <c r="E786" s="1" t="b">
        <v>0</v>
      </c>
      <c r="F786" s="1" t="b">
        <v>0</v>
      </c>
      <c r="G786" s="1" t="b">
        <v>0</v>
      </c>
      <c r="H786" s="1" t="b">
        <v>0</v>
      </c>
      <c r="I786" s="1">
        <v>36.0</v>
      </c>
      <c r="J786" s="2">
        <v>1.0382628E7</v>
      </c>
      <c r="K786" s="2">
        <v>819883.0</v>
      </c>
      <c r="L786" s="1" t="s">
        <v>3600</v>
      </c>
      <c r="M786" s="1" t="s">
        <v>2075</v>
      </c>
      <c r="N786" s="1" t="s">
        <v>2076</v>
      </c>
      <c r="O786" s="1" t="s">
        <v>3601</v>
      </c>
    </row>
    <row r="787">
      <c r="A787" s="1" t="s">
        <v>3602</v>
      </c>
      <c r="B787" s="1" t="s">
        <v>3603</v>
      </c>
      <c r="D787" s="1" t="b">
        <v>0</v>
      </c>
      <c r="E787" s="1" t="b">
        <v>0</v>
      </c>
      <c r="F787" s="1" t="b">
        <v>0</v>
      </c>
      <c r="G787" s="1" t="b">
        <v>0</v>
      </c>
      <c r="H787" s="1" t="b">
        <v>0</v>
      </c>
      <c r="I787" s="1">
        <v>36.0</v>
      </c>
      <c r="J787" s="2">
        <v>1.0313994E7</v>
      </c>
      <c r="K787" s="2">
        <v>1263605.0</v>
      </c>
      <c r="L787" s="1" t="s">
        <v>3604</v>
      </c>
      <c r="M787" s="1" t="s">
        <v>3605</v>
      </c>
      <c r="N787" s="1" t="s">
        <v>3606</v>
      </c>
      <c r="O787" s="1" t="s">
        <v>3607</v>
      </c>
    </row>
    <row r="788">
      <c r="A788" s="1" t="s">
        <v>3608</v>
      </c>
      <c r="B788" s="1" t="s">
        <v>3609</v>
      </c>
      <c r="D788" s="1" t="b">
        <v>0</v>
      </c>
      <c r="E788" s="1" t="b">
        <v>0</v>
      </c>
      <c r="F788" s="1" t="b">
        <v>0</v>
      </c>
      <c r="G788" s="1" t="b">
        <v>1</v>
      </c>
      <c r="H788" s="1" t="b">
        <v>0</v>
      </c>
      <c r="I788" s="1">
        <v>36.0</v>
      </c>
      <c r="J788" s="2">
        <v>1.0289466E7</v>
      </c>
      <c r="K788" s="2">
        <v>726957.0</v>
      </c>
      <c r="L788" s="1" t="s">
        <v>3610</v>
      </c>
      <c r="M788" s="1" t="s">
        <v>209</v>
      </c>
      <c r="N788" s="1" t="s">
        <v>210</v>
      </c>
      <c r="O788" s="1" t="s">
        <v>3611</v>
      </c>
    </row>
    <row r="789">
      <c r="A789" s="1" t="s">
        <v>3612</v>
      </c>
      <c r="B789" s="1" t="s">
        <v>3613</v>
      </c>
      <c r="D789" s="1" t="b">
        <v>0</v>
      </c>
      <c r="E789" s="1" t="b">
        <v>1</v>
      </c>
      <c r="F789" s="1" t="b">
        <v>0</v>
      </c>
      <c r="G789" s="1" t="b">
        <v>0</v>
      </c>
      <c r="H789" s="1" t="b">
        <v>0</v>
      </c>
      <c r="I789" s="1">
        <v>36.0</v>
      </c>
      <c r="J789" s="2">
        <v>1.0252357E7</v>
      </c>
      <c r="K789" s="2">
        <v>335027.0</v>
      </c>
      <c r="L789" s="1" t="s">
        <v>3614</v>
      </c>
      <c r="M789" s="1" t="s">
        <v>2265</v>
      </c>
      <c r="N789" s="1" t="s">
        <v>2266</v>
      </c>
      <c r="O789" s="1" t="s">
        <v>3615</v>
      </c>
    </row>
    <row r="790">
      <c r="A790" s="1" t="s">
        <v>3616</v>
      </c>
      <c r="B790" s="1" t="s">
        <v>3617</v>
      </c>
      <c r="D790" s="1" t="b">
        <v>0</v>
      </c>
      <c r="E790" s="1" t="b">
        <v>0</v>
      </c>
      <c r="F790" s="1" t="b">
        <v>0</v>
      </c>
      <c r="G790" s="1" t="b">
        <v>0</v>
      </c>
      <c r="H790" s="1" t="b">
        <v>0</v>
      </c>
      <c r="I790" s="1">
        <v>36.0</v>
      </c>
      <c r="J790" s="2">
        <v>1.0087778E7</v>
      </c>
      <c r="K790" s="2">
        <v>3515349.0</v>
      </c>
      <c r="L790" s="1" t="s">
        <v>3618</v>
      </c>
      <c r="M790" s="1" t="s">
        <v>174</v>
      </c>
      <c r="N790" s="1" t="s">
        <v>175</v>
      </c>
      <c r="O790" s="1" t="s">
        <v>3619</v>
      </c>
    </row>
    <row r="791">
      <c r="A791" s="1" t="s">
        <v>3620</v>
      </c>
      <c r="B791" s="1" t="s">
        <v>3621</v>
      </c>
      <c r="D791" s="1" t="b">
        <v>0</v>
      </c>
      <c r="E791" s="1" t="b">
        <v>0</v>
      </c>
      <c r="F791" s="1" t="b">
        <v>0</v>
      </c>
      <c r="G791" s="1" t="b">
        <v>0</v>
      </c>
      <c r="H791" s="1" t="b">
        <v>0</v>
      </c>
      <c r="I791" s="1">
        <v>36.0</v>
      </c>
      <c r="J791" s="2">
        <v>1.003219E7</v>
      </c>
      <c r="K791" s="2">
        <v>8009202.0</v>
      </c>
      <c r="L791" s="1" t="s">
        <v>3622</v>
      </c>
      <c r="M791" s="1" t="s">
        <v>1917</v>
      </c>
      <c r="N791" s="1" t="s">
        <v>3551</v>
      </c>
      <c r="O791" s="1" t="s">
        <v>3623</v>
      </c>
    </row>
    <row r="792">
      <c r="A792" s="1" t="s">
        <v>3624</v>
      </c>
      <c r="B792" s="1" t="s">
        <v>3625</v>
      </c>
      <c r="D792" s="1" t="b">
        <v>0</v>
      </c>
      <c r="E792" s="1" t="b">
        <v>1</v>
      </c>
      <c r="F792" s="1" t="b">
        <v>0</v>
      </c>
      <c r="G792" s="1" t="b">
        <v>0</v>
      </c>
      <c r="H792" s="1" t="b">
        <v>0</v>
      </c>
      <c r="I792" s="1">
        <v>36.0</v>
      </c>
      <c r="J792" s="2">
        <v>9833422.0</v>
      </c>
      <c r="K792" s="2">
        <v>5068649.0</v>
      </c>
      <c r="L792" s="1" t="s">
        <v>3626</v>
      </c>
      <c r="M792" s="1" t="s">
        <v>2198</v>
      </c>
      <c r="N792" s="1" t="s">
        <v>2199</v>
      </c>
      <c r="O792" s="1" t="s">
        <v>3627</v>
      </c>
    </row>
    <row r="793">
      <c r="A793" s="1" t="s">
        <v>3628</v>
      </c>
      <c r="B793" s="1" t="s">
        <v>3629</v>
      </c>
      <c r="D793" s="1" t="b">
        <v>0</v>
      </c>
      <c r="E793" s="1" t="b">
        <v>0</v>
      </c>
      <c r="F793" s="1" t="b">
        <v>0</v>
      </c>
      <c r="G793" s="1" t="b">
        <v>0</v>
      </c>
      <c r="H793" s="1" t="b">
        <v>0</v>
      </c>
      <c r="I793" s="1">
        <v>36.0</v>
      </c>
      <c r="J793" s="2">
        <v>9594713.0</v>
      </c>
      <c r="K793" s="2">
        <v>135547.0</v>
      </c>
      <c r="L793" s="1" t="s">
        <v>3630</v>
      </c>
      <c r="M793" s="1" t="s">
        <v>3631</v>
      </c>
      <c r="N793" s="1" t="s">
        <v>3632</v>
      </c>
      <c r="O793" s="1" t="s">
        <v>3633</v>
      </c>
    </row>
    <row r="794">
      <c r="A794" s="1" t="s">
        <v>3634</v>
      </c>
      <c r="B794" s="1" t="s">
        <v>3635</v>
      </c>
      <c r="D794" s="1" t="b">
        <v>0</v>
      </c>
      <c r="E794" s="1" t="b">
        <v>0</v>
      </c>
      <c r="F794" s="1" t="b">
        <v>0</v>
      </c>
      <c r="G794" s="1" t="b">
        <v>0</v>
      </c>
      <c r="H794" s="1" t="b">
        <v>0</v>
      </c>
      <c r="I794" s="1">
        <v>36.0</v>
      </c>
      <c r="J794" s="2">
        <v>8682990.0</v>
      </c>
      <c r="K794" s="2">
        <v>2679535.0</v>
      </c>
      <c r="L794" s="1" t="s">
        <v>3636</v>
      </c>
      <c r="M794" s="1" t="s">
        <v>2782</v>
      </c>
      <c r="N794" s="1" t="s">
        <v>3180</v>
      </c>
      <c r="O794" s="1" t="s">
        <v>3637</v>
      </c>
    </row>
    <row r="795">
      <c r="A795" s="1" t="s">
        <v>3638</v>
      </c>
      <c r="B795" s="1" t="s">
        <v>706</v>
      </c>
      <c r="D795" s="1" t="b">
        <v>0</v>
      </c>
      <c r="E795" s="1" t="b">
        <v>1</v>
      </c>
      <c r="F795" s="1" t="b">
        <v>0</v>
      </c>
      <c r="G795" s="1" t="b">
        <v>1</v>
      </c>
      <c r="H795" s="1" t="b">
        <v>0</v>
      </c>
      <c r="I795" s="1">
        <v>36.0</v>
      </c>
      <c r="J795" s="2">
        <v>7838473.0</v>
      </c>
      <c r="K795" s="2">
        <v>2837687.0</v>
      </c>
      <c r="L795" s="1" t="s">
        <v>3639</v>
      </c>
      <c r="M795" s="1" t="s">
        <v>209</v>
      </c>
      <c r="N795" s="1" t="s">
        <v>210</v>
      </c>
      <c r="O795" s="1" t="s">
        <v>3640</v>
      </c>
    </row>
    <row r="796">
      <c r="A796" s="1" t="s">
        <v>3641</v>
      </c>
      <c r="B796" s="1" t="s">
        <v>3642</v>
      </c>
      <c r="D796" s="1" t="b">
        <v>0</v>
      </c>
      <c r="E796" s="1" t="b">
        <v>0</v>
      </c>
      <c r="F796" s="1" t="b">
        <v>0</v>
      </c>
      <c r="G796" s="1" t="b">
        <v>0</v>
      </c>
      <c r="H796" s="1" t="b">
        <v>0</v>
      </c>
      <c r="I796" s="1">
        <v>36.0</v>
      </c>
      <c r="J796" s="2">
        <v>7511255.0</v>
      </c>
      <c r="K796" s="2">
        <v>207824.0</v>
      </c>
      <c r="L796" s="1" t="s">
        <v>3643</v>
      </c>
      <c r="M796" s="1" t="s">
        <v>174</v>
      </c>
      <c r="N796" s="1" t="s">
        <v>175</v>
      </c>
      <c r="O796" s="1" t="s">
        <v>3644</v>
      </c>
    </row>
    <row r="797">
      <c r="A797" s="1" t="s">
        <v>3645</v>
      </c>
      <c r="B797" s="1" t="s">
        <v>716</v>
      </c>
      <c r="D797" s="1" t="b">
        <v>0</v>
      </c>
      <c r="E797" s="1" t="b">
        <v>1</v>
      </c>
      <c r="F797" s="1" t="b">
        <v>0</v>
      </c>
      <c r="G797" s="1" t="b">
        <v>1</v>
      </c>
      <c r="H797" s="1" t="b">
        <v>0</v>
      </c>
      <c r="I797" s="1">
        <v>36.0</v>
      </c>
      <c r="J797" s="2">
        <v>7267385.0</v>
      </c>
      <c r="K797" s="2">
        <v>2704486.0</v>
      </c>
      <c r="L797" s="1" t="s">
        <v>3646</v>
      </c>
      <c r="M797" s="1" t="s">
        <v>209</v>
      </c>
      <c r="N797" s="1" t="s">
        <v>210</v>
      </c>
      <c r="O797" s="1" t="s">
        <v>3647</v>
      </c>
    </row>
    <row r="798">
      <c r="A798" s="1" t="s">
        <v>3648</v>
      </c>
      <c r="B798" s="1" t="s">
        <v>3649</v>
      </c>
      <c r="D798" s="1" t="b">
        <v>0</v>
      </c>
      <c r="E798" s="1" t="b">
        <v>0</v>
      </c>
      <c r="F798" s="1" t="b">
        <v>0</v>
      </c>
      <c r="G798" s="1" t="b">
        <v>0</v>
      </c>
      <c r="H798" s="1" t="b">
        <v>0</v>
      </c>
      <c r="I798" s="1">
        <v>36.0</v>
      </c>
      <c r="J798" s="2">
        <v>6865532.0</v>
      </c>
      <c r="K798" s="2">
        <v>1969962.0</v>
      </c>
      <c r="L798" s="1" t="s">
        <v>3650</v>
      </c>
      <c r="M798" s="1" t="s">
        <v>174</v>
      </c>
      <c r="N798" s="1" t="s">
        <v>175</v>
      </c>
      <c r="O798" s="1" t="s">
        <v>3651</v>
      </c>
    </row>
    <row r="799">
      <c r="A799" s="1" t="s">
        <v>3652</v>
      </c>
      <c r="B799" s="1" t="s">
        <v>3653</v>
      </c>
      <c r="D799" s="1" t="b">
        <v>0</v>
      </c>
      <c r="E799" s="1" t="b">
        <v>0</v>
      </c>
      <c r="F799" s="1" t="b">
        <v>0</v>
      </c>
      <c r="G799" s="1" t="b">
        <v>0</v>
      </c>
      <c r="H799" s="1" t="b">
        <v>0</v>
      </c>
      <c r="I799" s="1">
        <v>36.0</v>
      </c>
      <c r="J799" s="2">
        <v>4881565.0</v>
      </c>
      <c r="K799" s="2">
        <v>9189360.0</v>
      </c>
      <c r="L799" s="1" t="s">
        <v>3654</v>
      </c>
      <c r="M799" s="1" t="s">
        <v>1685</v>
      </c>
      <c r="N799" s="1" t="s">
        <v>1686</v>
      </c>
      <c r="O799" s="1" t="s">
        <v>3655</v>
      </c>
    </row>
    <row r="800">
      <c r="A800" s="1" t="s">
        <v>3656</v>
      </c>
      <c r="B800" s="1" t="s">
        <v>3657</v>
      </c>
      <c r="D800" s="1" t="b">
        <v>0</v>
      </c>
      <c r="E800" s="1" t="b">
        <v>0</v>
      </c>
      <c r="F800" s="1" t="b">
        <v>0</v>
      </c>
      <c r="G800" s="1" t="b">
        <v>0</v>
      </c>
      <c r="H800" s="1" t="b">
        <v>0</v>
      </c>
      <c r="I800" s="1">
        <v>36.0</v>
      </c>
      <c r="J800" s="2">
        <v>4742289.0</v>
      </c>
      <c r="K800" s="2">
        <v>4625149.0</v>
      </c>
      <c r="L800" s="1" t="s">
        <v>3658</v>
      </c>
      <c r="M800" s="1" t="s">
        <v>3659</v>
      </c>
      <c r="N800" s="1" t="s">
        <v>2076</v>
      </c>
      <c r="O800" s="1" t="s">
        <v>3660</v>
      </c>
    </row>
    <row r="801">
      <c r="A801" s="1" t="s">
        <v>3661</v>
      </c>
      <c r="B801" s="1" t="s">
        <v>3662</v>
      </c>
      <c r="D801" s="1" t="b">
        <v>0</v>
      </c>
      <c r="E801" s="1" t="b">
        <v>0</v>
      </c>
      <c r="F801" s="1" t="b">
        <v>0</v>
      </c>
      <c r="G801" s="1" t="b">
        <v>0</v>
      </c>
      <c r="H801" s="1" t="b">
        <v>0</v>
      </c>
      <c r="I801" s="1">
        <v>35.0</v>
      </c>
      <c r="J801" s="2">
        <v>1.6372696E7</v>
      </c>
      <c r="K801" s="2">
        <v>501038.0</v>
      </c>
      <c r="L801" s="1" t="s">
        <v>3663</v>
      </c>
      <c r="M801" s="1" t="s">
        <v>639</v>
      </c>
      <c r="N801" s="1" t="s">
        <v>640</v>
      </c>
      <c r="O801" s="1" t="s">
        <v>3664</v>
      </c>
    </row>
    <row r="802">
      <c r="A802" s="1" t="s">
        <v>3665</v>
      </c>
      <c r="B802" s="1" t="s">
        <v>3666</v>
      </c>
      <c r="D802" s="1" t="b">
        <v>0</v>
      </c>
      <c r="E802" s="1" t="b">
        <v>0</v>
      </c>
      <c r="F802" s="1" t="b">
        <v>0</v>
      </c>
      <c r="G802" s="1" t="b">
        <v>0</v>
      </c>
      <c r="H802" s="1" t="b">
        <v>0</v>
      </c>
      <c r="I802" s="1">
        <v>35.0</v>
      </c>
      <c r="J802" s="2">
        <v>1.1690108E7</v>
      </c>
      <c r="K802" s="2">
        <v>636667.0</v>
      </c>
      <c r="L802" s="1" t="s">
        <v>3667</v>
      </c>
      <c r="M802" s="1" t="s">
        <v>740</v>
      </c>
      <c r="N802" s="1" t="s">
        <v>741</v>
      </c>
      <c r="O802" s="1" t="s">
        <v>3668</v>
      </c>
    </row>
    <row r="803">
      <c r="A803" s="1" t="s">
        <v>3669</v>
      </c>
      <c r="B803" s="1" t="s">
        <v>3670</v>
      </c>
      <c r="D803" s="1" t="b">
        <v>0</v>
      </c>
      <c r="E803" s="1" t="b">
        <v>0</v>
      </c>
      <c r="F803" s="1" t="b">
        <v>0</v>
      </c>
      <c r="G803" s="1" t="b">
        <v>0</v>
      </c>
      <c r="H803" s="1" t="b">
        <v>0</v>
      </c>
      <c r="I803" s="1">
        <v>35.0</v>
      </c>
      <c r="J803" s="2">
        <v>1.1570723E7</v>
      </c>
      <c r="K803" s="2">
        <v>745937.0</v>
      </c>
      <c r="L803" s="1" t="s">
        <v>3671</v>
      </c>
      <c r="M803" s="1" t="s">
        <v>1657</v>
      </c>
      <c r="N803" s="1" t="s">
        <v>1658</v>
      </c>
      <c r="O803" s="1" t="s">
        <v>3672</v>
      </c>
    </row>
    <row r="804">
      <c r="A804" s="1" t="s">
        <v>3673</v>
      </c>
      <c r="B804" s="1" t="s">
        <v>3674</v>
      </c>
      <c r="D804" s="1" t="b">
        <v>0</v>
      </c>
      <c r="E804" s="1" t="b">
        <v>0</v>
      </c>
      <c r="F804" s="1" t="b">
        <v>0</v>
      </c>
      <c r="G804" s="1" t="b">
        <v>0</v>
      </c>
      <c r="H804" s="1" t="b">
        <v>0</v>
      </c>
      <c r="I804" s="1">
        <v>33.0</v>
      </c>
      <c r="J804" s="2">
        <v>1.6588623E7</v>
      </c>
      <c r="K804" s="2">
        <v>365414.0</v>
      </c>
      <c r="L804" s="1" t="s">
        <v>3675</v>
      </c>
      <c r="M804" s="1" t="s">
        <v>209</v>
      </c>
      <c r="N804" s="1" t="s">
        <v>210</v>
      </c>
      <c r="O804" s="1" t="s">
        <v>3676</v>
      </c>
    </row>
    <row r="805">
      <c r="A805" s="1" t="s">
        <v>3677</v>
      </c>
      <c r="B805" s="1" t="s">
        <v>3678</v>
      </c>
      <c r="D805" s="1" t="b">
        <v>0</v>
      </c>
      <c r="E805" s="1" t="b">
        <v>0</v>
      </c>
      <c r="F805" s="1" t="b">
        <v>1</v>
      </c>
      <c r="G805" s="1" t="b">
        <v>0</v>
      </c>
      <c r="H805" s="1" t="b">
        <v>0</v>
      </c>
      <c r="I805" s="1">
        <v>33.0</v>
      </c>
      <c r="J805" s="2">
        <v>1.6588619E7</v>
      </c>
      <c r="K805" s="2">
        <v>365418.0</v>
      </c>
      <c r="L805" s="1" t="s">
        <v>3679</v>
      </c>
      <c r="M805" s="1" t="s">
        <v>209</v>
      </c>
      <c r="N805" s="1" t="s">
        <v>210</v>
      </c>
      <c r="O805" s="1" t="s">
        <v>3680</v>
      </c>
    </row>
    <row r="806">
      <c r="A806" s="1" t="s">
        <v>3681</v>
      </c>
      <c r="B806" s="1" t="s">
        <v>3682</v>
      </c>
      <c r="D806" s="1" t="b">
        <v>0</v>
      </c>
      <c r="E806" s="1" t="b">
        <v>0</v>
      </c>
      <c r="F806" s="1" t="b">
        <v>0</v>
      </c>
      <c r="G806" s="1" t="b">
        <v>0</v>
      </c>
      <c r="H806" s="1" t="b">
        <v>0</v>
      </c>
      <c r="I806" s="1">
        <v>32.0</v>
      </c>
      <c r="J806" s="2">
        <v>6.6588418E7</v>
      </c>
      <c r="K806" s="2">
        <v>1.7486452E7</v>
      </c>
      <c r="L806" s="1" t="s">
        <v>3683</v>
      </c>
      <c r="M806" s="1" t="s">
        <v>3684</v>
      </c>
      <c r="N806" s="1" t="s">
        <v>3685</v>
      </c>
      <c r="O806" s="1" t="s">
        <v>3686</v>
      </c>
    </row>
    <row r="807">
      <c r="A807" s="1" t="s">
        <v>3687</v>
      </c>
      <c r="B807" s="1" t="s">
        <v>2395</v>
      </c>
      <c r="D807" s="1" t="b">
        <v>0</v>
      </c>
      <c r="E807" s="1" t="b">
        <v>1</v>
      </c>
      <c r="F807" s="1" t="b">
        <v>1</v>
      </c>
      <c r="G807" s="1" t="b">
        <v>1</v>
      </c>
      <c r="H807" s="1" t="b">
        <v>0</v>
      </c>
      <c r="I807" s="1">
        <v>32.0</v>
      </c>
      <c r="J807" s="2">
        <v>3.7839931E7</v>
      </c>
      <c r="K807" s="2">
        <v>7448260.0</v>
      </c>
      <c r="L807" s="1" t="s">
        <v>3688</v>
      </c>
      <c r="M807" s="1" t="s">
        <v>963</v>
      </c>
      <c r="N807" s="1" t="s">
        <v>964</v>
      </c>
      <c r="O807" s="1" t="s">
        <v>3689</v>
      </c>
    </row>
    <row r="808">
      <c r="A808" s="1" t="s">
        <v>3690</v>
      </c>
      <c r="B808" s="1" t="s">
        <v>3691</v>
      </c>
      <c r="D808" s="1" t="b">
        <v>0</v>
      </c>
      <c r="E808" s="1" t="b">
        <v>0</v>
      </c>
      <c r="F808" s="1" t="b">
        <v>0</v>
      </c>
      <c r="G808" s="1" t="b">
        <v>0</v>
      </c>
      <c r="H808" s="1" t="b">
        <v>0</v>
      </c>
      <c r="I808" s="1">
        <v>32.0</v>
      </c>
      <c r="J808" s="2">
        <v>3.5659639E7</v>
      </c>
      <c r="K808" s="2">
        <v>4310098.0</v>
      </c>
      <c r="L808" s="1" t="s">
        <v>3692</v>
      </c>
      <c r="M808" s="1" t="s">
        <v>1538</v>
      </c>
      <c r="N808" s="1" t="s">
        <v>1539</v>
      </c>
      <c r="O808" s="1" t="s">
        <v>3693</v>
      </c>
    </row>
    <row r="809">
      <c r="A809" s="1" t="s">
        <v>3694</v>
      </c>
      <c r="B809" s="1" t="s">
        <v>3695</v>
      </c>
      <c r="D809" s="1" t="b">
        <v>0</v>
      </c>
      <c r="E809" s="1" t="b">
        <v>0</v>
      </c>
      <c r="F809" s="1" t="b">
        <v>0</v>
      </c>
      <c r="G809" s="1" t="b">
        <v>0</v>
      </c>
      <c r="H809" s="1" t="b">
        <v>0</v>
      </c>
      <c r="I809" s="1">
        <v>32.0</v>
      </c>
      <c r="J809" s="2">
        <v>2.6993501E7</v>
      </c>
      <c r="K809" s="2">
        <v>3904849.0</v>
      </c>
      <c r="L809" s="1" t="s">
        <v>3696</v>
      </c>
      <c r="M809" s="1" t="s">
        <v>1538</v>
      </c>
      <c r="N809" s="1" t="s">
        <v>1539</v>
      </c>
      <c r="O809" s="1" t="s">
        <v>3697</v>
      </c>
    </row>
    <row r="810">
      <c r="A810" s="1" t="s">
        <v>3698</v>
      </c>
      <c r="B810" s="1" t="s">
        <v>3699</v>
      </c>
      <c r="D810" s="1" t="b">
        <v>0</v>
      </c>
      <c r="E810" s="1" t="b">
        <v>0</v>
      </c>
      <c r="F810" s="1" t="b">
        <v>0</v>
      </c>
      <c r="G810" s="1" t="b">
        <v>0</v>
      </c>
      <c r="H810" s="1" t="b">
        <v>0</v>
      </c>
      <c r="I810" s="1">
        <v>32.0</v>
      </c>
      <c r="J810" s="2">
        <v>2.670841E7</v>
      </c>
      <c r="K810" s="2">
        <v>435205.0</v>
      </c>
      <c r="L810" s="1" t="s">
        <v>3700</v>
      </c>
      <c r="M810" s="1" t="s">
        <v>1657</v>
      </c>
      <c r="N810" s="1" t="s">
        <v>1658</v>
      </c>
      <c r="O810" s="1" t="s">
        <v>3701</v>
      </c>
    </row>
    <row r="811">
      <c r="A811" s="1" t="s">
        <v>3702</v>
      </c>
      <c r="B811" s="1" t="s">
        <v>3703</v>
      </c>
      <c r="D811" s="1" t="b">
        <v>0</v>
      </c>
      <c r="E811" s="1" t="b">
        <v>0</v>
      </c>
      <c r="F811" s="1" t="b">
        <v>0</v>
      </c>
      <c r="G811" s="1" t="b">
        <v>0</v>
      </c>
      <c r="H811" s="1" t="b">
        <v>0</v>
      </c>
      <c r="I811" s="1">
        <v>32.0</v>
      </c>
      <c r="J811" s="2">
        <v>2.3278697E7</v>
      </c>
      <c r="K811" s="2">
        <v>4729096.0</v>
      </c>
      <c r="L811" s="1" t="s">
        <v>3704</v>
      </c>
      <c r="M811" s="1" t="s">
        <v>740</v>
      </c>
      <c r="N811" s="1" t="s">
        <v>741</v>
      </c>
      <c r="O811" s="1" t="s">
        <v>3705</v>
      </c>
    </row>
    <row r="812">
      <c r="A812" s="1" t="s">
        <v>3706</v>
      </c>
      <c r="B812" s="1" t="s">
        <v>3707</v>
      </c>
      <c r="D812" s="1" t="b">
        <v>0</v>
      </c>
      <c r="E812" s="1" t="b">
        <v>0</v>
      </c>
      <c r="F812" s="1" t="b">
        <v>0</v>
      </c>
      <c r="G812" s="1" t="b">
        <v>0</v>
      </c>
      <c r="H812" s="1" t="b">
        <v>0</v>
      </c>
      <c r="I812" s="1">
        <v>32.0</v>
      </c>
      <c r="J812" s="2">
        <v>1.9420518E7</v>
      </c>
      <c r="K812" s="2">
        <v>5058027.0</v>
      </c>
      <c r="L812" s="1" t="s">
        <v>3708</v>
      </c>
      <c r="M812" s="1" t="s">
        <v>633</v>
      </c>
      <c r="N812" s="1" t="s">
        <v>634</v>
      </c>
      <c r="O812" s="1" t="s">
        <v>3709</v>
      </c>
    </row>
    <row r="813">
      <c r="A813" s="1" t="s">
        <v>3710</v>
      </c>
      <c r="B813" s="1" t="s">
        <v>3711</v>
      </c>
      <c r="D813" s="1" t="b">
        <v>0</v>
      </c>
      <c r="E813" s="1" t="b">
        <v>0</v>
      </c>
      <c r="F813" s="1" t="b">
        <v>0</v>
      </c>
      <c r="G813" s="1" t="b">
        <v>0</v>
      </c>
      <c r="H813" s="1" t="b">
        <v>0</v>
      </c>
      <c r="I813" s="1">
        <v>32.0</v>
      </c>
      <c r="J813" s="2">
        <v>1.502506E7</v>
      </c>
      <c r="K813" s="2">
        <v>3689904.0</v>
      </c>
      <c r="L813" s="1" t="s">
        <v>3712</v>
      </c>
      <c r="M813" s="1" t="s">
        <v>633</v>
      </c>
      <c r="N813" s="1" t="s">
        <v>634</v>
      </c>
      <c r="O813" s="1" t="s">
        <v>3713</v>
      </c>
    </row>
    <row r="814">
      <c r="A814" s="1" t="s">
        <v>3714</v>
      </c>
      <c r="B814" s="1" t="s">
        <v>3715</v>
      </c>
      <c r="D814" s="1" t="b">
        <v>0</v>
      </c>
      <c r="E814" s="1" t="b">
        <v>0</v>
      </c>
      <c r="F814" s="1" t="b">
        <v>0</v>
      </c>
      <c r="G814" s="1" t="b">
        <v>0</v>
      </c>
      <c r="H814" s="1" t="b">
        <v>0</v>
      </c>
      <c r="I814" s="1">
        <v>32.0</v>
      </c>
      <c r="J814" s="2">
        <v>6178378.0</v>
      </c>
      <c r="K814" s="2">
        <v>2166911.0</v>
      </c>
      <c r="L814" s="1" t="s">
        <v>3716</v>
      </c>
      <c r="M814" s="1" t="s">
        <v>2788</v>
      </c>
      <c r="N814" s="1" t="s">
        <v>2789</v>
      </c>
      <c r="O814" s="1" t="s">
        <v>3717</v>
      </c>
    </row>
    <row r="815">
      <c r="A815" s="1" t="s">
        <v>3718</v>
      </c>
      <c r="B815" s="1" t="s">
        <v>3719</v>
      </c>
      <c r="D815" s="1" t="b">
        <v>0</v>
      </c>
      <c r="E815" s="1" t="b">
        <v>0</v>
      </c>
      <c r="F815" s="1" t="b">
        <v>1</v>
      </c>
      <c r="G815" s="1" t="b">
        <v>0</v>
      </c>
      <c r="H815" s="1" t="b">
        <v>0</v>
      </c>
      <c r="I815" s="1">
        <v>30.0</v>
      </c>
      <c r="J815" s="2">
        <v>4.124074E7</v>
      </c>
      <c r="K815" s="2">
        <v>1.7105696E7</v>
      </c>
      <c r="L815" s="1" t="s">
        <v>3720</v>
      </c>
      <c r="M815" s="1" t="s">
        <v>174</v>
      </c>
      <c r="N815" s="1" t="s">
        <v>175</v>
      </c>
      <c r="O815" s="1" t="s">
        <v>3721</v>
      </c>
    </row>
    <row r="816">
      <c r="A816" s="1" t="s">
        <v>3722</v>
      </c>
      <c r="B816" s="1" t="s">
        <v>3723</v>
      </c>
      <c r="D816" s="1" t="b">
        <v>0</v>
      </c>
      <c r="E816" s="1" t="b">
        <v>0</v>
      </c>
      <c r="F816" s="1" t="b">
        <v>0</v>
      </c>
      <c r="G816" s="1" t="b">
        <v>0</v>
      </c>
      <c r="H816" s="1" t="b">
        <v>0</v>
      </c>
      <c r="I816" s="1">
        <v>30.0</v>
      </c>
      <c r="J816" s="2">
        <v>2.4775437E7</v>
      </c>
      <c r="K816" s="2">
        <v>3.1608717E7</v>
      </c>
      <c r="L816" s="1" t="s">
        <v>3724</v>
      </c>
      <c r="M816" s="1" t="s">
        <v>49</v>
      </c>
      <c r="N816" s="1" t="s">
        <v>1732</v>
      </c>
      <c r="O816" s="1" t="s">
        <v>3725</v>
      </c>
    </row>
    <row r="817">
      <c r="A817" s="1" t="s">
        <v>3726</v>
      </c>
      <c r="B817" s="1" t="s">
        <v>3727</v>
      </c>
      <c r="D817" s="1" t="b">
        <v>0</v>
      </c>
      <c r="E817" s="1" t="b">
        <v>0</v>
      </c>
      <c r="F817" s="1" t="b">
        <v>1</v>
      </c>
      <c r="G817" s="1" t="b">
        <v>0</v>
      </c>
      <c r="H817" s="1" t="b">
        <v>0</v>
      </c>
      <c r="I817" s="1">
        <v>30.0</v>
      </c>
      <c r="J817" s="2">
        <v>1.2991308E7</v>
      </c>
      <c r="K817" s="2">
        <v>1226492.0</v>
      </c>
      <c r="L817" s="1" t="s">
        <v>3728</v>
      </c>
      <c r="M817" s="1" t="s">
        <v>174</v>
      </c>
      <c r="N817" s="1" t="s">
        <v>175</v>
      </c>
      <c r="O817" s="1" t="s">
        <v>3729</v>
      </c>
    </row>
    <row r="818">
      <c r="A818" s="1" t="s">
        <v>3730</v>
      </c>
      <c r="B818" s="1" t="s">
        <v>3731</v>
      </c>
      <c r="D818" s="1" t="b">
        <v>0</v>
      </c>
      <c r="E818" s="1" t="b">
        <v>0</v>
      </c>
      <c r="F818" s="1" t="b">
        <v>0</v>
      </c>
      <c r="G818" s="1" t="b">
        <v>0</v>
      </c>
      <c r="H818" s="1" t="b">
        <v>0</v>
      </c>
      <c r="I818" s="1">
        <v>28.0</v>
      </c>
      <c r="J818" s="2">
        <v>3.6082958E7</v>
      </c>
      <c r="K818" s="2">
        <v>335750.0</v>
      </c>
      <c r="L818" s="1" t="s">
        <v>3732</v>
      </c>
      <c r="M818" s="1" t="s">
        <v>639</v>
      </c>
      <c r="N818" s="1" t="s">
        <v>640</v>
      </c>
      <c r="O818" s="1" t="s">
        <v>3733</v>
      </c>
    </row>
    <row r="819">
      <c r="A819" s="1" t="s">
        <v>3734</v>
      </c>
      <c r="B819" s="1" t="s">
        <v>3735</v>
      </c>
      <c r="D819" s="1" t="b">
        <v>0</v>
      </c>
      <c r="E819" s="1" t="b">
        <v>0</v>
      </c>
      <c r="F819" s="1" t="b">
        <v>0</v>
      </c>
      <c r="G819" s="1" t="b">
        <v>0</v>
      </c>
      <c r="H819" s="1" t="b">
        <v>0</v>
      </c>
      <c r="I819" s="1">
        <v>28.0</v>
      </c>
      <c r="J819" s="2">
        <v>2.8922433E7</v>
      </c>
      <c r="K819" s="2">
        <v>2318442.0</v>
      </c>
      <c r="L819" s="1" t="s">
        <v>3736</v>
      </c>
      <c r="M819" s="1" t="s">
        <v>1657</v>
      </c>
      <c r="N819" s="1" t="s">
        <v>1658</v>
      </c>
      <c r="O819" s="1" t="s">
        <v>3737</v>
      </c>
    </row>
    <row r="820">
      <c r="A820" s="1" t="s">
        <v>3738</v>
      </c>
      <c r="B820" s="1" t="s">
        <v>3739</v>
      </c>
      <c r="D820" s="1" t="b">
        <v>0</v>
      </c>
      <c r="E820" s="1" t="b">
        <v>0</v>
      </c>
      <c r="F820" s="1" t="b">
        <v>0</v>
      </c>
      <c r="G820" s="1" t="b">
        <v>0</v>
      </c>
      <c r="H820" s="1" t="b">
        <v>0</v>
      </c>
      <c r="I820" s="1">
        <v>28.0</v>
      </c>
      <c r="J820" s="2">
        <v>2.2205873E7</v>
      </c>
      <c r="K820" s="2">
        <v>1696961.0</v>
      </c>
      <c r="L820" s="1" t="s">
        <v>3740</v>
      </c>
      <c r="M820" s="1" t="s">
        <v>1657</v>
      </c>
      <c r="N820" s="1" t="s">
        <v>1658</v>
      </c>
      <c r="O820" s="1" t="s">
        <v>3741</v>
      </c>
    </row>
    <row r="821">
      <c r="A821" s="1" t="s">
        <v>3742</v>
      </c>
      <c r="B821" s="1" t="s">
        <v>3743</v>
      </c>
      <c r="D821" s="1" t="b">
        <v>0</v>
      </c>
      <c r="E821" s="1" t="b">
        <v>0</v>
      </c>
      <c r="F821" s="1" t="b">
        <v>0</v>
      </c>
      <c r="G821" s="1" t="b">
        <v>0</v>
      </c>
      <c r="H821" s="1" t="b">
        <v>0</v>
      </c>
      <c r="I821" s="1">
        <v>28.0</v>
      </c>
      <c r="J821" s="2">
        <v>2.1578114E7</v>
      </c>
      <c r="K821" s="2">
        <v>1115299.0</v>
      </c>
      <c r="L821" s="1" t="s">
        <v>3744</v>
      </c>
      <c r="M821" s="1" t="s">
        <v>3745</v>
      </c>
      <c r="N821" s="1" t="s">
        <v>3746</v>
      </c>
      <c r="O821" s="1" t="s">
        <v>3747</v>
      </c>
    </row>
    <row r="822">
      <c r="A822" s="1" t="s">
        <v>3748</v>
      </c>
      <c r="B822" s="1" t="s">
        <v>3749</v>
      </c>
      <c r="D822" s="1" t="b">
        <v>0</v>
      </c>
      <c r="E822" s="1" t="b">
        <v>0</v>
      </c>
      <c r="F822" s="1" t="b">
        <v>0</v>
      </c>
      <c r="G822" s="1" t="b">
        <v>0</v>
      </c>
      <c r="H822" s="1" t="b">
        <v>0</v>
      </c>
      <c r="I822" s="1">
        <v>28.0</v>
      </c>
      <c r="J822" s="2">
        <v>2.0070573E7</v>
      </c>
      <c r="K822" s="2">
        <v>885571.0</v>
      </c>
      <c r="L822" s="1" t="s">
        <v>3750</v>
      </c>
      <c r="M822" s="1" t="s">
        <v>3751</v>
      </c>
      <c r="N822" s="1" t="s">
        <v>3752</v>
      </c>
      <c r="O822" s="1" t="s">
        <v>3753</v>
      </c>
    </row>
    <row r="823">
      <c r="A823" s="1" t="s">
        <v>3754</v>
      </c>
      <c r="B823" s="1" t="s">
        <v>3425</v>
      </c>
      <c r="D823" s="1" t="b">
        <v>0</v>
      </c>
      <c r="E823" s="1" t="b">
        <v>1</v>
      </c>
      <c r="F823" s="1" t="b">
        <v>0</v>
      </c>
      <c r="G823" s="1" t="b">
        <v>1</v>
      </c>
      <c r="H823" s="1" t="b">
        <v>0</v>
      </c>
      <c r="I823" s="1">
        <v>28.0</v>
      </c>
      <c r="J823" s="2">
        <v>1.7402061E7</v>
      </c>
      <c r="K823" s="2">
        <v>356305.0</v>
      </c>
      <c r="L823" s="1" t="s">
        <v>3755</v>
      </c>
      <c r="M823" s="1" t="s">
        <v>209</v>
      </c>
      <c r="N823" s="1" t="s">
        <v>210</v>
      </c>
      <c r="O823" s="1" t="s">
        <v>3756</v>
      </c>
    </row>
    <row r="824">
      <c r="A824" s="1" t="s">
        <v>3757</v>
      </c>
      <c r="B824" s="1" t="s">
        <v>3758</v>
      </c>
      <c r="D824" s="1" t="b">
        <v>0</v>
      </c>
      <c r="E824" s="1" t="b">
        <v>0</v>
      </c>
      <c r="F824" s="1" t="b">
        <v>0</v>
      </c>
      <c r="G824" s="1" t="b">
        <v>0</v>
      </c>
      <c r="H824" s="1" t="b">
        <v>0</v>
      </c>
      <c r="I824" s="1">
        <v>28.0</v>
      </c>
      <c r="J824" s="2">
        <v>1.7177142E7</v>
      </c>
      <c r="K824" s="2">
        <v>2097438.0</v>
      </c>
      <c r="L824" s="1" t="s">
        <v>3759</v>
      </c>
      <c r="M824" s="1" t="s">
        <v>639</v>
      </c>
      <c r="N824" s="1" t="s">
        <v>640</v>
      </c>
      <c r="O824" s="1" t="s">
        <v>3760</v>
      </c>
    </row>
    <row r="825">
      <c r="A825" s="1" t="s">
        <v>3761</v>
      </c>
      <c r="B825" s="1" t="s">
        <v>3762</v>
      </c>
      <c r="D825" s="1" t="b">
        <v>0</v>
      </c>
      <c r="E825" s="1" t="b">
        <v>0</v>
      </c>
      <c r="F825" s="1" t="b">
        <v>0</v>
      </c>
      <c r="G825" s="1" t="b">
        <v>0</v>
      </c>
      <c r="H825" s="1" t="b">
        <v>0</v>
      </c>
      <c r="I825" s="1">
        <v>28.0</v>
      </c>
      <c r="J825" s="2">
        <v>1.6419022E7</v>
      </c>
      <c r="K825" s="2">
        <v>1.2794964E7</v>
      </c>
      <c r="L825" s="1" t="s">
        <v>3763</v>
      </c>
      <c r="M825" s="1" t="s">
        <v>3764</v>
      </c>
      <c r="N825" s="1" t="s">
        <v>3765</v>
      </c>
      <c r="O825" s="1" t="s">
        <v>3766</v>
      </c>
    </row>
    <row r="826">
      <c r="A826" s="1" t="s">
        <v>3767</v>
      </c>
      <c r="B826" s="1" t="s">
        <v>3768</v>
      </c>
      <c r="D826" s="1" t="b">
        <v>0</v>
      </c>
      <c r="E826" s="1" t="b">
        <v>0</v>
      </c>
      <c r="F826" s="1" t="b">
        <v>0</v>
      </c>
      <c r="G826" s="1" t="b">
        <v>0</v>
      </c>
      <c r="H826" s="1" t="b">
        <v>0</v>
      </c>
      <c r="I826" s="1">
        <v>28.0</v>
      </c>
      <c r="J826" s="2">
        <v>1.5922974E7</v>
      </c>
      <c r="K826" s="2">
        <v>2174512.0</v>
      </c>
      <c r="L826" s="1" t="s">
        <v>3769</v>
      </c>
      <c r="M826" s="1" t="s">
        <v>639</v>
      </c>
      <c r="N826" s="1" t="s">
        <v>640</v>
      </c>
      <c r="O826" s="1" t="s">
        <v>3770</v>
      </c>
    </row>
    <row r="827">
      <c r="A827" s="1" t="s">
        <v>3771</v>
      </c>
      <c r="B827" s="1" t="s">
        <v>3772</v>
      </c>
      <c r="D827" s="1" t="b">
        <v>0</v>
      </c>
      <c r="E827" s="1" t="b">
        <v>0</v>
      </c>
      <c r="F827" s="1" t="b">
        <v>0</v>
      </c>
      <c r="G827" s="1" t="b">
        <v>0</v>
      </c>
      <c r="H827" s="1" t="b">
        <v>0</v>
      </c>
      <c r="I827" s="1">
        <v>28.0</v>
      </c>
      <c r="J827" s="2">
        <v>1.5272789E7</v>
      </c>
      <c r="K827" s="2">
        <v>991257.0</v>
      </c>
      <c r="L827" s="1" t="s">
        <v>3773</v>
      </c>
      <c r="M827" s="1" t="s">
        <v>1657</v>
      </c>
      <c r="N827" s="1" t="s">
        <v>1658</v>
      </c>
      <c r="O827" s="1" t="s">
        <v>3774</v>
      </c>
    </row>
    <row r="828">
      <c r="A828" s="1" t="s">
        <v>3775</v>
      </c>
      <c r="B828" s="1" t="s">
        <v>3776</v>
      </c>
      <c r="D828" s="1" t="b">
        <v>0</v>
      </c>
      <c r="E828" s="1" t="b">
        <v>0</v>
      </c>
      <c r="F828" s="1" t="b">
        <v>0</v>
      </c>
      <c r="G828" s="1" t="b">
        <v>0</v>
      </c>
      <c r="H828" s="1" t="b">
        <v>0</v>
      </c>
      <c r="I828" s="1">
        <v>28.0</v>
      </c>
      <c r="J828" s="2">
        <v>1.4947298E7</v>
      </c>
      <c r="K828" s="2">
        <v>1272653.0</v>
      </c>
      <c r="L828" s="1" t="s">
        <v>3777</v>
      </c>
      <c r="M828" s="1" t="s">
        <v>1657</v>
      </c>
      <c r="N828" s="1" t="s">
        <v>1658</v>
      </c>
      <c r="O828" s="1" t="s">
        <v>3778</v>
      </c>
    </row>
    <row r="829">
      <c r="A829" s="1" t="s">
        <v>3779</v>
      </c>
      <c r="B829" s="1" t="s">
        <v>3780</v>
      </c>
      <c r="D829" s="1" t="b">
        <v>0</v>
      </c>
      <c r="E829" s="1" t="b">
        <v>0</v>
      </c>
      <c r="F829" s="1" t="b">
        <v>0</v>
      </c>
      <c r="G829" s="1" t="b">
        <v>0</v>
      </c>
      <c r="H829" s="1" t="b">
        <v>0</v>
      </c>
      <c r="I829" s="1">
        <v>28.0</v>
      </c>
      <c r="J829" s="2">
        <v>1.3862382E7</v>
      </c>
      <c r="K829" s="2">
        <v>1146408.0</v>
      </c>
      <c r="L829" s="1" t="s">
        <v>3781</v>
      </c>
      <c r="M829" s="1" t="s">
        <v>1657</v>
      </c>
      <c r="N829" s="1" t="s">
        <v>1658</v>
      </c>
      <c r="O829" s="1" t="s">
        <v>3782</v>
      </c>
    </row>
    <row r="830">
      <c r="A830" s="1" t="s">
        <v>3783</v>
      </c>
      <c r="B830" s="1" t="s">
        <v>3784</v>
      </c>
      <c r="D830" s="1" t="b">
        <v>0</v>
      </c>
      <c r="E830" s="1" t="b">
        <v>0</v>
      </c>
      <c r="F830" s="1" t="b">
        <v>0</v>
      </c>
      <c r="G830" s="1" t="b">
        <v>0</v>
      </c>
      <c r="H830" s="1" t="b">
        <v>0</v>
      </c>
      <c r="I830" s="1">
        <v>28.0</v>
      </c>
      <c r="J830" s="2">
        <v>1.2436157E7</v>
      </c>
      <c r="K830" s="2">
        <v>449374.0</v>
      </c>
      <c r="L830" s="1" t="s">
        <v>3785</v>
      </c>
      <c r="M830" s="1" t="s">
        <v>3786</v>
      </c>
      <c r="N830" s="1" t="s">
        <v>3787</v>
      </c>
      <c r="O830" s="1" t="s">
        <v>3788</v>
      </c>
    </row>
    <row r="831">
      <c r="A831" s="1" t="s">
        <v>3789</v>
      </c>
      <c r="B831" s="1" t="s">
        <v>3790</v>
      </c>
      <c r="D831" s="1" t="b">
        <v>0</v>
      </c>
      <c r="E831" s="1" t="b">
        <v>0</v>
      </c>
      <c r="F831" s="1" t="b">
        <v>0</v>
      </c>
      <c r="G831" s="1" t="b">
        <v>0</v>
      </c>
      <c r="H831" s="1" t="b">
        <v>0</v>
      </c>
      <c r="I831" s="1">
        <v>28.0</v>
      </c>
      <c r="J831" s="2">
        <v>1.2274133E7</v>
      </c>
      <c r="K831" s="2">
        <v>448246.0</v>
      </c>
      <c r="L831" s="1" t="s">
        <v>3791</v>
      </c>
      <c r="M831" s="1" t="s">
        <v>1657</v>
      </c>
      <c r="N831" s="1" t="s">
        <v>1658</v>
      </c>
      <c r="O831" s="1" t="s">
        <v>3792</v>
      </c>
    </row>
    <row r="832">
      <c r="A832" s="1" t="s">
        <v>3793</v>
      </c>
      <c r="B832" s="1" t="s">
        <v>3794</v>
      </c>
      <c r="D832" s="1" t="b">
        <v>0</v>
      </c>
      <c r="E832" s="1" t="b">
        <v>0</v>
      </c>
      <c r="F832" s="1" t="b">
        <v>0</v>
      </c>
      <c r="G832" s="1" t="b">
        <v>0</v>
      </c>
      <c r="H832" s="1" t="b">
        <v>0</v>
      </c>
      <c r="I832" s="1">
        <v>28.0</v>
      </c>
      <c r="J832" s="2">
        <v>1.1548782E7</v>
      </c>
      <c r="K832" s="2">
        <v>1086226.0</v>
      </c>
      <c r="L832" s="1" t="s">
        <v>3795</v>
      </c>
      <c r="M832" s="1" t="s">
        <v>1657</v>
      </c>
      <c r="N832" s="1" t="s">
        <v>1658</v>
      </c>
      <c r="O832" s="1" t="s">
        <v>3796</v>
      </c>
    </row>
    <row r="833">
      <c r="A833" s="1" t="s">
        <v>3797</v>
      </c>
      <c r="B833" s="1" t="s">
        <v>3798</v>
      </c>
      <c r="D833" s="1" t="b">
        <v>0</v>
      </c>
      <c r="E833" s="1" t="b">
        <v>0</v>
      </c>
      <c r="F833" s="1" t="b">
        <v>0</v>
      </c>
      <c r="G833" s="1" t="b">
        <v>0</v>
      </c>
      <c r="H833" s="1" t="b">
        <v>0</v>
      </c>
      <c r="I833" s="1">
        <v>28.0</v>
      </c>
      <c r="J833" s="2">
        <v>1.1390529E7</v>
      </c>
      <c r="K833" s="2">
        <v>338201.0</v>
      </c>
      <c r="L833" s="1" t="s">
        <v>3799</v>
      </c>
      <c r="M833" s="1" t="s">
        <v>1657</v>
      </c>
      <c r="N833" s="1" t="s">
        <v>1658</v>
      </c>
      <c r="O833" s="1" t="s">
        <v>3800</v>
      </c>
    </row>
    <row r="834">
      <c r="A834" s="1" t="s">
        <v>3801</v>
      </c>
      <c r="B834" s="1" t="s">
        <v>3802</v>
      </c>
      <c r="D834" s="1" t="b">
        <v>0</v>
      </c>
      <c r="E834" s="1" t="b">
        <v>0</v>
      </c>
      <c r="F834" s="1" t="b">
        <v>0</v>
      </c>
      <c r="G834" s="1" t="b">
        <v>0</v>
      </c>
      <c r="H834" s="1" t="b">
        <v>0</v>
      </c>
      <c r="I834" s="1">
        <v>28.0</v>
      </c>
      <c r="J834" s="2">
        <v>1.106084E7</v>
      </c>
      <c r="K834" s="2">
        <v>815786.0</v>
      </c>
      <c r="L834" s="1" t="s">
        <v>3803</v>
      </c>
      <c r="M834" s="1" t="s">
        <v>1657</v>
      </c>
      <c r="N834" s="1" t="s">
        <v>1658</v>
      </c>
      <c r="O834" s="1" t="s">
        <v>3804</v>
      </c>
    </row>
    <row r="835">
      <c r="A835" s="1" t="s">
        <v>3805</v>
      </c>
      <c r="B835" s="1" t="s">
        <v>3609</v>
      </c>
      <c r="D835" s="1" t="b">
        <v>0</v>
      </c>
      <c r="E835" s="1" t="b">
        <v>1</v>
      </c>
      <c r="F835" s="1" t="b">
        <v>0</v>
      </c>
      <c r="G835" s="1" t="b">
        <v>1</v>
      </c>
      <c r="H835" s="1" t="b">
        <v>0</v>
      </c>
      <c r="I835" s="1">
        <v>28.0</v>
      </c>
      <c r="J835" s="2">
        <v>1.0351928E7</v>
      </c>
      <c r="K835" s="2">
        <v>664495.0</v>
      </c>
      <c r="L835" s="1" t="s">
        <v>3806</v>
      </c>
      <c r="M835" s="1" t="s">
        <v>209</v>
      </c>
      <c r="N835" s="1" t="s">
        <v>210</v>
      </c>
      <c r="O835" s="1" t="s">
        <v>3807</v>
      </c>
    </row>
    <row r="836">
      <c r="A836" s="1" t="s">
        <v>3808</v>
      </c>
      <c r="B836" s="1" t="s">
        <v>3809</v>
      </c>
      <c r="D836" s="1" t="b">
        <v>0</v>
      </c>
      <c r="E836" s="1" t="b">
        <v>0</v>
      </c>
      <c r="F836" s="1" t="b">
        <v>0</v>
      </c>
      <c r="G836" s="1" t="b">
        <v>0</v>
      </c>
      <c r="H836" s="1" t="b">
        <v>0</v>
      </c>
      <c r="I836" s="1">
        <v>28.0</v>
      </c>
      <c r="J836" s="2">
        <v>1.015714E7</v>
      </c>
      <c r="K836" s="2">
        <v>632664.0</v>
      </c>
      <c r="L836" s="1" t="s">
        <v>3810</v>
      </c>
      <c r="M836" s="1" t="s">
        <v>1657</v>
      </c>
      <c r="N836" s="1" t="s">
        <v>1658</v>
      </c>
      <c r="O836" s="1" t="s">
        <v>3811</v>
      </c>
    </row>
    <row r="837">
      <c r="A837" s="1" t="s">
        <v>3812</v>
      </c>
      <c r="B837" s="1" t="s">
        <v>3813</v>
      </c>
      <c r="D837" s="1" t="b">
        <v>0</v>
      </c>
      <c r="E837" s="1" t="b">
        <v>0</v>
      </c>
      <c r="F837" s="1" t="b">
        <v>0</v>
      </c>
      <c r="G837" s="1" t="b">
        <v>0</v>
      </c>
      <c r="H837" s="1" t="b">
        <v>0</v>
      </c>
      <c r="I837" s="1">
        <v>28.0</v>
      </c>
      <c r="J837" s="2">
        <v>9977049.0</v>
      </c>
      <c r="K837" s="2">
        <v>634119.0</v>
      </c>
      <c r="L837" s="1" t="s">
        <v>3814</v>
      </c>
      <c r="M837" s="1" t="s">
        <v>1657</v>
      </c>
      <c r="N837" s="1" t="s">
        <v>1658</v>
      </c>
      <c r="O837" s="1" t="s">
        <v>3815</v>
      </c>
    </row>
    <row r="838">
      <c r="A838" s="1" t="s">
        <v>3816</v>
      </c>
      <c r="B838" s="1" t="s">
        <v>3817</v>
      </c>
      <c r="D838" s="1" t="b">
        <v>0</v>
      </c>
      <c r="E838" s="1" t="b">
        <v>0</v>
      </c>
      <c r="F838" s="1" t="b">
        <v>0</v>
      </c>
      <c r="G838" s="1" t="b">
        <v>0</v>
      </c>
      <c r="H838" s="1" t="b">
        <v>0</v>
      </c>
      <c r="I838" s="1">
        <v>28.0</v>
      </c>
      <c r="J838" s="2">
        <v>9362632.0</v>
      </c>
      <c r="K838" s="2">
        <v>608157.0</v>
      </c>
      <c r="L838" s="1" t="s">
        <v>3818</v>
      </c>
      <c r="M838" s="1" t="s">
        <v>3819</v>
      </c>
      <c r="N838" s="1" t="s">
        <v>3820</v>
      </c>
      <c r="O838" s="1" t="s">
        <v>3821</v>
      </c>
    </row>
    <row r="839">
      <c r="A839" s="1" t="s">
        <v>3822</v>
      </c>
      <c r="B839" s="1" t="s">
        <v>3823</v>
      </c>
      <c r="D839" s="1" t="b">
        <v>0</v>
      </c>
      <c r="E839" s="1" t="b">
        <v>0</v>
      </c>
      <c r="F839" s="1" t="b">
        <v>0</v>
      </c>
      <c r="G839" s="1" t="b">
        <v>0</v>
      </c>
      <c r="H839" s="1" t="b">
        <v>0</v>
      </c>
      <c r="I839" s="1">
        <v>28.0</v>
      </c>
      <c r="J839" s="2">
        <v>9351362.0</v>
      </c>
      <c r="K839" s="2">
        <v>8013671.0</v>
      </c>
      <c r="L839" s="1" t="s">
        <v>3824</v>
      </c>
      <c r="M839" s="1" t="s">
        <v>2522</v>
      </c>
      <c r="N839" s="1" t="s">
        <v>2523</v>
      </c>
      <c r="O839" s="1" t="s">
        <v>3825</v>
      </c>
    </row>
    <row r="840">
      <c r="A840" s="1" t="s">
        <v>3826</v>
      </c>
      <c r="B840" s="1" t="s">
        <v>3827</v>
      </c>
      <c r="D840" s="1" t="b">
        <v>0</v>
      </c>
      <c r="E840" s="1" t="b">
        <v>0</v>
      </c>
      <c r="F840" s="1" t="b">
        <v>0</v>
      </c>
      <c r="G840" s="1" t="b">
        <v>0</v>
      </c>
      <c r="H840" s="1" t="b">
        <v>0</v>
      </c>
      <c r="I840" s="1">
        <v>28.0</v>
      </c>
      <c r="J840" s="2">
        <v>9158950.0</v>
      </c>
      <c r="K840" s="2">
        <v>9716418.0</v>
      </c>
      <c r="L840" s="1" t="s">
        <v>3828</v>
      </c>
      <c r="M840" s="1" t="s">
        <v>2522</v>
      </c>
      <c r="N840" s="1" t="s">
        <v>2523</v>
      </c>
      <c r="O840" s="1" t="s">
        <v>3829</v>
      </c>
    </row>
    <row r="841">
      <c r="A841" s="1" t="s">
        <v>3830</v>
      </c>
      <c r="B841" s="1" t="s">
        <v>3831</v>
      </c>
      <c r="D841" s="1" t="b">
        <v>0</v>
      </c>
      <c r="E841" s="1" t="b">
        <v>0</v>
      </c>
      <c r="F841" s="1" t="b">
        <v>0</v>
      </c>
      <c r="G841" s="1" t="b">
        <v>0</v>
      </c>
      <c r="H841" s="1" t="b">
        <v>0</v>
      </c>
      <c r="I841" s="1">
        <v>28.0</v>
      </c>
      <c r="J841" s="2">
        <v>7665918.0</v>
      </c>
      <c r="K841" s="2">
        <v>515066.0</v>
      </c>
      <c r="L841" s="1" t="s">
        <v>3832</v>
      </c>
      <c r="M841" s="1" t="s">
        <v>1813</v>
      </c>
      <c r="N841" s="1" t="s">
        <v>1814</v>
      </c>
      <c r="O841" s="1" t="s">
        <v>3833</v>
      </c>
    </row>
    <row r="842">
      <c r="A842" s="1" t="s">
        <v>3834</v>
      </c>
      <c r="B842" s="1" t="s">
        <v>3835</v>
      </c>
      <c r="D842" s="1" t="b">
        <v>0</v>
      </c>
      <c r="E842" s="1" t="b">
        <v>0</v>
      </c>
      <c r="F842" s="1" t="b">
        <v>0</v>
      </c>
      <c r="G842" s="1" t="b">
        <v>0</v>
      </c>
      <c r="H842" s="1" t="b">
        <v>0</v>
      </c>
      <c r="I842" s="1">
        <v>28.0</v>
      </c>
      <c r="J842" s="2">
        <v>7519359.0</v>
      </c>
      <c r="K842" s="2">
        <v>240141.0</v>
      </c>
      <c r="L842" s="1" t="s">
        <v>3836</v>
      </c>
      <c r="M842" s="1" t="s">
        <v>3837</v>
      </c>
      <c r="N842" s="1" t="s">
        <v>3838</v>
      </c>
      <c r="O842" s="1" t="s">
        <v>3839</v>
      </c>
    </row>
    <row r="843">
      <c r="A843" s="1" t="s">
        <v>3840</v>
      </c>
      <c r="B843" s="1" t="s">
        <v>3841</v>
      </c>
      <c r="D843" s="1" t="b">
        <v>0</v>
      </c>
      <c r="E843" s="1" t="b">
        <v>0</v>
      </c>
      <c r="F843" s="1" t="b">
        <v>0</v>
      </c>
      <c r="G843" s="1" t="b">
        <v>0</v>
      </c>
      <c r="H843" s="1" t="b">
        <v>0</v>
      </c>
      <c r="I843" s="1">
        <v>28.0</v>
      </c>
      <c r="J843" s="2">
        <v>7244342.0</v>
      </c>
      <c r="K843" s="2">
        <v>385516.0</v>
      </c>
      <c r="L843" s="1" t="s">
        <v>3842</v>
      </c>
      <c r="M843" s="1" t="s">
        <v>3786</v>
      </c>
      <c r="N843" s="1" t="s">
        <v>3787</v>
      </c>
      <c r="O843" s="1" t="s">
        <v>3843</v>
      </c>
    </row>
    <row r="844">
      <c r="A844" s="1" t="s">
        <v>3844</v>
      </c>
      <c r="B844" s="1" t="s">
        <v>3845</v>
      </c>
      <c r="D844" s="1" t="b">
        <v>0</v>
      </c>
      <c r="E844" s="1" t="b">
        <v>0</v>
      </c>
      <c r="F844" s="1" t="b">
        <v>0</v>
      </c>
      <c r="G844" s="1" t="b">
        <v>0</v>
      </c>
      <c r="H844" s="1" t="b">
        <v>0</v>
      </c>
      <c r="I844" s="1">
        <v>28.0</v>
      </c>
      <c r="J844" s="2">
        <v>7229518.0</v>
      </c>
      <c r="K844" s="2">
        <v>268860.0</v>
      </c>
      <c r="L844" s="1" t="s">
        <v>3846</v>
      </c>
      <c r="M844" s="1" t="s">
        <v>3847</v>
      </c>
      <c r="N844" s="1" t="s">
        <v>3848</v>
      </c>
      <c r="O844" s="1" t="s">
        <v>3849</v>
      </c>
    </row>
    <row r="845">
      <c r="A845" s="1" t="s">
        <v>3850</v>
      </c>
      <c r="B845" s="1" t="s">
        <v>3851</v>
      </c>
      <c r="D845" s="1" t="b">
        <v>0</v>
      </c>
      <c r="E845" s="1" t="b">
        <v>0</v>
      </c>
      <c r="F845" s="1" t="b">
        <v>0</v>
      </c>
      <c r="G845" s="1" t="b">
        <v>0</v>
      </c>
      <c r="H845" s="1" t="b">
        <v>0</v>
      </c>
      <c r="I845" s="1">
        <v>28.0</v>
      </c>
      <c r="J845" s="2">
        <v>6879108.0</v>
      </c>
      <c r="K845" s="2">
        <v>231259.0</v>
      </c>
      <c r="L845" s="1" t="s">
        <v>3852</v>
      </c>
      <c r="M845" s="1" t="s">
        <v>3847</v>
      </c>
      <c r="N845" s="1" t="s">
        <v>3848</v>
      </c>
      <c r="O845" s="1" t="s">
        <v>3853</v>
      </c>
    </row>
    <row r="846">
      <c r="A846" s="1" t="s">
        <v>3854</v>
      </c>
      <c r="B846" s="1" t="s">
        <v>3855</v>
      </c>
      <c r="D846" s="1" t="b">
        <v>0</v>
      </c>
      <c r="E846" s="1" t="b">
        <v>0</v>
      </c>
      <c r="F846" s="1" t="b">
        <v>0</v>
      </c>
      <c r="G846" s="1" t="b">
        <v>0</v>
      </c>
      <c r="H846" s="1" t="b">
        <v>0</v>
      </c>
      <c r="I846" s="1">
        <v>28.0</v>
      </c>
      <c r="J846" s="2">
        <v>6717445.0</v>
      </c>
      <c r="K846" s="2">
        <v>273216.0</v>
      </c>
      <c r="L846" s="1" t="s">
        <v>3856</v>
      </c>
      <c r="M846" s="1" t="s">
        <v>3837</v>
      </c>
      <c r="N846" s="1" t="s">
        <v>3838</v>
      </c>
      <c r="O846" s="1" t="s">
        <v>3857</v>
      </c>
    </row>
    <row r="847">
      <c r="A847" s="1" t="s">
        <v>3858</v>
      </c>
      <c r="B847" s="1" t="s">
        <v>3859</v>
      </c>
      <c r="D847" s="1" t="b">
        <v>0</v>
      </c>
      <c r="E847" s="1" t="b">
        <v>0</v>
      </c>
      <c r="F847" s="1" t="b">
        <v>0</v>
      </c>
      <c r="G847" s="1" t="b">
        <v>0</v>
      </c>
      <c r="H847" s="1" t="b">
        <v>0</v>
      </c>
      <c r="I847" s="1">
        <v>28.0</v>
      </c>
      <c r="J847" s="2">
        <v>6694891.0</v>
      </c>
      <c r="K847" s="2">
        <v>526009.0</v>
      </c>
      <c r="L847" s="1" t="s">
        <v>3860</v>
      </c>
      <c r="M847" s="1" t="s">
        <v>3847</v>
      </c>
      <c r="N847" s="1" t="s">
        <v>3848</v>
      </c>
      <c r="O847" s="1" t="s">
        <v>3861</v>
      </c>
    </row>
    <row r="848">
      <c r="A848" s="1" t="s">
        <v>3862</v>
      </c>
      <c r="B848" s="1" t="s">
        <v>3863</v>
      </c>
      <c r="D848" s="1" t="b">
        <v>0</v>
      </c>
      <c r="E848" s="1" t="b">
        <v>0</v>
      </c>
      <c r="F848" s="1" t="b">
        <v>0</v>
      </c>
      <c r="G848" s="1" t="b">
        <v>0</v>
      </c>
      <c r="H848" s="1" t="b">
        <v>0</v>
      </c>
      <c r="I848" s="1">
        <v>28.0</v>
      </c>
      <c r="J848" s="2">
        <v>6673867.0</v>
      </c>
      <c r="K848" s="2">
        <v>262979.0</v>
      </c>
      <c r="L848" s="1" t="s">
        <v>3864</v>
      </c>
      <c r="M848" s="1" t="s">
        <v>3764</v>
      </c>
      <c r="N848" s="1" t="s">
        <v>3765</v>
      </c>
      <c r="O848" s="1" t="s">
        <v>3865</v>
      </c>
    </row>
    <row r="849">
      <c r="A849" s="1" t="s">
        <v>3866</v>
      </c>
      <c r="B849" s="1" t="s">
        <v>3867</v>
      </c>
      <c r="D849" s="1" t="b">
        <v>0</v>
      </c>
      <c r="E849" s="1" t="b">
        <v>0</v>
      </c>
      <c r="F849" s="1" t="b">
        <v>0</v>
      </c>
      <c r="G849" s="1" t="b">
        <v>0</v>
      </c>
      <c r="H849" s="1" t="b">
        <v>0</v>
      </c>
      <c r="I849" s="1">
        <v>28.0</v>
      </c>
      <c r="J849" s="2">
        <v>6520809.0</v>
      </c>
      <c r="K849" s="2">
        <v>172805.0</v>
      </c>
      <c r="L849" s="1" t="s">
        <v>3868</v>
      </c>
      <c r="M849" s="1" t="s">
        <v>3751</v>
      </c>
      <c r="N849" s="1" t="s">
        <v>3752</v>
      </c>
      <c r="O849" s="1" t="s">
        <v>3869</v>
      </c>
    </row>
    <row r="850">
      <c r="A850" s="1" t="s">
        <v>3870</v>
      </c>
      <c r="B850" s="1" t="s">
        <v>3871</v>
      </c>
      <c r="D850" s="1" t="b">
        <v>0</v>
      </c>
      <c r="E850" s="1" t="b">
        <v>0</v>
      </c>
      <c r="F850" s="1" t="b">
        <v>0</v>
      </c>
      <c r="G850" s="1" t="b">
        <v>0</v>
      </c>
      <c r="H850" s="1" t="b">
        <v>0</v>
      </c>
      <c r="I850" s="1">
        <v>28.0</v>
      </c>
      <c r="J850" s="2">
        <v>6469537.0</v>
      </c>
      <c r="K850" s="2">
        <v>325796.0</v>
      </c>
      <c r="L850" s="1" t="s">
        <v>3872</v>
      </c>
      <c r="M850" s="1" t="s">
        <v>3819</v>
      </c>
      <c r="N850" s="1" t="s">
        <v>3820</v>
      </c>
      <c r="O850" s="1" t="s">
        <v>3873</v>
      </c>
    </row>
    <row r="851">
      <c r="A851" s="1" t="s">
        <v>3874</v>
      </c>
      <c r="B851" s="1" t="s">
        <v>3875</v>
      </c>
      <c r="D851" s="1" t="b">
        <v>0</v>
      </c>
      <c r="E851" s="1" t="b">
        <v>0</v>
      </c>
      <c r="F851" s="1" t="b">
        <v>0</v>
      </c>
      <c r="G851" s="1" t="b">
        <v>0</v>
      </c>
      <c r="H851" s="1" t="b">
        <v>0</v>
      </c>
      <c r="I851" s="1">
        <v>28.0</v>
      </c>
      <c r="J851" s="2">
        <v>6432373.0</v>
      </c>
      <c r="K851" s="2">
        <v>226002.0</v>
      </c>
      <c r="L851" s="1" t="s">
        <v>3876</v>
      </c>
      <c r="M851" s="1" t="s">
        <v>3837</v>
      </c>
      <c r="N851" s="1" t="s">
        <v>3838</v>
      </c>
      <c r="O851" s="1" t="s">
        <v>3877</v>
      </c>
    </row>
    <row r="852">
      <c r="A852" s="1" t="s">
        <v>3878</v>
      </c>
      <c r="B852" s="1" t="s">
        <v>3879</v>
      </c>
      <c r="D852" s="1" t="b">
        <v>0</v>
      </c>
      <c r="E852" s="1" t="b">
        <v>0</v>
      </c>
      <c r="F852" s="1" t="b">
        <v>0</v>
      </c>
      <c r="G852" s="1" t="b">
        <v>0</v>
      </c>
      <c r="H852" s="1" t="b">
        <v>0</v>
      </c>
      <c r="I852" s="1">
        <v>28.0</v>
      </c>
      <c r="J852" s="2">
        <v>6243345.0</v>
      </c>
      <c r="K852" s="2">
        <v>372784.0</v>
      </c>
      <c r="L852" s="1" t="s">
        <v>3880</v>
      </c>
      <c r="M852" s="1" t="s">
        <v>3819</v>
      </c>
      <c r="N852" s="1" t="s">
        <v>3820</v>
      </c>
      <c r="O852" s="1" t="s">
        <v>3881</v>
      </c>
    </row>
    <row r="853">
      <c r="A853" s="1" t="s">
        <v>3882</v>
      </c>
      <c r="B853" s="1" t="s">
        <v>3883</v>
      </c>
      <c r="D853" s="1" t="b">
        <v>0</v>
      </c>
      <c r="E853" s="1" t="b">
        <v>0</v>
      </c>
      <c r="F853" s="1" t="b">
        <v>0</v>
      </c>
      <c r="G853" s="1" t="b">
        <v>0</v>
      </c>
      <c r="H853" s="1" t="b">
        <v>0</v>
      </c>
      <c r="I853" s="1">
        <v>28.0</v>
      </c>
      <c r="J853" s="2">
        <v>6060763.0</v>
      </c>
      <c r="K853" s="2">
        <v>380584.0</v>
      </c>
      <c r="L853" s="1" t="s">
        <v>3884</v>
      </c>
      <c r="M853" s="1" t="s">
        <v>1813</v>
      </c>
      <c r="N853" s="1" t="s">
        <v>1814</v>
      </c>
      <c r="O853" s="1" t="s">
        <v>3885</v>
      </c>
    </row>
    <row r="854">
      <c r="A854" s="1" t="s">
        <v>3886</v>
      </c>
      <c r="B854" s="1" t="s">
        <v>3887</v>
      </c>
      <c r="D854" s="1" t="b">
        <v>0</v>
      </c>
      <c r="E854" s="1" t="b">
        <v>0</v>
      </c>
      <c r="F854" s="1" t="b">
        <v>0</v>
      </c>
      <c r="G854" s="1" t="b">
        <v>0</v>
      </c>
      <c r="H854" s="1" t="b">
        <v>0</v>
      </c>
      <c r="I854" s="1">
        <v>28.0</v>
      </c>
      <c r="J854" s="2">
        <v>6018193.0</v>
      </c>
      <c r="K854" s="2">
        <v>4817222.0</v>
      </c>
      <c r="L854" s="1" t="s">
        <v>3888</v>
      </c>
      <c r="M854" s="1" t="s">
        <v>1813</v>
      </c>
      <c r="N854" s="1" t="s">
        <v>1814</v>
      </c>
      <c r="O854" s="1" t="s">
        <v>3889</v>
      </c>
    </row>
    <row r="855">
      <c r="A855" s="1" t="s">
        <v>3890</v>
      </c>
      <c r="B855" s="1" t="s">
        <v>3891</v>
      </c>
      <c r="D855" s="1" t="b">
        <v>0</v>
      </c>
      <c r="E855" s="1" t="b">
        <v>0</v>
      </c>
      <c r="F855" s="1" t="b">
        <v>0</v>
      </c>
      <c r="G855" s="1" t="b">
        <v>0</v>
      </c>
      <c r="H855" s="1" t="b">
        <v>0</v>
      </c>
      <c r="I855" s="1">
        <v>28.0</v>
      </c>
      <c r="J855" s="2">
        <v>5889050.0</v>
      </c>
      <c r="K855" s="2">
        <v>322740.0</v>
      </c>
      <c r="L855" s="1" t="s">
        <v>3892</v>
      </c>
      <c r="M855" s="1" t="s">
        <v>209</v>
      </c>
      <c r="N855" s="1" t="s">
        <v>210</v>
      </c>
      <c r="O855" s="1" t="s">
        <v>3893</v>
      </c>
    </row>
    <row r="856">
      <c r="A856" s="1" t="s">
        <v>3894</v>
      </c>
      <c r="B856" s="1" t="s">
        <v>3895</v>
      </c>
      <c r="D856" s="1" t="b">
        <v>0</v>
      </c>
      <c r="E856" s="1" t="b">
        <v>0</v>
      </c>
      <c r="F856" s="1" t="b">
        <v>0</v>
      </c>
      <c r="G856" s="1" t="b">
        <v>0</v>
      </c>
      <c r="H856" s="1" t="b">
        <v>0</v>
      </c>
      <c r="I856" s="1">
        <v>28.0</v>
      </c>
      <c r="J856" s="2">
        <v>5775406.0</v>
      </c>
      <c r="K856" s="2">
        <v>248596.0</v>
      </c>
      <c r="L856" s="1" t="s">
        <v>3896</v>
      </c>
      <c r="M856" s="1" t="s">
        <v>3764</v>
      </c>
      <c r="N856" s="1" t="s">
        <v>3765</v>
      </c>
      <c r="O856" s="1" t="s">
        <v>3897</v>
      </c>
    </row>
    <row r="857">
      <c r="A857" s="1" t="s">
        <v>3898</v>
      </c>
      <c r="B857" s="1" t="s">
        <v>3899</v>
      </c>
      <c r="D857" s="1" t="b">
        <v>0</v>
      </c>
      <c r="E857" s="1" t="b">
        <v>0</v>
      </c>
      <c r="F857" s="1" t="b">
        <v>0</v>
      </c>
      <c r="G857" s="1" t="b">
        <v>0</v>
      </c>
      <c r="H857" s="1" t="b">
        <v>0</v>
      </c>
      <c r="I857" s="1">
        <v>28.0</v>
      </c>
      <c r="J857" s="2">
        <v>5705606.0</v>
      </c>
      <c r="K857" s="2">
        <v>245773.0</v>
      </c>
      <c r="L857" s="1" t="s">
        <v>3900</v>
      </c>
      <c r="M857" s="1" t="s">
        <v>3786</v>
      </c>
      <c r="N857" s="1" t="s">
        <v>3787</v>
      </c>
      <c r="O857" s="1" t="s">
        <v>3901</v>
      </c>
    </row>
    <row r="858">
      <c r="A858" s="1" t="s">
        <v>3902</v>
      </c>
      <c r="B858" s="1" t="s">
        <v>3903</v>
      </c>
      <c r="D858" s="1" t="b">
        <v>0</v>
      </c>
      <c r="E858" s="1" t="b">
        <v>0</v>
      </c>
      <c r="F858" s="1" t="b">
        <v>0</v>
      </c>
      <c r="G858" s="1" t="b">
        <v>0</v>
      </c>
      <c r="H858" s="1" t="b">
        <v>0</v>
      </c>
      <c r="I858" s="1">
        <v>28.0</v>
      </c>
      <c r="J858" s="2">
        <v>5665330.0</v>
      </c>
      <c r="K858" s="2">
        <v>420754.0</v>
      </c>
      <c r="L858" s="1" t="s">
        <v>3904</v>
      </c>
      <c r="M858" s="1" t="s">
        <v>3764</v>
      </c>
      <c r="N858" s="1" t="s">
        <v>3765</v>
      </c>
      <c r="O858" s="1" t="s">
        <v>3905</v>
      </c>
    </row>
    <row r="859">
      <c r="A859" s="1" t="s">
        <v>3906</v>
      </c>
      <c r="B859" s="1" t="s">
        <v>3907</v>
      </c>
      <c r="D859" s="1" t="b">
        <v>0</v>
      </c>
      <c r="E859" s="1" t="b">
        <v>0</v>
      </c>
      <c r="F859" s="1" t="b">
        <v>0</v>
      </c>
      <c r="G859" s="1" t="b">
        <v>0</v>
      </c>
      <c r="H859" s="1" t="b">
        <v>0</v>
      </c>
      <c r="I859" s="1">
        <v>28.0</v>
      </c>
      <c r="J859" s="2">
        <v>5437359.0</v>
      </c>
      <c r="K859" s="2">
        <v>231470.0</v>
      </c>
      <c r="L859" s="1" t="s">
        <v>3908</v>
      </c>
      <c r="M859" s="1" t="s">
        <v>3745</v>
      </c>
      <c r="N859" s="1" t="s">
        <v>3746</v>
      </c>
      <c r="O859" s="1" t="s">
        <v>3909</v>
      </c>
    </row>
    <row r="860">
      <c r="A860" s="1" t="s">
        <v>3910</v>
      </c>
      <c r="B860" s="1" t="s">
        <v>3911</v>
      </c>
      <c r="D860" s="1" t="b">
        <v>0</v>
      </c>
      <c r="E860" s="1" t="b">
        <v>0</v>
      </c>
      <c r="F860" s="1" t="b">
        <v>0</v>
      </c>
      <c r="G860" s="1" t="b">
        <v>0</v>
      </c>
      <c r="H860" s="1" t="b">
        <v>0</v>
      </c>
      <c r="I860" s="1">
        <v>28.0</v>
      </c>
      <c r="J860" s="2">
        <v>5420456.0</v>
      </c>
      <c r="K860" s="2">
        <v>251251.0</v>
      </c>
      <c r="L860" s="1" t="s">
        <v>3912</v>
      </c>
      <c r="M860" s="1" t="s">
        <v>3847</v>
      </c>
      <c r="N860" s="1" t="s">
        <v>3848</v>
      </c>
      <c r="O860" s="1" t="s">
        <v>3913</v>
      </c>
    </row>
    <row r="861">
      <c r="A861" s="1" t="s">
        <v>3914</v>
      </c>
      <c r="B861" s="1" t="s">
        <v>3915</v>
      </c>
      <c r="D861" s="1" t="b">
        <v>0</v>
      </c>
      <c r="E861" s="1" t="b">
        <v>0</v>
      </c>
      <c r="F861" s="1" t="b">
        <v>0</v>
      </c>
      <c r="G861" s="1" t="b">
        <v>0</v>
      </c>
      <c r="H861" s="1" t="b">
        <v>0</v>
      </c>
      <c r="I861" s="1">
        <v>28.0</v>
      </c>
      <c r="J861" s="2">
        <v>5197321.0</v>
      </c>
      <c r="K861" s="2">
        <v>241493.0</v>
      </c>
      <c r="L861" s="1" t="s">
        <v>3916</v>
      </c>
      <c r="M861" s="1" t="s">
        <v>3751</v>
      </c>
      <c r="N861" s="1" t="s">
        <v>3752</v>
      </c>
      <c r="O861" s="1" t="s">
        <v>3917</v>
      </c>
    </row>
    <row r="862">
      <c r="A862" s="1" t="s">
        <v>3918</v>
      </c>
      <c r="B862" s="1" t="s">
        <v>3919</v>
      </c>
      <c r="D862" s="1" t="b">
        <v>0</v>
      </c>
      <c r="E862" s="1" t="b">
        <v>0</v>
      </c>
      <c r="F862" s="1" t="b">
        <v>0</v>
      </c>
      <c r="G862" s="1" t="b">
        <v>0</v>
      </c>
      <c r="H862" s="1" t="b">
        <v>0</v>
      </c>
      <c r="I862" s="1">
        <v>28.0</v>
      </c>
      <c r="J862" s="2">
        <v>5121795.0</v>
      </c>
      <c r="K862" s="2">
        <v>268264.0</v>
      </c>
      <c r="L862" s="1" t="s">
        <v>3920</v>
      </c>
      <c r="M862" s="1" t="s">
        <v>3751</v>
      </c>
      <c r="N862" s="1" t="s">
        <v>3752</v>
      </c>
      <c r="O862" s="1" t="s">
        <v>3921</v>
      </c>
    </row>
    <row r="863">
      <c r="A863" s="1" t="s">
        <v>3922</v>
      </c>
      <c r="B863" s="1" t="s">
        <v>3923</v>
      </c>
      <c r="D863" s="1" t="b">
        <v>0</v>
      </c>
      <c r="E863" s="1" t="b">
        <v>0</v>
      </c>
      <c r="F863" s="1" t="b">
        <v>0</v>
      </c>
      <c r="G863" s="1" t="b">
        <v>0</v>
      </c>
      <c r="H863" s="1" t="b">
        <v>0</v>
      </c>
      <c r="I863" s="1">
        <v>28.0</v>
      </c>
      <c r="J863" s="2">
        <v>5091558.0</v>
      </c>
      <c r="K863" s="2">
        <v>434731.0</v>
      </c>
      <c r="L863" s="1" t="s">
        <v>3924</v>
      </c>
      <c r="M863" s="1" t="s">
        <v>209</v>
      </c>
      <c r="N863" s="1" t="s">
        <v>210</v>
      </c>
      <c r="O863" s="1" t="s">
        <v>3925</v>
      </c>
    </row>
    <row r="864">
      <c r="A864" s="1" t="s">
        <v>3926</v>
      </c>
      <c r="B864" s="1" t="s">
        <v>3927</v>
      </c>
      <c r="D864" s="1" t="b">
        <v>0</v>
      </c>
      <c r="E864" s="1" t="b">
        <v>0</v>
      </c>
      <c r="F864" s="1" t="b">
        <v>0</v>
      </c>
      <c r="G864" s="1" t="b">
        <v>0</v>
      </c>
      <c r="H864" s="1" t="b">
        <v>0</v>
      </c>
      <c r="I864" s="1">
        <v>28.0</v>
      </c>
      <c r="J864" s="2">
        <v>4985238.0</v>
      </c>
      <c r="K864" s="2">
        <v>269808.0</v>
      </c>
      <c r="L864" s="1" t="s">
        <v>3928</v>
      </c>
      <c r="M864" s="1" t="s">
        <v>3819</v>
      </c>
      <c r="N864" s="1" t="s">
        <v>3820</v>
      </c>
      <c r="O864" s="1" t="s">
        <v>3929</v>
      </c>
    </row>
    <row r="865">
      <c r="A865" s="1" t="s">
        <v>3930</v>
      </c>
      <c r="B865" s="1" t="s">
        <v>3931</v>
      </c>
      <c r="D865" s="1" t="b">
        <v>0</v>
      </c>
      <c r="E865" s="1" t="b">
        <v>0</v>
      </c>
      <c r="F865" s="1" t="b">
        <v>0</v>
      </c>
      <c r="G865" s="1" t="b">
        <v>0</v>
      </c>
      <c r="H865" s="1" t="b">
        <v>0</v>
      </c>
      <c r="I865" s="1">
        <v>28.0</v>
      </c>
      <c r="J865" s="2">
        <v>4932935.0</v>
      </c>
      <c r="K865" s="2">
        <v>257206.0</v>
      </c>
      <c r="L865" s="1" t="s">
        <v>3932</v>
      </c>
      <c r="M865" s="1" t="s">
        <v>3745</v>
      </c>
      <c r="N865" s="1" t="s">
        <v>3746</v>
      </c>
      <c r="O865" s="1" t="s">
        <v>3933</v>
      </c>
    </row>
    <row r="866">
      <c r="A866" s="1" t="s">
        <v>3934</v>
      </c>
      <c r="B866" s="1" t="s">
        <v>3935</v>
      </c>
      <c r="D866" s="1" t="b">
        <v>0</v>
      </c>
      <c r="E866" s="1" t="b">
        <v>0</v>
      </c>
      <c r="F866" s="1" t="b">
        <v>0</v>
      </c>
      <c r="G866" s="1" t="b">
        <v>0</v>
      </c>
      <c r="H866" s="1" t="b">
        <v>0</v>
      </c>
      <c r="I866" s="1">
        <v>28.0</v>
      </c>
      <c r="J866" s="2">
        <v>4803020.0</v>
      </c>
      <c r="K866" s="2">
        <v>211854.0</v>
      </c>
      <c r="L866" s="1" t="s">
        <v>3936</v>
      </c>
      <c r="M866" s="1" t="s">
        <v>1813</v>
      </c>
      <c r="N866" s="1" t="s">
        <v>1814</v>
      </c>
      <c r="O866" s="1" t="s">
        <v>3937</v>
      </c>
    </row>
    <row r="867">
      <c r="A867" s="1" t="s">
        <v>3938</v>
      </c>
      <c r="B867" s="1" t="s">
        <v>3939</v>
      </c>
      <c r="D867" s="1" t="b">
        <v>0</v>
      </c>
      <c r="E867" s="1" t="b">
        <v>0</v>
      </c>
      <c r="F867" s="1" t="b">
        <v>0</v>
      </c>
      <c r="G867" s="1" t="b">
        <v>0</v>
      </c>
      <c r="H867" s="1" t="b">
        <v>0</v>
      </c>
      <c r="I867" s="1">
        <v>28.0</v>
      </c>
      <c r="J867" s="2">
        <v>4332200.0</v>
      </c>
      <c r="K867" s="2">
        <v>269121.0</v>
      </c>
      <c r="L867" s="1" t="s">
        <v>3940</v>
      </c>
      <c r="M867" s="1" t="s">
        <v>3786</v>
      </c>
      <c r="N867" s="1" t="s">
        <v>3787</v>
      </c>
      <c r="O867" s="1" t="s">
        <v>3941</v>
      </c>
    </row>
    <row r="868">
      <c r="A868" s="1" t="s">
        <v>3942</v>
      </c>
      <c r="B868" s="1" t="s">
        <v>3943</v>
      </c>
      <c r="D868" s="1" t="b">
        <v>0</v>
      </c>
      <c r="E868" s="1" t="b">
        <v>0</v>
      </c>
      <c r="F868" s="1" t="b">
        <v>0</v>
      </c>
      <c r="G868" s="1" t="b">
        <v>0</v>
      </c>
      <c r="H868" s="1" t="b">
        <v>0</v>
      </c>
      <c r="I868" s="1">
        <v>28.0</v>
      </c>
      <c r="J868" s="2">
        <v>3582470.0</v>
      </c>
      <c r="K868" s="2">
        <v>514320.0</v>
      </c>
      <c r="L868" s="1" t="s">
        <v>3944</v>
      </c>
      <c r="M868" s="1" t="s">
        <v>3751</v>
      </c>
      <c r="N868" s="1" t="s">
        <v>3752</v>
      </c>
      <c r="O868" s="1" t="s">
        <v>3945</v>
      </c>
    </row>
    <row r="869">
      <c r="A869" s="1" t="s">
        <v>3946</v>
      </c>
      <c r="B869" s="1" t="s">
        <v>3947</v>
      </c>
      <c r="D869" s="1" t="b">
        <v>0</v>
      </c>
      <c r="E869" s="1" t="b">
        <v>0</v>
      </c>
      <c r="F869" s="1" t="b">
        <v>0</v>
      </c>
      <c r="G869" s="1" t="b">
        <v>0</v>
      </c>
      <c r="H869" s="1" t="b">
        <v>0</v>
      </c>
      <c r="I869" s="1">
        <v>28.0</v>
      </c>
      <c r="J869" s="2">
        <v>2917122.0</v>
      </c>
      <c r="K869" s="2">
        <v>2180063.0</v>
      </c>
      <c r="L869" s="1" t="s">
        <v>3948</v>
      </c>
      <c r="M869" s="1" t="s">
        <v>3837</v>
      </c>
      <c r="N869" s="1" t="s">
        <v>3838</v>
      </c>
      <c r="O869" s="1" t="s">
        <v>3949</v>
      </c>
    </row>
    <row r="870">
      <c r="A870" s="1" t="s">
        <v>3950</v>
      </c>
      <c r="B870" s="1" t="s">
        <v>3951</v>
      </c>
      <c r="D870" s="1" t="b">
        <v>0</v>
      </c>
      <c r="E870" s="1" t="b">
        <v>0</v>
      </c>
      <c r="F870" s="1" t="b">
        <v>0</v>
      </c>
      <c r="G870" s="1" t="b">
        <v>0</v>
      </c>
      <c r="H870" s="1" t="b">
        <v>0</v>
      </c>
      <c r="I870" s="1">
        <v>27.0</v>
      </c>
      <c r="J870" s="2">
        <v>4.3913011E7</v>
      </c>
      <c r="K870" s="2">
        <v>1.1952425E7</v>
      </c>
      <c r="L870" s="1" t="s">
        <v>3952</v>
      </c>
      <c r="M870" s="1" t="s">
        <v>1657</v>
      </c>
      <c r="N870" s="1" t="s">
        <v>1658</v>
      </c>
      <c r="O870" s="1" t="s">
        <v>3953</v>
      </c>
    </row>
    <row r="871">
      <c r="A871" s="1" t="s">
        <v>3954</v>
      </c>
      <c r="B871" s="1" t="s">
        <v>3955</v>
      </c>
      <c r="D871" s="1" t="b">
        <v>0</v>
      </c>
      <c r="E871" s="1" t="b">
        <v>0</v>
      </c>
      <c r="F871" s="1" t="b">
        <v>0</v>
      </c>
      <c r="G871" s="1" t="b">
        <v>0</v>
      </c>
      <c r="H871" s="1" t="b">
        <v>0</v>
      </c>
      <c r="I871" s="1">
        <v>27.0</v>
      </c>
      <c r="J871" s="2">
        <v>2.3336004E7</v>
      </c>
      <c r="K871" s="2">
        <v>8287728.0</v>
      </c>
      <c r="L871" s="1" t="s">
        <v>3956</v>
      </c>
      <c r="M871" s="1" t="s">
        <v>639</v>
      </c>
      <c r="N871" s="1" t="s">
        <v>640</v>
      </c>
      <c r="O871" s="1" t="s">
        <v>3957</v>
      </c>
    </row>
    <row r="872">
      <c r="A872" s="1" t="s">
        <v>3958</v>
      </c>
      <c r="B872" s="1" t="s">
        <v>3959</v>
      </c>
      <c r="D872" s="1" t="b">
        <v>0</v>
      </c>
      <c r="E872" s="1" t="b">
        <v>1</v>
      </c>
      <c r="F872" s="1" t="b">
        <v>0</v>
      </c>
      <c r="G872" s="1" t="b">
        <v>0</v>
      </c>
      <c r="H872" s="1" t="b">
        <v>0</v>
      </c>
      <c r="I872" s="1">
        <v>27.0</v>
      </c>
      <c r="J872" s="2">
        <v>2.2905348E7</v>
      </c>
      <c r="K872" s="2">
        <v>9077883.0</v>
      </c>
      <c r="L872" s="1" t="s">
        <v>3960</v>
      </c>
      <c r="M872" s="1" t="s">
        <v>639</v>
      </c>
      <c r="N872" s="1" t="s">
        <v>640</v>
      </c>
      <c r="O872" s="1" t="s">
        <v>3961</v>
      </c>
    </row>
    <row r="873">
      <c r="A873" s="1" t="s">
        <v>3962</v>
      </c>
      <c r="B873" s="1" t="s">
        <v>3963</v>
      </c>
      <c r="D873" s="1" t="b">
        <v>0</v>
      </c>
      <c r="E873" s="1" t="b">
        <v>0</v>
      </c>
      <c r="F873" s="1" t="b">
        <v>0</v>
      </c>
      <c r="G873" s="1" t="b">
        <v>0</v>
      </c>
      <c r="H873" s="1" t="b">
        <v>0</v>
      </c>
      <c r="I873" s="1">
        <v>27.0</v>
      </c>
      <c r="J873" s="2">
        <v>2.2274478E7</v>
      </c>
      <c r="K873" s="2">
        <v>5145979.0</v>
      </c>
      <c r="L873" s="1" t="s">
        <v>3964</v>
      </c>
      <c r="M873" s="1" t="s">
        <v>209</v>
      </c>
      <c r="N873" s="1" t="s">
        <v>210</v>
      </c>
      <c r="O873" s="1" t="s">
        <v>3965</v>
      </c>
    </row>
    <row r="874">
      <c r="A874" s="1" t="s">
        <v>3966</v>
      </c>
      <c r="B874" s="1" t="s">
        <v>3967</v>
      </c>
      <c r="D874" s="1" t="b">
        <v>0</v>
      </c>
      <c r="E874" s="1" t="b">
        <v>1</v>
      </c>
      <c r="F874" s="1" t="b">
        <v>0</v>
      </c>
      <c r="G874" s="1" t="b">
        <v>0</v>
      </c>
      <c r="H874" s="1" t="b">
        <v>0</v>
      </c>
      <c r="I874" s="1">
        <v>27.0</v>
      </c>
      <c r="J874" s="2">
        <v>2.155621E7</v>
      </c>
      <c r="K874" s="2">
        <v>5143459.0</v>
      </c>
      <c r="L874" s="1" t="s">
        <v>3968</v>
      </c>
      <c r="M874" s="1" t="s">
        <v>639</v>
      </c>
      <c r="N874" s="1" t="s">
        <v>640</v>
      </c>
      <c r="O874" s="1" t="s">
        <v>3969</v>
      </c>
    </row>
    <row r="875">
      <c r="A875" s="1" t="s">
        <v>3970</v>
      </c>
      <c r="B875" s="1" t="s">
        <v>3971</v>
      </c>
      <c r="D875" s="1" t="b">
        <v>0</v>
      </c>
      <c r="E875" s="1" t="b">
        <v>1</v>
      </c>
      <c r="F875" s="1" t="b">
        <v>0</v>
      </c>
      <c r="G875" s="1" t="b">
        <v>0</v>
      </c>
      <c r="H875" s="1" t="b">
        <v>0</v>
      </c>
      <c r="I875" s="1">
        <v>27.0</v>
      </c>
      <c r="J875" s="2">
        <v>2.0486599E7</v>
      </c>
      <c r="K875" s="2">
        <v>8724595.0</v>
      </c>
      <c r="L875" s="1" t="s">
        <v>3972</v>
      </c>
      <c r="M875" s="1" t="s">
        <v>639</v>
      </c>
      <c r="N875" s="1" t="s">
        <v>640</v>
      </c>
      <c r="O875" s="1" t="s">
        <v>3973</v>
      </c>
    </row>
    <row r="876">
      <c r="A876" s="1" t="s">
        <v>3974</v>
      </c>
      <c r="B876" s="1" t="s">
        <v>3975</v>
      </c>
      <c r="D876" s="1" t="b">
        <v>0</v>
      </c>
      <c r="E876" s="1" t="b">
        <v>0</v>
      </c>
      <c r="F876" s="1" t="b">
        <v>0</v>
      </c>
      <c r="G876" s="1" t="b">
        <v>0</v>
      </c>
      <c r="H876" s="1" t="b">
        <v>0</v>
      </c>
      <c r="I876" s="1">
        <v>27.0</v>
      </c>
      <c r="J876" s="2">
        <v>1.7791242E7</v>
      </c>
      <c r="K876" s="2">
        <v>1023181.0</v>
      </c>
      <c r="L876" s="1" t="s">
        <v>3976</v>
      </c>
      <c r="M876" s="1" t="s">
        <v>639</v>
      </c>
      <c r="N876" s="1" t="s">
        <v>640</v>
      </c>
      <c r="O876" s="1" t="s">
        <v>3977</v>
      </c>
    </row>
    <row r="877">
      <c r="A877" s="1" t="s">
        <v>3978</v>
      </c>
      <c r="B877" s="1" t="s">
        <v>3979</v>
      </c>
      <c r="D877" s="1" t="b">
        <v>0</v>
      </c>
      <c r="E877" s="1" t="b">
        <v>1</v>
      </c>
      <c r="F877" s="1" t="b">
        <v>0</v>
      </c>
      <c r="G877" s="1" t="b">
        <v>0</v>
      </c>
      <c r="H877" s="1" t="b">
        <v>0</v>
      </c>
      <c r="I877" s="1">
        <v>27.0</v>
      </c>
      <c r="J877" s="2">
        <v>1.7421688E7</v>
      </c>
      <c r="K877" s="2">
        <v>9523638.0</v>
      </c>
      <c r="L877" s="1" t="s">
        <v>3980</v>
      </c>
      <c r="M877" s="1" t="s">
        <v>639</v>
      </c>
      <c r="N877" s="1" t="s">
        <v>640</v>
      </c>
      <c r="O877" s="1" t="s">
        <v>3981</v>
      </c>
    </row>
    <row r="878">
      <c r="A878" s="1" t="s">
        <v>3982</v>
      </c>
      <c r="B878" s="1" t="s">
        <v>3983</v>
      </c>
      <c r="D878" s="1" t="b">
        <v>0</v>
      </c>
      <c r="E878" s="1" t="b">
        <v>0</v>
      </c>
      <c r="F878" s="1" t="b">
        <v>0</v>
      </c>
      <c r="G878" s="1" t="b">
        <v>0</v>
      </c>
      <c r="H878" s="1" t="b">
        <v>0</v>
      </c>
      <c r="I878" s="1">
        <v>27.0</v>
      </c>
      <c r="J878" s="2">
        <v>1.3709933E7</v>
      </c>
      <c r="K878" s="2">
        <v>4621754.0</v>
      </c>
      <c r="L878" s="1" t="s">
        <v>3984</v>
      </c>
      <c r="M878" s="1" t="s">
        <v>209</v>
      </c>
      <c r="N878" s="1" t="s">
        <v>210</v>
      </c>
      <c r="O878" s="1" t="s">
        <v>3985</v>
      </c>
    </row>
    <row r="879">
      <c r="A879" s="1" t="s">
        <v>3986</v>
      </c>
      <c r="B879" s="1" t="s">
        <v>3987</v>
      </c>
      <c r="D879" s="1" t="b">
        <v>0</v>
      </c>
      <c r="E879" s="1" t="b">
        <v>0</v>
      </c>
      <c r="F879" s="1" t="b">
        <v>0</v>
      </c>
      <c r="G879" s="1" t="b">
        <v>0</v>
      </c>
      <c r="H879" s="1" t="b">
        <v>0</v>
      </c>
      <c r="I879" s="1">
        <v>27.0</v>
      </c>
      <c r="J879" s="2">
        <v>1.3638675E7</v>
      </c>
      <c r="K879" s="2">
        <v>320310.0</v>
      </c>
      <c r="L879" s="1" t="s">
        <v>3988</v>
      </c>
      <c r="M879" s="1" t="s">
        <v>209</v>
      </c>
      <c r="N879" s="1" t="s">
        <v>210</v>
      </c>
      <c r="O879" s="1" t="s">
        <v>3989</v>
      </c>
    </row>
    <row r="880">
      <c r="A880" s="1" t="s">
        <v>3990</v>
      </c>
      <c r="B880" s="1" t="s">
        <v>3991</v>
      </c>
      <c r="D880" s="1" t="b">
        <v>0</v>
      </c>
      <c r="E880" s="1" t="b">
        <v>0</v>
      </c>
      <c r="F880" s="1" t="b">
        <v>0</v>
      </c>
      <c r="G880" s="1" t="b">
        <v>0</v>
      </c>
      <c r="H880" s="1" t="b">
        <v>0</v>
      </c>
      <c r="I880" s="1">
        <v>27.0</v>
      </c>
      <c r="J880" s="2">
        <v>5875930.0</v>
      </c>
      <c r="K880" s="2">
        <v>191105.0</v>
      </c>
      <c r="L880" s="1" t="s">
        <v>3992</v>
      </c>
      <c r="M880" s="1" t="s">
        <v>740</v>
      </c>
      <c r="N880" s="1" t="s">
        <v>741</v>
      </c>
      <c r="O880" s="1" t="s">
        <v>3993</v>
      </c>
    </row>
    <row r="881">
      <c r="A881" s="1" t="s">
        <v>3994</v>
      </c>
      <c r="B881" s="1" t="s">
        <v>3995</v>
      </c>
      <c r="D881" s="1" t="b">
        <v>0</v>
      </c>
      <c r="E881" s="1" t="b">
        <v>0</v>
      </c>
      <c r="F881" s="1" t="b">
        <v>0</v>
      </c>
      <c r="G881" s="1" t="b">
        <v>0</v>
      </c>
      <c r="H881" s="1" t="b">
        <v>0</v>
      </c>
      <c r="I881" s="1">
        <v>27.0</v>
      </c>
      <c r="J881" s="2">
        <v>5395702.0</v>
      </c>
      <c r="K881" s="2">
        <v>233858.0</v>
      </c>
      <c r="L881" s="1" t="s">
        <v>3996</v>
      </c>
      <c r="M881" s="1" t="s">
        <v>740</v>
      </c>
      <c r="N881" s="1" t="s">
        <v>741</v>
      </c>
      <c r="O881" s="1" t="s">
        <v>3997</v>
      </c>
    </row>
    <row r="882">
      <c r="A882" s="1" t="s">
        <v>3998</v>
      </c>
      <c r="B882" s="1" t="s">
        <v>3999</v>
      </c>
      <c r="D882" s="1" t="b">
        <v>0</v>
      </c>
      <c r="E882" s="1" t="b">
        <v>0</v>
      </c>
      <c r="F882" s="1" t="b">
        <v>0</v>
      </c>
      <c r="G882" s="1" t="b">
        <v>0</v>
      </c>
      <c r="H882" s="1" t="b">
        <v>0</v>
      </c>
      <c r="I882" s="1">
        <v>27.0</v>
      </c>
      <c r="J882" s="2">
        <v>5234265.0</v>
      </c>
      <c r="K882" s="2">
        <v>84612.0</v>
      </c>
      <c r="L882" s="1" t="s">
        <v>4000</v>
      </c>
      <c r="M882" s="1" t="s">
        <v>740</v>
      </c>
      <c r="N882" s="1" t="s">
        <v>741</v>
      </c>
      <c r="O882" s="1" t="s">
        <v>4001</v>
      </c>
    </row>
    <row r="883">
      <c r="A883" s="1" t="s">
        <v>4002</v>
      </c>
      <c r="B883" s="1" t="s">
        <v>4003</v>
      </c>
      <c r="D883" s="1" t="b">
        <v>0</v>
      </c>
      <c r="E883" s="1" t="b">
        <v>0</v>
      </c>
      <c r="F883" s="1" t="b">
        <v>0</v>
      </c>
      <c r="G883" s="1" t="b">
        <v>0</v>
      </c>
      <c r="H883" s="1" t="b">
        <v>0</v>
      </c>
      <c r="I883" s="1">
        <v>27.0</v>
      </c>
      <c r="J883" s="2">
        <v>3717627.0</v>
      </c>
      <c r="K883" s="2">
        <v>3211132.0</v>
      </c>
      <c r="L883" s="1" t="s">
        <v>4004</v>
      </c>
      <c r="M883" s="1" t="s">
        <v>740</v>
      </c>
      <c r="N883" s="1" t="s">
        <v>741</v>
      </c>
      <c r="O883" s="1" t="s">
        <v>4005</v>
      </c>
    </row>
    <row r="884">
      <c r="A884" s="1" t="s">
        <v>4006</v>
      </c>
      <c r="B884" s="1" t="s">
        <v>4007</v>
      </c>
      <c r="D884" s="1" t="b">
        <v>0</v>
      </c>
      <c r="E884" s="1" t="b">
        <v>0</v>
      </c>
      <c r="F884" s="1" t="b">
        <v>0</v>
      </c>
      <c r="G884" s="1" t="b">
        <v>0</v>
      </c>
      <c r="H884" s="1" t="b">
        <v>0</v>
      </c>
      <c r="I884" s="1">
        <v>27.0</v>
      </c>
      <c r="J884" s="2">
        <v>3705285.0</v>
      </c>
      <c r="K884" s="2">
        <v>136109.0</v>
      </c>
      <c r="L884" s="1" t="s">
        <v>4008</v>
      </c>
      <c r="M884" s="1" t="s">
        <v>740</v>
      </c>
      <c r="N884" s="1" t="s">
        <v>741</v>
      </c>
      <c r="O884" s="1" t="s">
        <v>4009</v>
      </c>
    </row>
    <row r="885">
      <c r="A885" s="1" t="s">
        <v>4010</v>
      </c>
      <c r="B885" s="1" t="s">
        <v>4011</v>
      </c>
      <c r="D885" s="1" t="b">
        <v>0</v>
      </c>
      <c r="E885" s="1" t="b">
        <v>0</v>
      </c>
      <c r="F885" s="1" t="b">
        <v>0</v>
      </c>
      <c r="G885" s="1" t="b">
        <v>0</v>
      </c>
      <c r="H885" s="1" t="b">
        <v>0</v>
      </c>
      <c r="I885" s="1">
        <v>27.0</v>
      </c>
      <c r="J885" s="2">
        <v>3629010.0</v>
      </c>
      <c r="K885" s="2">
        <v>139595.0</v>
      </c>
      <c r="L885" s="1" t="s">
        <v>4012</v>
      </c>
      <c r="M885" s="1" t="s">
        <v>740</v>
      </c>
      <c r="N885" s="1" t="s">
        <v>741</v>
      </c>
      <c r="O885" s="1" t="s">
        <v>4013</v>
      </c>
    </row>
    <row r="886">
      <c r="A886" s="1" t="s">
        <v>4014</v>
      </c>
      <c r="B886" s="1" t="s">
        <v>4015</v>
      </c>
      <c r="D886" s="1" t="b">
        <v>0</v>
      </c>
      <c r="E886" s="1" t="b">
        <v>0</v>
      </c>
      <c r="F886" s="1" t="b">
        <v>0</v>
      </c>
      <c r="G886" s="1" t="b">
        <v>0</v>
      </c>
      <c r="H886" s="1" t="b">
        <v>0</v>
      </c>
      <c r="I886" s="1">
        <v>27.0</v>
      </c>
      <c r="J886" s="2">
        <v>1622824.0</v>
      </c>
      <c r="K886" s="2">
        <v>164901.0</v>
      </c>
      <c r="L886" s="1" t="s">
        <v>4016</v>
      </c>
      <c r="M886" s="1" t="s">
        <v>740</v>
      </c>
      <c r="N886" s="1" t="s">
        <v>741</v>
      </c>
      <c r="O886" s="1" t="s">
        <v>4017</v>
      </c>
    </row>
    <row r="887">
      <c r="A887" s="1" t="s">
        <v>4018</v>
      </c>
      <c r="B887" s="1" t="s">
        <v>4019</v>
      </c>
      <c r="D887" s="1" t="b">
        <v>0</v>
      </c>
      <c r="E887" s="1" t="b">
        <v>0</v>
      </c>
      <c r="F887" s="1" t="b">
        <v>0</v>
      </c>
      <c r="G887" s="1" t="b">
        <v>0</v>
      </c>
      <c r="H887" s="1" t="b">
        <v>0</v>
      </c>
      <c r="I887" s="1">
        <v>25.0</v>
      </c>
      <c r="J887" s="2">
        <v>3.6554285E7</v>
      </c>
      <c r="K887" s="2">
        <v>1410790.0</v>
      </c>
      <c r="L887" s="1" t="s">
        <v>4020</v>
      </c>
      <c r="M887" s="1" t="s">
        <v>209</v>
      </c>
      <c r="N887" s="1" t="s">
        <v>210</v>
      </c>
      <c r="O887" s="1" t="s">
        <v>4021</v>
      </c>
    </row>
    <row r="888">
      <c r="A888" s="1" t="s">
        <v>4022</v>
      </c>
      <c r="B888" s="1" t="s">
        <v>4023</v>
      </c>
      <c r="D888" s="1" t="b">
        <v>0</v>
      </c>
      <c r="E888" s="1" t="b">
        <v>0</v>
      </c>
      <c r="F888" s="1" t="b">
        <v>0</v>
      </c>
      <c r="G888" s="1" t="b">
        <v>0</v>
      </c>
      <c r="H888" s="1" t="b">
        <v>0</v>
      </c>
      <c r="I888" s="1">
        <v>25.0</v>
      </c>
      <c r="J888" s="2">
        <v>3.2452172E7</v>
      </c>
      <c r="K888" s="2">
        <v>1219114.0</v>
      </c>
      <c r="L888" s="1" t="s">
        <v>4024</v>
      </c>
      <c r="M888" s="1" t="s">
        <v>2788</v>
      </c>
      <c r="N888" s="1" t="s">
        <v>2789</v>
      </c>
      <c r="O888" s="1" t="s">
        <v>4025</v>
      </c>
    </row>
    <row r="889">
      <c r="A889" s="1" t="s">
        <v>4026</v>
      </c>
      <c r="B889" s="1" t="s">
        <v>4027</v>
      </c>
      <c r="D889" s="1" t="b">
        <v>0</v>
      </c>
      <c r="E889" s="1" t="b">
        <v>0</v>
      </c>
      <c r="F889" s="1" t="b">
        <v>0</v>
      </c>
      <c r="G889" s="1" t="b">
        <v>0</v>
      </c>
      <c r="H889" s="1" t="b">
        <v>0</v>
      </c>
      <c r="I889" s="1">
        <v>25.0</v>
      </c>
      <c r="J889" s="2">
        <v>2.4070411E7</v>
      </c>
      <c r="K889" s="2">
        <v>655309.0</v>
      </c>
      <c r="L889" s="1" t="s">
        <v>4028</v>
      </c>
      <c r="M889" s="1" t="s">
        <v>209</v>
      </c>
      <c r="N889" s="1" t="s">
        <v>210</v>
      </c>
      <c r="O889" s="1" t="s">
        <v>4029</v>
      </c>
    </row>
    <row r="890">
      <c r="A890" s="1" t="s">
        <v>4030</v>
      </c>
      <c r="B890" s="1" t="s">
        <v>4031</v>
      </c>
      <c r="D890" s="1" t="b">
        <v>0</v>
      </c>
      <c r="E890" s="1" t="b">
        <v>1</v>
      </c>
      <c r="F890" s="1" t="b">
        <v>0</v>
      </c>
      <c r="G890" s="1" t="b">
        <v>0</v>
      </c>
      <c r="H890" s="1" t="b">
        <v>0</v>
      </c>
      <c r="I890" s="1">
        <v>25.0</v>
      </c>
      <c r="J890" s="2">
        <v>1.5240595E7</v>
      </c>
      <c r="K890" s="2">
        <v>530970.0</v>
      </c>
      <c r="L890" s="1" t="s">
        <v>4032</v>
      </c>
      <c r="M890" s="1" t="s">
        <v>1538</v>
      </c>
      <c r="N890" s="1" t="s">
        <v>1539</v>
      </c>
      <c r="O890" s="1" t="s">
        <v>4033</v>
      </c>
    </row>
    <row r="891">
      <c r="A891" s="1" t="s">
        <v>4034</v>
      </c>
      <c r="B891" s="1" t="s">
        <v>4035</v>
      </c>
      <c r="D891" s="1" t="b">
        <v>0</v>
      </c>
      <c r="E891" s="1" t="b">
        <v>0</v>
      </c>
      <c r="F891" s="1" t="b">
        <v>0</v>
      </c>
      <c r="G891" s="1" t="b">
        <v>0</v>
      </c>
      <c r="H891" s="1" t="b">
        <v>0</v>
      </c>
      <c r="I891" s="1">
        <v>25.0</v>
      </c>
      <c r="J891" s="2">
        <v>1.0967259E7</v>
      </c>
      <c r="K891" s="2">
        <v>4404208.0</v>
      </c>
      <c r="L891" s="1" t="s">
        <v>4036</v>
      </c>
      <c r="M891" s="1" t="s">
        <v>2694</v>
      </c>
      <c r="N891" s="1" t="s">
        <v>2695</v>
      </c>
      <c r="O891" s="1" t="s">
        <v>4037</v>
      </c>
    </row>
    <row r="892">
      <c r="A892" s="1" t="s">
        <v>4038</v>
      </c>
      <c r="B892" s="1" t="s">
        <v>4039</v>
      </c>
      <c r="D892" s="1" t="b">
        <v>0</v>
      </c>
      <c r="E892" s="1" t="b">
        <v>0</v>
      </c>
      <c r="F892" s="1" t="b">
        <v>0</v>
      </c>
      <c r="G892" s="1" t="b">
        <v>0</v>
      </c>
      <c r="H892" s="1" t="b">
        <v>0</v>
      </c>
      <c r="I892" s="1">
        <v>25.0</v>
      </c>
      <c r="J892" s="2">
        <v>8403708.0</v>
      </c>
      <c r="K892" s="2">
        <v>3615353.0</v>
      </c>
      <c r="L892" s="1" t="s">
        <v>4040</v>
      </c>
      <c r="M892" s="1" t="s">
        <v>1582</v>
      </c>
      <c r="N892" s="1" t="s">
        <v>1583</v>
      </c>
      <c r="O892" s="1" t="s">
        <v>4041</v>
      </c>
    </row>
    <row r="893">
      <c r="A893" s="1" t="s">
        <v>4042</v>
      </c>
      <c r="B893" s="1" t="s">
        <v>4043</v>
      </c>
      <c r="C893" s="1" t="s">
        <v>4044</v>
      </c>
      <c r="D893" s="1" t="b">
        <v>1</v>
      </c>
      <c r="E893" s="1" t="b">
        <v>0</v>
      </c>
      <c r="F893" s="1" t="b">
        <v>1</v>
      </c>
      <c r="G893" s="1" t="b">
        <v>0</v>
      </c>
      <c r="H893" s="1" t="b">
        <v>0</v>
      </c>
      <c r="I893" s="1">
        <v>101.0</v>
      </c>
      <c r="J893" s="2">
        <v>2.17802305E8</v>
      </c>
      <c r="K893" s="2">
        <v>1.7636991E7</v>
      </c>
      <c r="L893" s="1" t="s">
        <v>4045</v>
      </c>
      <c r="M893" s="1" t="s">
        <v>633</v>
      </c>
      <c r="N893" s="1" t="s">
        <v>634</v>
      </c>
      <c r="O893" s="1" t="s">
        <v>4046</v>
      </c>
    </row>
    <row r="894">
      <c r="A894" s="1" t="s">
        <v>4047</v>
      </c>
      <c r="B894" s="1" t="s">
        <v>4048</v>
      </c>
      <c r="C894" s="1" t="s">
        <v>4049</v>
      </c>
      <c r="D894" s="1" t="b">
        <v>1</v>
      </c>
      <c r="E894" s="1" t="b">
        <v>0</v>
      </c>
      <c r="F894" s="1" t="b">
        <v>1</v>
      </c>
      <c r="G894" s="1" t="b">
        <v>0</v>
      </c>
      <c r="H894" s="1" t="b">
        <v>0</v>
      </c>
      <c r="I894" s="1">
        <v>101.0</v>
      </c>
      <c r="J894" s="2">
        <v>2.14554211E8</v>
      </c>
      <c r="K894" s="2">
        <v>2.2125083E7</v>
      </c>
      <c r="L894" s="1" t="s">
        <v>4050</v>
      </c>
      <c r="M894" s="1" t="s">
        <v>1766</v>
      </c>
      <c r="N894" s="1" t="s">
        <v>1767</v>
      </c>
      <c r="O894" s="1" t="s">
        <v>4051</v>
      </c>
    </row>
    <row r="895">
      <c r="A895" s="1" t="s">
        <v>4052</v>
      </c>
      <c r="B895" s="1" t="s">
        <v>4053</v>
      </c>
      <c r="C895" s="1" t="s">
        <v>4054</v>
      </c>
      <c r="D895" s="1" t="b">
        <v>1</v>
      </c>
      <c r="E895" s="1" t="b">
        <v>0</v>
      </c>
      <c r="F895" s="1" t="b">
        <v>1</v>
      </c>
      <c r="G895" s="1" t="b">
        <v>0</v>
      </c>
      <c r="H895" s="1" t="b">
        <v>0</v>
      </c>
      <c r="I895" s="1">
        <v>101.0</v>
      </c>
      <c r="J895" s="2">
        <v>2.13164784E8</v>
      </c>
      <c r="K895" s="2">
        <v>1.0548354E7</v>
      </c>
      <c r="L895" s="1" t="s">
        <v>4055</v>
      </c>
      <c r="M895" s="1" t="s">
        <v>76</v>
      </c>
      <c r="N895" s="1" t="s">
        <v>4056</v>
      </c>
      <c r="O895" s="1" t="s">
        <v>4057</v>
      </c>
    </row>
    <row r="896">
      <c r="A896" s="1" t="s">
        <v>4058</v>
      </c>
      <c r="B896" s="1" t="s">
        <v>4059</v>
      </c>
      <c r="C896" s="1" t="s">
        <v>4060</v>
      </c>
      <c r="D896" s="1" t="b">
        <v>1</v>
      </c>
      <c r="E896" s="1" t="b">
        <v>0</v>
      </c>
      <c r="F896" s="1" t="b">
        <v>0</v>
      </c>
      <c r="G896" s="1" t="b">
        <v>0</v>
      </c>
      <c r="H896" s="1" t="b">
        <v>0</v>
      </c>
      <c r="I896" s="1">
        <v>101.0</v>
      </c>
      <c r="J896" s="2">
        <v>2.10151072E8</v>
      </c>
      <c r="K896" s="2">
        <v>7861368.0</v>
      </c>
      <c r="L896" s="1" t="s">
        <v>4061</v>
      </c>
      <c r="M896" s="1" t="s">
        <v>76</v>
      </c>
      <c r="N896" s="1" t="s">
        <v>347</v>
      </c>
      <c r="O896" s="1" t="s">
        <v>4062</v>
      </c>
    </row>
    <row r="897">
      <c r="A897" s="1" t="s">
        <v>4063</v>
      </c>
      <c r="B897" s="1" t="s">
        <v>4064</v>
      </c>
      <c r="C897" s="1" t="s">
        <v>4065</v>
      </c>
      <c r="D897" s="1" t="b">
        <v>1</v>
      </c>
      <c r="E897" s="1" t="b">
        <v>0</v>
      </c>
      <c r="F897" s="1" t="b">
        <v>1</v>
      </c>
      <c r="G897" s="1" t="b">
        <v>0</v>
      </c>
      <c r="H897" s="1" t="b">
        <v>0</v>
      </c>
      <c r="I897" s="1">
        <v>101.0</v>
      </c>
      <c r="J897" s="2">
        <v>2.07942522E8</v>
      </c>
      <c r="K897" s="2">
        <v>2.855321E7</v>
      </c>
      <c r="L897" s="1" t="s">
        <v>4066</v>
      </c>
      <c r="M897" s="1" t="s">
        <v>1766</v>
      </c>
      <c r="N897" s="1" t="s">
        <v>1767</v>
      </c>
      <c r="O897" s="1" t="s">
        <v>4067</v>
      </c>
    </row>
    <row r="898">
      <c r="A898" s="1" t="s">
        <v>4068</v>
      </c>
      <c r="B898" s="1" t="s">
        <v>4069</v>
      </c>
      <c r="C898" s="1" t="s">
        <v>4070</v>
      </c>
      <c r="D898" s="1" t="b">
        <v>1</v>
      </c>
      <c r="E898" s="1" t="b">
        <v>0</v>
      </c>
      <c r="F898" s="1" t="b">
        <v>0</v>
      </c>
      <c r="G898" s="1" t="b">
        <v>0</v>
      </c>
      <c r="H898" s="1" t="b">
        <v>0</v>
      </c>
      <c r="I898" s="1">
        <v>101.0</v>
      </c>
      <c r="J898" s="2">
        <v>1.93017396E8</v>
      </c>
      <c r="K898" s="2">
        <v>1.9582592E7</v>
      </c>
      <c r="L898" s="1" t="s">
        <v>4071</v>
      </c>
      <c r="M898" s="1" t="s">
        <v>1538</v>
      </c>
      <c r="N898" s="1" t="s">
        <v>4072</v>
      </c>
      <c r="O898" s="1" t="s">
        <v>4073</v>
      </c>
    </row>
    <row r="899">
      <c r="A899" s="1" t="s">
        <v>4074</v>
      </c>
      <c r="B899" s="1" t="s">
        <v>4075</v>
      </c>
      <c r="C899" s="1" t="s">
        <v>4076</v>
      </c>
      <c r="D899" s="1" t="b">
        <v>1</v>
      </c>
      <c r="E899" s="1" t="b">
        <v>0</v>
      </c>
      <c r="F899" s="1" t="b">
        <v>1</v>
      </c>
      <c r="G899" s="1" t="b">
        <v>0</v>
      </c>
      <c r="H899" s="1" t="b">
        <v>0</v>
      </c>
      <c r="I899" s="1">
        <v>101.0</v>
      </c>
      <c r="J899" s="2">
        <v>1.8668204E8</v>
      </c>
      <c r="K899" s="2">
        <v>9230752.0</v>
      </c>
      <c r="L899" s="1" t="s">
        <v>4077</v>
      </c>
      <c r="M899" s="1" t="s">
        <v>76</v>
      </c>
      <c r="N899" s="1" t="s">
        <v>77</v>
      </c>
      <c r="O899" s="1" t="s">
        <v>4078</v>
      </c>
    </row>
    <row r="900">
      <c r="A900" s="1" t="s">
        <v>4079</v>
      </c>
      <c r="B900" s="1" t="s">
        <v>4080</v>
      </c>
      <c r="C900" s="1" t="s">
        <v>4081</v>
      </c>
      <c r="D900" s="1" t="b">
        <v>1</v>
      </c>
      <c r="E900" s="1" t="b">
        <v>0</v>
      </c>
      <c r="F900" s="1" t="b">
        <v>0</v>
      </c>
      <c r="G900" s="1" t="b">
        <v>0</v>
      </c>
      <c r="H900" s="1" t="b">
        <v>0</v>
      </c>
      <c r="I900" s="1">
        <v>101.0</v>
      </c>
      <c r="J900" s="2">
        <v>1.85181444E8</v>
      </c>
      <c r="K900" s="2">
        <v>9339764.0</v>
      </c>
      <c r="L900" s="1" t="s">
        <v>4082</v>
      </c>
      <c r="M900" s="1" t="s">
        <v>4083</v>
      </c>
      <c r="N900" s="1" t="s">
        <v>4084</v>
      </c>
      <c r="O900" s="1" t="s">
        <v>4085</v>
      </c>
    </row>
    <row r="901">
      <c r="A901" s="1" t="s">
        <v>4086</v>
      </c>
      <c r="B901" s="1" t="s">
        <v>4087</v>
      </c>
      <c r="C901" s="1" t="s">
        <v>4088</v>
      </c>
      <c r="D901" s="1" t="b">
        <v>1</v>
      </c>
      <c r="E901" s="1" t="b">
        <v>0</v>
      </c>
      <c r="F901" s="1" t="b">
        <v>0</v>
      </c>
      <c r="G901" s="1" t="b">
        <v>0</v>
      </c>
      <c r="H901" s="1" t="b">
        <v>0</v>
      </c>
      <c r="I901" s="1">
        <v>101.0</v>
      </c>
      <c r="J901" s="2">
        <v>1.83009467E8</v>
      </c>
      <c r="K901" s="2">
        <v>8254203.0</v>
      </c>
      <c r="L901" s="1" t="s">
        <v>4089</v>
      </c>
      <c r="M901" s="1" t="s">
        <v>37</v>
      </c>
      <c r="N901" s="1" t="s">
        <v>347</v>
      </c>
      <c r="O901" s="1" t="s">
        <v>4090</v>
      </c>
    </row>
    <row r="902">
      <c r="A902" s="1" t="s">
        <v>4091</v>
      </c>
      <c r="B902" s="1" t="s">
        <v>4092</v>
      </c>
      <c r="C902" s="1" t="s">
        <v>4093</v>
      </c>
      <c r="D902" s="1" t="b">
        <v>1</v>
      </c>
      <c r="E902" s="1" t="b">
        <v>0</v>
      </c>
      <c r="F902" s="1" t="b">
        <v>1</v>
      </c>
      <c r="G902" s="1" t="b">
        <v>0</v>
      </c>
      <c r="H902" s="1" t="b">
        <v>0</v>
      </c>
      <c r="I902" s="1">
        <v>101.0</v>
      </c>
      <c r="J902" s="2">
        <v>1.78656627E8</v>
      </c>
      <c r="K902" s="2">
        <v>1.1061145E7</v>
      </c>
      <c r="L902" s="1" t="s">
        <v>4094</v>
      </c>
      <c r="M902" s="1" t="s">
        <v>4083</v>
      </c>
      <c r="N902" s="1" t="s">
        <v>4095</v>
      </c>
      <c r="O902" s="1" t="s">
        <v>4096</v>
      </c>
    </row>
    <row r="903">
      <c r="A903" s="1" t="s">
        <v>4097</v>
      </c>
      <c r="B903" s="1" t="s">
        <v>4098</v>
      </c>
      <c r="C903" s="1" t="s">
        <v>4099</v>
      </c>
      <c r="D903" s="1" t="b">
        <v>1</v>
      </c>
      <c r="E903" s="1" t="b">
        <v>0</v>
      </c>
      <c r="F903" s="1" t="b">
        <v>0</v>
      </c>
      <c r="G903" s="1" t="b">
        <v>0</v>
      </c>
      <c r="H903" s="1" t="b">
        <v>0</v>
      </c>
      <c r="I903" s="1">
        <v>101.0</v>
      </c>
      <c r="J903" s="2">
        <v>1.78316221E8</v>
      </c>
      <c r="K903" s="2">
        <v>3263385.0</v>
      </c>
      <c r="L903" s="1" t="s">
        <v>4100</v>
      </c>
      <c r="M903" s="1" t="s">
        <v>1538</v>
      </c>
      <c r="N903" s="1" t="s">
        <v>4072</v>
      </c>
      <c r="O903" s="1" t="s">
        <v>4101</v>
      </c>
    </row>
    <row r="904">
      <c r="A904" s="1" t="s">
        <v>4102</v>
      </c>
      <c r="B904" s="1" t="s">
        <v>4103</v>
      </c>
      <c r="C904" s="1" t="s">
        <v>4104</v>
      </c>
      <c r="D904" s="1" t="b">
        <v>1</v>
      </c>
      <c r="E904" s="1" t="b">
        <v>0</v>
      </c>
      <c r="F904" s="1" t="b">
        <v>0</v>
      </c>
      <c r="G904" s="1" t="b">
        <v>0</v>
      </c>
      <c r="H904" s="1" t="b">
        <v>0</v>
      </c>
      <c r="I904" s="1">
        <v>101.0</v>
      </c>
      <c r="J904" s="2">
        <v>1.66949084E8</v>
      </c>
      <c r="K904" s="2">
        <v>8596722.0</v>
      </c>
      <c r="L904" s="1" t="s">
        <v>4105</v>
      </c>
      <c r="M904" s="1" t="s">
        <v>76</v>
      </c>
      <c r="N904" s="1" t="s">
        <v>55</v>
      </c>
      <c r="O904" s="1" t="s">
        <v>4106</v>
      </c>
    </row>
    <row r="905">
      <c r="A905" s="1" t="s">
        <v>4107</v>
      </c>
      <c r="B905" s="1" t="s">
        <v>4108</v>
      </c>
      <c r="C905" s="1" t="s">
        <v>4109</v>
      </c>
      <c r="D905" s="1" t="b">
        <v>1</v>
      </c>
      <c r="E905" s="1" t="b">
        <v>0</v>
      </c>
      <c r="F905" s="1" t="b">
        <v>0</v>
      </c>
      <c r="G905" s="1" t="b">
        <v>0</v>
      </c>
      <c r="H905" s="1" t="b">
        <v>0</v>
      </c>
      <c r="I905" s="1">
        <v>101.0</v>
      </c>
      <c r="J905" s="2">
        <v>1.59063979E8</v>
      </c>
      <c r="K905" s="2">
        <v>7302221.0</v>
      </c>
      <c r="L905" s="1" t="s">
        <v>4110</v>
      </c>
      <c r="M905" s="1" t="s">
        <v>76</v>
      </c>
      <c r="N905" s="1" t="s">
        <v>4111</v>
      </c>
      <c r="O905" s="1" t="s">
        <v>4112</v>
      </c>
    </row>
    <row r="906">
      <c r="A906" s="1" t="s">
        <v>4113</v>
      </c>
      <c r="B906" s="1" t="s">
        <v>4114</v>
      </c>
      <c r="C906" s="1" t="s">
        <v>4115</v>
      </c>
      <c r="D906" s="1" t="b">
        <v>1</v>
      </c>
      <c r="E906" s="1" t="b">
        <v>0</v>
      </c>
      <c r="F906" s="1" t="b">
        <v>0</v>
      </c>
      <c r="G906" s="1" t="b">
        <v>0</v>
      </c>
      <c r="H906" s="1" t="b">
        <v>0</v>
      </c>
      <c r="I906" s="1">
        <v>101.0</v>
      </c>
      <c r="J906" s="2">
        <v>1.4989069E8</v>
      </c>
      <c r="K906" s="2">
        <v>5968990.0</v>
      </c>
      <c r="L906" s="1" t="s">
        <v>4116</v>
      </c>
      <c r="M906" s="1" t="s">
        <v>25</v>
      </c>
      <c r="N906" s="1" t="s">
        <v>55</v>
      </c>
      <c r="O906" s="1" t="s">
        <v>4117</v>
      </c>
    </row>
    <row r="907">
      <c r="A907" s="1" t="s">
        <v>4118</v>
      </c>
      <c r="B907" s="1" t="s">
        <v>4119</v>
      </c>
      <c r="C907" s="1" t="s">
        <v>4120</v>
      </c>
      <c r="D907" s="1" t="b">
        <v>1</v>
      </c>
      <c r="E907" s="1" t="b">
        <v>0</v>
      </c>
      <c r="F907" s="1" t="b">
        <v>0</v>
      </c>
      <c r="G907" s="1" t="b">
        <v>0</v>
      </c>
      <c r="H907" s="1" t="b">
        <v>0</v>
      </c>
      <c r="I907" s="1">
        <v>101.0</v>
      </c>
      <c r="J907" s="2">
        <v>1.48938935E8</v>
      </c>
      <c r="K907" s="2">
        <v>2877297.0</v>
      </c>
      <c r="L907" s="1" t="s">
        <v>4121</v>
      </c>
      <c r="M907" s="1" t="s">
        <v>209</v>
      </c>
      <c r="N907" s="1" t="s">
        <v>210</v>
      </c>
      <c r="O907" s="1" t="s">
        <v>4122</v>
      </c>
    </row>
    <row r="908">
      <c r="A908" s="1" t="s">
        <v>4123</v>
      </c>
      <c r="B908" s="1" t="s">
        <v>4124</v>
      </c>
      <c r="C908" s="1" t="s">
        <v>4125</v>
      </c>
      <c r="D908" s="1" t="b">
        <v>1</v>
      </c>
      <c r="E908" s="1" t="b">
        <v>0</v>
      </c>
      <c r="F908" s="1" t="b">
        <v>0</v>
      </c>
      <c r="G908" s="1" t="b">
        <v>0</v>
      </c>
      <c r="H908" s="1" t="b">
        <v>0</v>
      </c>
      <c r="I908" s="1">
        <v>101.0</v>
      </c>
      <c r="J908" s="2">
        <v>1.45557446E8</v>
      </c>
      <c r="K908" s="2">
        <v>5835664.0</v>
      </c>
      <c r="L908" s="1" t="s">
        <v>4126</v>
      </c>
      <c r="M908" s="1" t="s">
        <v>37</v>
      </c>
      <c r="N908" s="1" t="s">
        <v>224</v>
      </c>
      <c r="O908" s="1" t="s">
        <v>4127</v>
      </c>
    </row>
    <row r="909">
      <c r="A909" s="1" t="s">
        <v>4128</v>
      </c>
      <c r="B909" s="1" t="s">
        <v>4129</v>
      </c>
      <c r="C909" s="1" t="s">
        <v>4130</v>
      </c>
      <c r="D909" s="1" t="b">
        <v>1</v>
      </c>
      <c r="E909" s="1" t="b">
        <v>0</v>
      </c>
      <c r="F909" s="1" t="b">
        <v>0</v>
      </c>
      <c r="G909" s="1" t="b">
        <v>0</v>
      </c>
      <c r="H909" s="1" t="b">
        <v>0</v>
      </c>
      <c r="I909" s="1">
        <v>101.0</v>
      </c>
      <c r="J909" s="2">
        <v>1.45543805E8</v>
      </c>
      <c r="K909" s="2">
        <v>1.3853651E7</v>
      </c>
      <c r="L909" s="1" t="s">
        <v>4131</v>
      </c>
      <c r="M909" s="1" t="s">
        <v>740</v>
      </c>
      <c r="N909" s="1" t="s">
        <v>741</v>
      </c>
      <c r="O909" s="1" t="s">
        <v>4132</v>
      </c>
    </row>
    <row r="910">
      <c r="A910" s="1" t="s">
        <v>4133</v>
      </c>
      <c r="B910" s="1" t="s">
        <v>4134</v>
      </c>
      <c r="C910" s="1" t="s">
        <v>4135</v>
      </c>
      <c r="D910" s="1" t="b">
        <v>1</v>
      </c>
      <c r="E910" s="1" t="b">
        <v>0</v>
      </c>
      <c r="F910" s="1" t="b">
        <v>0</v>
      </c>
      <c r="G910" s="1" t="b">
        <v>0</v>
      </c>
      <c r="H910" s="1" t="b">
        <v>0</v>
      </c>
      <c r="I910" s="1">
        <v>101.0</v>
      </c>
      <c r="J910" s="2">
        <v>1.39993543E8</v>
      </c>
      <c r="K910" s="2">
        <v>7491459.0</v>
      </c>
      <c r="L910" s="1" t="s">
        <v>4136</v>
      </c>
      <c r="M910" s="1" t="s">
        <v>25</v>
      </c>
      <c r="N910" s="1" t="s">
        <v>370</v>
      </c>
      <c r="O910" s="1" t="s">
        <v>4137</v>
      </c>
    </row>
    <row r="911">
      <c r="A911" s="1" t="s">
        <v>4138</v>
      </c>
      <c r="B911" s="1" t="s">
        <v>4139</v>
      </c>
      <c r="C911" s="1" t="s">
        <v>4140</v>
      </c>
      <c r="D911" s="1" t="b">
        <v>1</v>
      </c>
      <c r="E911" s="1" t="b">
        <v>0</v>
      </c>
      <c r="F911" s="1" t="b">
        <v>0</v>
      </c>
      <c r="G911" s="1" t="b">
        <v>0</v>
      </c>
      <c r="H911" s="1" t="b">
        <v>0</v>
      </c>
      <c r="I911" s="1">
        <v>101.0</v>
      </c>
      <c r="J911" s="2">
        <v>1.37560391E8</v>
      </c>
      <c r="K911" s="2">
        <v>7777587.0</v>
      </c>
      <c r="L911" s="1" t="s">
        <v>4141</v>
      </c>
      <c r="M911" s="1" t="s">
        <v>4083</v>
      </c>
      <c r="N911" s="1" t="s">
        <v>4084</v>
      </c>
      <c r="O911" s="1" t="s">
        <v>4142</v>
      </c>
    </row>
    <row r="912">
      <c r="A912" s="1" t="s">
        <v>4143</v>
      </c>
      <c r="B912" s="1" t="s">
        <v>4144</v>
      </c>
      <c r="C912" s="1" t="s">
        <v>4145</v>
      </c>
      <c r="D912" s="1" t="b">
        <v>1</v>
      </c>
      <c r="E912" s="1" t="b">
        <v>0</v>
      </c>
      <c r="F912" s="1" t="b">
        <v>0</v>
      </c>
      <c r="G912" s="1" t="b">
        <v>0</v>
      </c>
      <c r="H912" s="1" t="b">
        <v>0</v>
      </c>
      <c r="I912" s="1">
        <v>101.0</v>
      </c>
      <c r="J912" s="2">
        <v>1.3574913E8</v>
      </c>
      <c r="K912" s="2">
        <v>5528132.0</v>
      </c>
      <c r="L912" s="1" t="s">
        <v>4146</v>
      </c>
      <c r="M912" s="1" t="s">
        <v>639</v>
      </c>
      <c r="N912" s="1" t="s">
        <v>640</v>
      </c>
      <c r="O912" s="1" t="s">
        <v>4147</v>
      </c>
    </row>
    <row r="913">
      <c r="A913" s="1" t="s">
        <v>4148</v>
      </c>
      <c r="B913" s="1" t="s">
        <v>4149</v>
      </c>
      <c r="C913" s="1" t="s">
        <v>4150</v>
      </c>
      <c r="D913" s="1" t="b">
        <v>1</v>
      </c>
      <c r="E913" s="1" t="b">
        <v>0</v>
      </c>
      <c r="F913" s="1" t="b">
        <v>0</v>
      </c>
      <c r="G913" s="1" t="b">
        <v>0</v>
      </c>
      <c r="H913" s="1" t="b">
        <v>0</v>
      </c>
      <c r="I913" s="1">
        <v>101.0</v>
      </c>
      <c r="J913" s="2">
        <v>1.29988899E8</v>
      </c>
      <c r="K913" s="2">
        <v>2649145.0</v>
      </c>
      <c r="L913" s="1" t="s">
        <v>4151</v>
      </c>
      <c r="M913" s="1" t="s">
        <v>639</v>
      </c>
      <c r="N913" s="1" t="s">
        <v>640</v>
      </c>
      <c r="O913" s="1" t="s">
        <v>4152</v>
      </c>
    </row>
    <row r="914">
      <c r="A914" s="1" t="s">
        <v>4153</v>
      </c>
      <c r="B914" s="1" t="s">
        <v>4154</v>
      </c>
      <c r="C914" s="1" t="s">
        <v>4155</v>
      </c>
      <c r="D914" s="1" t="b">
        <v>1</v>
      </c>
      <c r="E914" s="1" t="b">
        <v>0</v>
      </c>
      <c r="F914" s="1" t="b">
        <v>0</v>
      </c>
      <c r="G914" s="1" t="b">
        <v>0</v>
      </c>
      <c r="H914" s="1" t="b">
        <v>0</v>
      </c>
      <c r="I914" s="1">
        <v>101.0</v>
      </c>
      <c r="J914" s="2">
        <v>1.21375726E8</v>
      </c>
      <c r="K914" s="2">
        <v>6400742.0</v>
      </c>
      <c r="L914" s="1" t="s">
        <v>4156</v>
      </c>
      <c r="M914" s="1" t="s">
        <v>209</v>
      </c>
      <c r="N914" s="1" t="s">
        <v>210</v>
      </c>
      <c r="O914" s="1" t="s">
        <v>4157</v>
      </c>
    </row>
    <row r="915">
      <c r="A915" s="1" t="s">
        <v>4158</v>
      </c>
      <c r="B915" s="1" t="s">
        <v>4159</v>
      </c>
      <c r="C915" s="1" t="s">
        <v>4160</v>
      </c>
      <c r="D915" s="1" t="b">
        <v>1</v>
      </c>
      <c r="E915" s="1" t="b">
        <v>0</v>
      </c>
      <c r="F915" s="1" t="b">
        <v>0</v>
      </c>
      <c r="G915" s="1" t="b">
        <v>0</v>
      </c>
      <c r="H915" s="1" t="b">
        <v>0</v>
      </c>
      <c r="I915" s="1">
        <v>101.0</v>
      </c>
      <c r="J915" s="2">
        <v>1.19344548E8</v>
      </c>
      <c r="K915" s="2">
        <v>3925254.0</v>
      </c>
      <c r="L915" s="1" t="s">
        <v>4161</v>
      </c>
      <c r="M915" s="1" t="s">
        <v>639</v>
      </c>
      <c r="N915" s="1" t="s">
        <v>640</v>
      </c>
      <c r="O915" s="1" t="s">
        <v>4162</v>
      </c>
    </row>
    <row r="916">
      <c r="A916" s="1" t="s">
        <v>4163</v>
      </c>
      <c r="B916" s="1" t="s">
        <v>4164</v>
      </c>
      <c r="C916" s="1" t="s">
        <v>4165</v>
      </c>
      <c r="D916" s="1" t="b">
        <v>1</v>
      </c>
      <c r="E916" s="1" t="b">
        <v>0</v>
      </c>
      <c r="F916" s="1" t="b">
        <v>0</v>
      </c>
      <c r="G916" s="1" t="b">
        <v>0</v>
      </c>
      <c r="H916" s="1" t="b">
        <v>0</v>
      </c>
      <c r="I916" s="1">
        <v>101.0</v>
      </c>
      <c r="J916" s="2">
        <v>1.19240809E8</v>
      </c>
      <c r="K916" s="2">
        <v>5936911.0</v>
      </c>
      <c r="L916" s="1" t="s">
        <v>4166</v>
      </c>
      <c r="M916" s="1" t="s">
        <v>37</v>
      </c>
      <c r="N916" s="1" t="s">
        <v>55</v>
      </c>
      <c r="O916" s="1" t="s">
        <v>4167</v>
      </c>
    </row>
    <row r="917">
      <c r="A917" s="1" t="s">
        <v>4168</v>
      </c>
      <c r="B917" s="1" t="s">
        <v>4169</v>
      </c>
      <c r="C917" s="1" t="s">
        <v>4170</v>
      </c>
      <c r="D917" s="1" t="b">
        <v>1</v>
      </c>
      <c r="E917" s="1" t="b">
        <v>0</v>
      </c>
      <c r="F917" s="1" t="b">
        <v>0</v>
      </c>
      <c r="G917" s="1" t="b">
        <v>0</v>
      </c>
      <c r="H917" s="1" t="b">
        <v>0</v>
      </c>
      <c r="I917" s="1">
        <v>101.0</v>
      </c>
      <c r="J917" s="2">
        <v>1.19184998E8</v>
      </c>
      <c r="K917" s="2">
        <v>5338360.0</v>
      </c>
      <c r="L917" s="1" t="s">
        <v>4171</v>
      </c>
      <c r="M917" s="1" t="s">
        <v>740</v>
      </c>
      <c r="N917" s="1" t="s">
        <v>741</v>
      </c>
      <c r="O917" s="1" t="s">
        <v>4172</v>
      </c>
    </row>
    <row r="918">
      <c r="A918" s="1" t="s">
        <v>4173</v>
      </c>
      <c r="B918" s="1" t="s">
        <v>4174</v>
      </c>
      <c r="C918" s="1" t="s">
        <v>4175</v>
      </c>
      <c r="D918" s="1" t="b">
        <v>1</v>
      </c>
      <c r="E918" s="1" t="b">
        <v>0</v>
      </c>
      <c r="F918" s="1" t="b">
        <v>0</v>
      </c>
      <c r="G918" s="1" t="b">
        <v>0</v>
      </c>
      <c r="H918" s="1" t="b">
        <v>0</v>
      </c>
      <c r="I918" s="1">
        <v>101.0</v>
      </c>
      <c r="J918" s="2">
        <v>1.19136942E8</v>
      </c>
      <c r="K918" s="2">
        <v>2762246.0</v>
      </c>
      <c r="L918" s="1" t="s">
        <v>4176</v>
      </c>
      <c r="M918" s="1" t="s">
        <v>76</v>
      </c>
      <c r="N918" s="1" t="s">
        <v>103</v>
      </c>
      <c r="O918" s="1" t="s">
        <v>4177</v>
      </c>
    </row>
    <row r="919">
      <c r="A919" s="1" t="s">
        <v>4178</v>
      </c>
      <c r="B919" s="1" t="s">
        <v>4179</v>
      </c>
      <c r="C919" s="1" t="s">
        <v>4180</v>
      </c>
      <c r="D919" s="1" t="b">
        <v>1</v>
      </c>
      <c r="E919" s="1" t="b">
        <v>0</v>
      </c>
      <c r="F919" s="1" t="b">
        <v>0</v>
      </c>
      <c r="G919" s="1" t="b">
        <v>0</v>
      </c>
      <c r="H919" s="1" t="b">
        <v>0</v>
      </c>
      <c r="I919" s="1">
        <v>101.0</v>
      </c>
      <c r="J919" s="2">
        <v>1.18568967E8</v>
      </c>
      <c r="K919" s="2">
        <v>6529107.0</v>
      </c>
      <c r="L919" s="1" t="s">
        <v>4181</v>
      </c>
      <c r="M919" s="1" t="s">
        <v>37</v>
      </c>
      <c r="N919" s="1" t="s">
        <v>180</v>
      </c>
      <c r="O919" s="1" t="s">
        <v>4182</v>
      </c>
    </row>
    <row r="920">
      <c r="A920" s="1" t="s">
        <v>4183</v>
      </c>
      <c r="B920" s="1" t="s">
        <v>4184</v>
      </c>
      <c r="C920" s="1" t="s">
        <v>4185</v>
      </c>
      <c r="D920" s="1" t="b">
        <v>1</v>
      </c>
      <c r="E920" s="1" t="b">
        <v>0</v>
      </c>
      <c r="F920" s="1" t="b">
        <v>0</v>
      </c>
      <c r="G920" s="1" t="b">
        <v>0</v>
      </c>
      <c r="H920" s="1" t="b">
        <v>0</v>
      </c>
      <c r="I920" s="1">
        <v>101.0</v>
      </c>
      <c r="J920" s="2">
        <v>1.17808132E8</v>
      </c>
      <c r="K920" s="2">
        <v>7017908.0</v>
      </c>
      <c r="L920" s="1" t="s">
        <v>4186</v>
      </c>
      <c r="M920" s="1" t="s">
        <v>148</v>
      </c>
      <c r="N920" s="1" t="s">
        <v>370</v>
      </c>
      <c r="O920" s="1" t="s">
        <v>4187</v>
      </c>
    </row>
    <row r="921">
      <c r="A921" s="1" t="s">
        <v>4188</v>
      </c>
      <c r="B921" s="1" t="s">
        <v>4189</v>
      </c>
      <c r="C921" s="1" t="s">
        <v>4190</v>
      </c>
      <c r="D921" s="1" t="b">
        <v>1</v>
      </c>
      <c r="E921" s="1" t="b">
        <v>0</v>
      </c>
      <c r="F921" s="1" t="b">
        <v>0</v>
      </c>
      <c r="G921" s="1" t="b">
        <v>0</v>
      </c>
      <c r="H921" s="1" t="b">
        <v>0</v>
      </c>
      <c r="I921" s="1">
        <v>101.0</v>
      </c>
      <c r="J921" s="2">
        <v>1.17591375E8</v>
      </c>
      <c r="K921" s="2">
        <v>4999499.0</v>
      </c>
      <c r="L921" s="1" t="s">
        <v>4191</v>
      </c>
      <c r="M921" s="1" t="s">
        <v>76</v>
      </c>
      <c r="N921" s="1" t="s">
        <v>138</v>
      </c>
      <c r="O921" s="1" t="s">
        <v>4192</v>
      </c>
    </row>
    <row r="922">
      <c r="A922" s="1" t="s">
        <v>4193</v>
      </c>
      <c r="B922" s="1" t="s">
        <v>4194</v>
      </c>
      <c r="C922" s="1" t="s">
        <v>4195</v>
      </c>
      <c r="D922" s="1" t="b">
        <v>1</v>
      </c>
      <c r="E922" s="1" t="b">
        <v>0</v>
      </c>
      <c r="F922" s="1" t="b">
        <v>0</v>
      </c>
      <c r="G922" s="1" t="b">
        <v>0</v>
      </c>
      <c r="H922" s="1" t="b">
        <v>0</v>
      </c>
      <c r="I922" s="1">
        <v>101.0</v>
      </c>
      <c r="J922" s="2">
        <v>1.17400158E8</v>
      </c>
      <c r="K922" s="2">
        <v>4242588.0</v>
      </c>
      <c r="L922" s="1" t="s">
        <v>4196</v>
      </c>
      <c r="M922" s="1" t="s">
        <v>1538</v>
      </c>
      <c r="N922" s="1" t="s">
        <v>1539</v>
      </c>
      <c r="O922" s="1" t="s">
        <v>4197</v>
      </c>
    </row>
    <row r="923">
      <c r="A923" s="1" t="s">
        <v>4198</v>
      </c>
      <c r="B923" s="1" t="s">
        <v>4199</v>
      </c>
      <c r="C923" s="1" t="s">
        <v>4200</v>
      </c>
      <c r="D923" s="1" t="b">
        <v>1</v>
      </c>
      <c r="E923" s="1" t="b">
        <v>0</v>
      </c>
      <c r="F923" s="1" t="b">
        <v>1</v>
      </c>
      <c r="G923" s="1" t="b">
        <v>0</v>
      </c>
      <c r="H923" s="1" t="b">
        <v>0</v>
      </c>
      <c r="I923" s="1">
        <v>101.0</v>
      </c>
      <c r="J923" s="2">
        <v>1.1739684E8</v>
      </c>
      <c r="K923" s="2">
        <v>1652896.0</v>
      </c>
      <c r="L923" s="1" t="s">
        <v>4201</v>
      </c>
      <c r="M923" s="1" t="s">
        <v>174</v>
      </c>
      <c r="N923" s="1" t="s">
        <v>897</v>
      </c>
      <c r="O923" s="1" t="s">
        <v>4202</v>
      </c>
    </row>
    <row r="924">
      <c r="A924" s="1" t="s">
        <v>4203</v>
      </c>
      <c r="B924" s="1" t="s">
        <v>4204</v>
      </c>
      <c r="C924" s="1" t="s">
        <v>4205</v>
      </c>
      <c r="D924" s="1" t="b">
        <v>1</v>
      </c>
      <c r="E924" s="1" t="b">
        <v>0</v>
      </c>
      <c r="F924" s="1" t="b">
        <v>0</v>
      </c>
      <c r="G924" s="1" t="b">
        <v>0</v>
      </c>
      <c r="H924" s="1" t="b">
        <v>0</v>
      </c>
      <c r="I924" s="1">
        <v>101.0</v>
      </c>
      <c r="J924" s="2">
        <v>1.16239702E8</v>
      </c>
      <c r="K924" s="2">
        <v>4213176.0</v>
      </c>
      <c r="L924" s="1" t="s">
        <v>4206</v>
      </c>
      <c r="M924" s="1" t="s">
        <v>76</v>
      </c>
      <c r="N924" s="1" t="s">
        <v>219</v>
      </c>
      <c r="O924" s="1" t="s">
        <v>4207</v>
      </c>
    </row>
    <row r="925">
      <c r="A925" s="1" t="s">
        <v>4208</v>
      </c>
      <c r="B925" s="1" t="s">
        <v>4209</v>
      </c>
      <c r="C925" s="1" t="s">
        <v>4210</v>
      </c>
      <c r="D925" s="1" t="b">
        <v>1</v>
      </c>
      <c r="E925" s="1" t="b">
        <v>0</v>
      </c>
      <c r="F925" s="1" t="b">
        <v>0</v>
      </c>
      <c r="G925" s="1" t="b">
        <v>0</v>
      </c>
      <c r="H925" s="1" t="b">
        <v>0</v>
      </c>
      <c r="I925" s="1">
        <v>101.0</v>
      </c>
      <c r="J925" s="2">
        <v>1.15840623E8</v>
      </c>
      <c r="K925" s="2">
        <v>3619853.0</v>
      </c>
      <c r="L925" s="1" t="s">
        <v>4211</v>
      </c>
      <c r="M925" s="1" t="s">
        <v>25</v>
      </c>
      <c r="N925" s="1" t="s">
        <v>383</v>
      </c>
      <c r="O925" s="1" t="s">
        <v>4212</v>
      </c>
    </row>
    <row r="926">
      <c r="A926" s="1" t="s">
        <v>4213</v>
      </c>
      <c r="B926" s="1" t="s">
        <v>4214</v>
      </c>
      <c r="C926" s="1" t="s">
        <v>4215</v>
      </c>
      <c r="D926" s="1" t="b">
        <v>1</v>
      </c>
      <c r="E926" s="1" t="b">
        <v>0</v>
      </c>
      <c r="F926" s="1" t="b">
        <v>0</v>
      </c>
      <c r="G926" s="1" t="b">
        <v>0</v>
      </c>
      <c r="H926" s="1" t="b">
        <v>0</v>
      </c>
      <c r="I926" s="1">
        <v>101.0</v>
      </c>
      <c r="J926" s="2">
        <v>1.15598007E8</v>
      </c>
      <c r="K926" s="2">
        <v>2407607.0</v>
      </c>
      <c r="L926" s="1" t="s">
        <v>4216</v>
      </c>
      <c r="M926" s="1" t="s">
        <v>25</v>
      </c>
      <c r="N926" s="1" t="s">
        <v>268</v>
      </c>
      <c r="O926" s="1" t="s">
        <v>4217</v>
      </c>
    </row>
    <row r="927">
      <c r="A927" s="1" t="s">
        <v>4218</v>
      </c>
      <c r="B927" s="1" t="s">
        <v>4219</v>
      </c>
      <c r="C927" s="1" t="s">
        <v>4220</v>
      </c>
      <c r="D927" s="1" t="b">
        <v>1</v>
      </c>
      <c r="E927" s="1" t="b">
        <v>0</v>
      </c>
      <c r="F927" s="1" t="b">
        <v>0</v>
      </c>
      <c r="G927" s="1" t="b">
        <v>0</v>
      </c>
      <c r="H927" s="1" t="b">
        <v>0</v>
      </c>
      <c r="I927" s="1">
        <v>101.0</v>
      </c>
      <c r="J927" s="2">
        <v>1.15281944E8</v>
      </c>
      <c r="K927" s="2">
        <v>7696110.0</v>
      </c>
      <c r="L927" s="1" t="s">
        <v>4221</v>
      </c>
      <c r="M927" s="1" t="s">
        <v>639</v>
      </c>
      <c r="N927" s="1" t="s">
        <v>640</v>
      </c>
      <c r="O927" s="1" t="s">
        <v>4222</v>
      </c>
    </row>
    <row r="928">
      <c r="A928" s="1" t="s">
        <v>4223</v>
      </c>
      <c r="B928" s="1" t="s">
        <v>4224</v>
      </c>
      <c r="C928" s="1" t="s">
        <v>4225</v>
      </c>
      <c r="D928" s="1" t="b">
        <v>1</v>
      </c>
      <c r="E928" s="1" t="b">
        <v>0</v>
      </c>
      <c r="F928" s="1" t="b">
        <v>0</v>
      </c>
      <c r="G928" s="1" t="b">
        <v>0</v>
      </c>
      <c r="H928" s="1" t="b">
        <v>0</v>
      </c>
      <c r="I928" s="1">
        <v>101.0</v>
      </c>
      <c r="J928" s="2">
        <v>1.12847889E8</v>
      </c>
      <c r="K928" s="2">
        <v>2510307.0</v>
      </c>
      <c r="L928" s="1" t="s">
        <v>4226</v>
      </c>
      <c r="M928" s="1" t="s">
        <v>4227</v>
      </c>
      <c r="N928" s="1" t="s">
        <v>418</v>
      </c>
      <c r="O928" s="1" t="s">
        <v>4228</v>
      </c>
    </row>
    <row r="929">
      <c r="A929" s="1" t="s">
        <v>4229</v>
      </c>
      <c r="B929" s="1" t="s">
        <v>4230</v>
      </c>
      <c r="C929" s="1" t="s">
        <v>4231</v>
      </c>
      <c r="D929" s="1" t="b">
        <v>1</v>
      </c>
      <c r="E929" s="1" t="b">
        <v>0</v>
      </c>
      <c r="F929" s="1" t="b">
        <v>0</v>
      </c>
      <c r="G929" s="1" t="b">
        <v>0</v>
      </c>
      <c r="H929" s="1" t="b">
        <v>0</v>
      </c>
      <c r="I929" s="1">
        <v>101.0</v>
      </c>
      <c r="J929" s="2">
        <v>1.12699089E8</v>
      </c>
      <c r="K929" s="2">
        <v>2919977.0</v>
      </c>
      <c r="L929" s="1" t="s">
        <v>4232</v>
      </c>
      <c r="M929" s="1" t="s">
        <v>712</v>
      </c>
      <c r="N929" s="1" t="s">
        <v>4233</v>
      </c>
      <c r="O929" s="1" t="s">
        <v>4234</v>
      </c>
    </row>
    <row r="930">
      <c r="A930" s="1" t="s">
        <v>4235</v>
      </c>
      <c r="B930" s="1" t="s">
        <v>4236</v>
      </c>
      <c r="C930" s="1" t="s">
        <v>4237</v>
      </c>
      <c r="D930" s="1" t="b">
        <v>1</v>
      </c>
      <c r="E930" s="1" t="b">
        <v>0</v>
      </c>
      <c r="F930" s="1" t="b">
        <v>0</v>
      </c>
      <c r="G930" s="1" t="b">
        <v>0</v>
      </c>
      <c r="H930" s="1" t="b">
        <v>0</v>
      </c>
      <c r="I930" s="1">
        <v>101.0</v>
      </c>
      <c r="J930" s="2">
        <v>1.12187625E8</v>
      </c>
      <c r="K930" s="2">
        <v>2337531.0</v>
      </c>
      <c r="L930" s="1" t="s">
        <v>4238</v>
      </c>
      <c r="M930" s="1" t="s">
        <v>4227</v>
      </c>
      <c r="N930" s="1" t="s">
        <v>418</v>
      </c>
      <c r="O930" s="1" t="s">
        <v>4239</v>
      </c>
    </row>
    <row r="931">
      <c r="A931" s="1" t="s">
        <v>4240</v>
      </c>
      <c r="B931" s="1" t="s">
        <v>4241</v>
      </c>
      <c r="C931" s="1" t="s">
        <v>4242</v>
      </c>
      <c r="D931" s="1" t="b">
        <v>1</v>
      </c>
      <c r="E931" s="1" t="b">
        <v>0</v>
      </c>
      <c r="F931" s="1" t="b">
        <v>0</v>
      </c>
      <c r="G931" s="1" t="b">
        <v>0</v>
      </c>
      <c r="H931" s="1" t="b">
        <v>0</v>
      </c>
      <c r="I931" s="1">
        <v>101.0</v>
      </c>
      <c r="J931" s="2">
        <v>1.11148109E8</v>
      </c>
      <c r="K931" s="2">
        <v>2867267.0</v>
      </c>
      <c r="L931" s="1" t="s">
        <v>4243</v>
      </c>
      <c r="M931" s="1" t="s">
        <v>963</v>
      </c>
      <c r="N931" s="1" t="s">
        <v>964</v>
      </c>
      <c r="O931" s="1" t="s">
        <v>4244</v>
      </c>
    </row>
    <row r="932">
      <c r="A932" s="1" t="s">
        <v>4245</v>
      </c>
      <c r="B932" s="1" t="s">
        <v>4246</v>
      </c>
      <c r="C932" s="1" t="s">
        <v>4247</v>
      </c>
      <c r="D932" s="1" t="b">
        <v>1</v>
      </c>
      <c r="E932" s="1" t="b">
        <v>0</v>
      </c>
      <c r="F932" s="1" t="b">
        <v>0</v>
      </c>
      <c r="G932" s="1" t="b">
        <v>0</v>
      </c>
      <c r="H932" s="1" t="b">
        <v>0</v>
      </c>
      <c r="I932" s="1">
        <v>101.0</v>
      </c>
      <c r="J932" s="2">
        <v>1.10697341E8</v>
      </c>
      <c r="K932" s="2">
        <v>6705051.0</v>
      </c>
      <c r="L932" s="1" t="s">
        <v>4248</v>
      </c>
      <c r="M932" s="1" t="s">
        <v>37</v>
      </c>
      <c r="N932" s="1" t="s">
        <v>370</v>
      </c>
      <c r="O932" s="1" t="s">
        <v>4249</v>
      </c>
    </row>
    <row r="933">
      <c r="A933" s="1" t="s">
        <v>4250</v>
      </c>
      <c r="B933" s="1" t="s">
        <v>4251</v>
      </c>
      <c r="C933" s="1" t="s">
        <v>4252</v>
      </c>
      <c r="D933" s="1" t="b">
        <v>1</v>
      </c>
      <c r="E933" s="1" t="b">
        <v>0</v>
      </c>
      <c r="F933" s="1" t="b">
        <v>0</v>
      </c>
      <c r="G933" s="1" t="b">
        <v>0</v>
      </c>
      <c r="H933" s="1" t="b">
        <v>0</v>
      </c>
      <c r="I933" s="1">
        <v>101.0</v>
      </c>
      <c r="J933" s="2">
        <v>1.10119412E8</v>
      </c>
      <c r="K933" s="2">
        <v>5971444.0</v>
      </c>
      <c r="L933" s="1" t="s">
        <v>4253</v>
      </c>
      <c r="M933" s="1" t="s">
        <v>25</v>
      </c>
      <c r="N933" s="1" t="s">
        <v>71</v>
      </c>
      <c r="O933" s="1" t="s">
        <v>4254</v>
      </c>
    </row>
    <row r="934">
      <c r="A934" s="1" t="s">
        <v>4255</v>
      </c>
      <c r="B934" s="1" t="s">
        <v>4256</v>
      </c>
      <c r="C934" s="1" t="s">
        <v>4257</v>
      </c>
      <c r="D934" s="1" t="b">
        <v>1</v>
      </c>
      <c r="E934" s="1" t="b">
        <v>0</v>
      </c>
      <c r="F934" s="1" t="b">
        <v>0</v>
      </c>
      <c r="G934" s="1" t="b">
        <v>0</v>
      </c>
      <c r="H934" s="1" t="b">
        <v>0</v>
      </c>
      <c r="I934" s="1">
        <v>101.0</v>
      </c>
      <c r="J934" s="2">
        <v>1.10056027E8</v>
      </c>
      <c r="K934" s="2">
        <v>3617213.0</v>
      </c>
      <c r="L934" s="1" t="s">
        <v>4258</v>
      </c>
      <c r="M934" s="1" t="s">
        <v>25</v>
      </c>
      <c r="N934" s="1" t="s">
        <v>103</v>
      </c>
      <c r="O934" s="1" t="s">
        <v>4259</v>
      </c>
    </row>
    <row r="935">
      <c r="A935" s="1" t="s">
        <v>4260</v>
      </c>
      <c r="B935" s="1" t="s">
        <v>4261</v>
      </c>
      <c r="C935" s="1" t="s">
        <v>4262</v>
      </c>
      <c r="D935" s="1" t="b">
        <v>1</v>
      </c>
      <c r="E935" s="1" t="b">
        <v>0</v>
      </c>
      <c r="F935" s="1" t="b">
        <v>0</v>
      </c>
      <c r="G935" s="1" t="b">
        <v>0</v>
      </c>
      <c r="H935" s="1" t="b">
        <v>0</v>
      </c>
      <c r="I935" s="1">
        <v>101.0</v>
      </c>
      <c r="J935" s="2">
        <v>1.0966244E8</v>
      </c>
      <c r="K935" s="2">
        <v>2494664.0</v>
      </c>
      <c r="L935" s="1" t="s">
        <v>4263</v>
      </c>
      <c r="M935" s="1" t="s">
        <v>25</v>
      </c>
      <c r="N935" s="1" t="s">
        <v>224</v>
      </c>
      <c r="O935" s="1" t="s">
        <v>4264</v>
      </c>
    </row>
    <row r="936">
      <c r="A936" s="1" t="s">
        <v>4265</v>
      </c>
      <c r="B936" s="1" t="s">
        <v>4266</v>
      </c>
      <c r="C936" s="1" t="s">
        <v>4267</v>
      </c>
      <c r="D936" s="1" t="b">
        <v>1</v>
      </c>
      <c r="E936" s="1" t="b">
        <v>0</v>
      </c>
      <c r="F936" s="1" t="b">
        <v>0</v>
      </c>
      <c r="G936" s="1" t="b">
        <v>0</v>
      </c>
      <c r="H936" s="1" t="b">
        <v>0</v>
      </c>
      <c r="I936" s="1">
        <v>101.0</v>
      </c>
      <c r="J936" s="2">
        <v>1.09417242E8</v>
      </c>
      <c r="K936" s="2">
        <v>4734784.0</v>
      </c>
      <c r="L936" s="1" t="s">
        <v>4268</v>
      </c>
      <c r="M936" s="1" t="s">
        <v>37</v>
      </c>
      <c r="N936" s="1" t="s">
        <v>138</v>
      </c>
      <c r="O936" s="1" t="s">
        <v>4269</v>
      </c>
    </row>
    <row r="937">
      <c r="A937" s="1" t="s">
        <v>4270</v>
      </c>
      <c r="B937" s="1" t="s">
        <v>4271</v>
      </c>
      <c r="C937" s="1" t="s">
        <v>4272</v>
      </c>
      <c r="D937" s="1" t="b">
        <v>1</v>
      </c>
      <c r="E937" s="1" t="b">
        <v>0</v>
      </c>
      <c r="F937" s="1" t="b">
        <v>0</v>
      </c>
      <c r="G937" s="1" t="b">
        <v>0</v>
      </c>
      <c r="H937" s="1" t="b">
        <v>0</v>
      </c>
      <c r="I937" s="1">
        <v>101.0</v>
      </c>
      <c r="J937" s="2">
        <v>1.09082288E8</v>
      </c>
      <c r="K937" s="2">
        <v>2209110.0</v>
      </c>
      <c r="L937" s="1" t="s">
        <v>4273</v>
      </c>
      <c r="M937" s="1" t="s">
        <v>25</v>
      </c>
      <c r="N937" s="1" t="s">
        <v>292</v>
      </c>
      <c r="O937" s="1" t="s">
        <v>4274</v>
      </c>
    </row>
    <row r="938">
      <c r="A938" s="1" t="s">
        <v>4275</v>
      </c>
      <c r="B938" s="1" t="s">
        <v>4276</v>
      </c>
      <c r="C938" s="1" t="s">
        <v>4277</v>
      </c>
      <c r="D938" s="1" t="b">
        <v>1</v>
      </c>
      <c r="E938" s="1" t="b">
        <v>0</v>
      </c>
      <c r="F938" s="1" t="b">
        <v>0</v>
      </c>
      <c r="G938" s="1" t="b">
        <v>0</v>
      </c>
      <c r="H938" s="1" t="b">
        <v>0</v>
      </c>
      <c r="I938" s="1">
        <v>101.0</v>
      </c>
      <c r="J938" s="2">
        <v>1.08914163E8</v>
      </c>
      <c r="K938" s="2">
        <v>3096033.0</v>
      </c>
      <c r="L938" s="1" t="s">
        <v>4278</v>
      </c>
      <c r="M938" s="1" t="s">
        <v>1657</v>
      </c>
      <c r="N938" s="1" t="s">
        <v>1658</v>
      </c>
      <c r="O938" s="1" t="s">
        <v>4279</v>
      </c>
    </row>
    <row r="939">
      <c r="A939" s="1" t="s">
        <v>4280</v>
      </c>
      <c r="B939" s="1" t="s">
        <v>4281</v>
      </c>
      <c r="C939" s="1" t="s">
        <v>4282</v>
      </c>
      <c r="D939" s="1" t="b">
        <v>1</v>
      </c>
      <c r="E939" s="1" t="b">
        <v>0</v>
      </c>
      <c r="F939" s="1" t="b">
        <v>0</v>
      </c>
      <c r="G939" s="1" t="b">
        <v>0</v>
      </c>
      <c r="H939" s="1" t="b">
        <v>0</v>
      </c>
      <c r="I939" s="1">
        <v>101.0</v>
      </c>
      <c r="J939" s="2">
        <v>1.08537488E8</v>
      </c>
      <c r="K939" s="2">
        <v>2146328.0</v>
      </c>
      <c r="L939" s="1" t="s">
        <v>4283</v>
      </c>
      <c r="M939" s="1" t="s">
        <v>4227</v>
      </c>
      <c r="N939" s="1" t="s">
        <v>418</v>
      </c>
      <c r="O939" s="1" t="s">
        <v>4284</v>
      </c>
    </row>
    <row r="940">
      <c r="A940" s="1" t="s">
        <v>4285</v>
      </c>
      <c r="B940" s="1" t="s">
        <v>4286</v>
      </c>
      <c r="C940" s="1" t="s">
        <v>4287</v>
      </c>
      <c r="D940" s="1" t="b">
        <v>1</v>
      </c>
      <c r="E940" s="1" t="b">
        <v>0</v>
      </c>
      <c r="F940" s="1" t="b">
        <v>0</v>
      </c>
      <c r="G940" s="1" t="b">
        <v>0</v>
      </c>
      <c r="H940" s="1" t="b">
        <v>0</v>
      </c>
      <c r="I940" s="1">
        <v>101.0</v>
      </c>
      <c r="J940" s="2">
        <v>1.08503505E8</v>
      </c>
      <c r="K940" s="2">
        <v>5653769.0</v>
      </c>
      <c r="L940" s="1" t="s">
        <v>4288</v>
      </c>
      <c r="M940" s="1" t="s">
        <v>76</v>
      </c>
      <c r="N940" s="1" t="s">
        <v>38</v>
      </c>
      <c r="O940" s="1" t="s">
        <v>4289</v>
      </c>
    </row>
    <row r="941">
      <c r="A941" s="1" t="s">
        <v>4290</v>
      </c>
      <c r="B941" s="1" t="s">
        <v>4291</v>
      </c>
      <c r="C941" s="1" t="s">
        <v>4292</v>
      </c>
      <c r="D941" s="1" t="b">
        <v>1</v>
      </c>
      <c r="E941" s="1" t="b">
        <v>0</v>
      </c>
      <c r="F941" s="1" t="b">
        <v>0</v>
      </c>
      <c r="G941" s="1" t="b">
        <v>0</v>
      </c>
      <c r="H941" s="1" t="b">
        <v>0</v>
      </c>
      <c r="I941" s="1">
        <v>101.0</v>
      </c>
      <c r="J941" s="2">
        <v>1.08269166E8</v>
      </c>
      <c r="K941" s="2">
        <v>2057142.0</v>
      </c>
      <c r="L941" s="1" t="s">
        <v>4293</v>
      </c>
      <c r="M941" s="1" t="s">
        <v>25</v>
      </c>
      <c r="N941" s="1" t="s">
        <v>26</v>
      </c>
      <c r="O941" s="1" t="s">
        <v>4294</v>
      </c>
    </row>
    <row r="942">
      <c r="A942" s="1" t="s">
        <v>4295</v>
      </c>
      <c r="B942" s="1" t="s">
        <v>4296</v>
      </c>
      <c r="C942" s="1" t="s">
        <v>4297</v>
      </c>
      <c r="D942" s="1" t="b">
        <v>1</v>
      </c>
      <c r="E942" s="1" t="b">
        <v>0</v>
      </c>
      <c r="F942" s="1" t="b">
        <v>0</v>
      </c>
      <c r="G942" s="1" t="b">
        <v>0</v>
      </c>
      <c r="H942" s="1" t="b">
        <v>0</v>
      </c>
      <c r="I942" s="1">
        <v>101.0</v>
      </c>
      <c r="J942" s="2">
        <v>1.08035041E8</v>
      </c>
      <c r="K942" s="2">
        <v>2292381.0</v>
      </c>
      <c r="L942" s="1" t="s">
        <v>4298</v>
      </c>
      <c r="M942" s="1" t="s">
        <v>4227</v>
      </c>
      <c r="N942" s="1" t="s">
        <v>418</v>
      </c>
      <c r="O942" s="1" t="s">
        <v>4299</v>
      </c>
    </row>
    <row r="943">
      <c r="A943" s="1" t="s">
        <v>4300</v>
      </c>
      <c r="B943" s="1" t="s">
        <v>4301</v>
      </c>
      <c r="C943" s="1" t="s">
        <v>4302</v>
      </c>
      <c r="D943" s="1" t="b">
        <v>1</v>
      </c>
      <c r="E943" s="1" t="b">
        <v>0</v>
      </c>
      <c r="F943" s="1" t="b">
        <v>0</v>
      </c>
      <c r="G943" s="1" t="b">
        <v>0</v>
      </c>
      <c r="H943" s="1" t="b">
        <v>0</v>
      </c>
      <c r="I943" s="1">
        <v>101.0</v>
      </c>
      <c r="J943" s="2">
        <v>1.07708587E8</v>
      </c>
      <c r="K943" s="2">
        <v>4302071.0</v>
      </c>
      <c r="L943" s="1" t="s">
        <v>4303</v>
      </c>
      <c r="M943" s="1" t="s">
        <v>76</v>
      </c>
      <c r="N943" s="1" t="s">
        <v>180</v>
      </c>
      <c r="O943" s="1" t="s">
        <v>4304</v>
      </c>
    </row>
    <row r="944">
      <c r="A944" s="1" t="s">
        <v>4305</v>
      </c>
      <c r="B944" s="1" t="s">
        <v>4306</v>
      </c>
      <c r="C944" s="1" t="s">
        <v>4307</v>
      </c>
      <c r="D944" s="1" t="b">
        <v>1</v>
      </c>
      <c r="E944" s="1" t="b">
        <v>0</v>
      </c>
      <c r="F944" s="1" t="b">
        <v>0</v>
      </c>
      <c r="G944" s="1" t="b">
        <v>0</v>
      </c>
      <c r="H944" s="1" t="b">
        <v>0</v>
      </c>
      <c r="I944" s="1">
        <v>101.0</v>
      </c>
      <c r="J944" s="2">
        <v>1.07618751E8</v>
      </c>
      <c r="K944" s="2">
        <v>3294291.0</v>
      </c>
      <c r="L944" s="1" t="s">
        <v>4308</v>
      </c>
      <c r="M944" s="1" t="s">
        <v>37</v>
      </c>
      <c r="N944" s="1" t="s">
        <v>322</v>
      </c>
      <c r="O944" s="1" t="s">
        <v>4309</v>
      </c>
    </row>
    <row r="945">
      <c r="A945" s="1" t="s">
        <v>4310</v>
      </c>
      <c r="B945" s="1" t="s">
        <v>4311</v>
      </c>
      <c r="C945" s="1" t="s">
        <v>4312</v>
      </c>
      <c r="D945" s="1" t="b">
        <v>1</v>
      </c>
      <c r="E945" s="1" t="b">
        <v>0</v>
      </c>
      <c r="F945" s="1" t="b">
        <v>0</v>
      </c>
      <c r="G945" s="1" t="b">
        <v>0</v>
      </c>
      <c r="H945" s="1" t="b">
        <v>0</v>
      </c>
      <c r="I945" s="1">
        <v>101.0</v>
      </c>
      <c r="J945" s="2">
        <v>1.06259025E8</v>
      </c>
      <c r="K945" s="2">
        <v>2903593.0</v>
      </c>
      <c r="L945" s="1" t="s">
        <v>4313</v>
      </c>
      <c r="M945" s="1" t="s">
        <v>25</v>
      </c>
      <c r="N945" s="1" t="s">
        <v>93</v>
      </c>
      <c r="O945" s="1" t="s">
        <v>4314</v>
      </c>
    </row>
    <row r="946">
      <c r="A946" s="1" t="s">
        <v>4315</v>
      </c>
      <c r="B946" s="1" t="s">
        <v>4316</v>
      </c>
      <c r="C946" s="1" t="s">
        <v>4317</v>
      </c>
      <c r="D946" s="1" t="b">
        <v>1</v>
      </c>
      <c r="E946" s="1" t="b">
        <v>0</v>
      </c>
      <c r="F946" s="1" t="b">
        <v>0</v>
      </c>
      <c r="G946" s="1" t="b">
        <v>0</v>
      </c>
      <c r="H946" s="1" t="b">
        <v>0</v>
      </c>
      <c r="I946" s="1">
        <v>101.0</v>
      </c>
      <c r="J946" s="2">
        <v>1.05349581E8</v>
      </c>
      <c r="K946" s="2">
        <v>1935795.0</v>
      </c>
      <c r="L946" s="1" t="s">
        <v>4318</v>
      </c>
      <c r="M946" s="1" t="s">
        <v>4319</v>
      </c>
      <c r="N946" s="1" t="s">
        <v>418</v>
      </c>
      <c r="O946" s="1" t="s">
        <v>4320</v>
      </c>
    </row>
    <row r="947">
      <c r="A947" s="1" t="s">
        <v>4321</v>
      </c>
      <c r="B947" s="1" t="s">
        <v>4322</v>
      </c>
      <c r="C947" s="1" t="s">
        <v>4323</v>
      </c>
      <c r="D947" s="1" t="b">
        <v>1</v>
      </c>
      <c r="E947" s="1" t="b">
        <v>0</v>
      </c>
      <c r="F947" s="1" t="b">
        <v>0</v>
      </c>
      <c r="G947" s="1" t="b">
        <v>0</v>
      </c>
      <c r="H947" s="1" t="b">
        <v>0</v>
      </c>
      <c r="I947" s="1">
        <v>101.0</v>
      </c>
      <c r="J947" s="2">
        <v>1.05184621E8</v>
      </c>
      <c r="K947" s="2">
        <v>2081753.0</v>
      </c>
      <c r="L947" s="1" t="s">
        <v>4324</v>
      </c>
      <c r="M947" s="1" t="s">
        <v>4319</v>
      </c>
      <c r="N947" s="1" t="s">
        <v>418</v>
      </c>
      <c r="O947" s="1" t="s">
        <v>4325</v>
      </c>
    </row>
    <row r="948">
      <c r="A948" s="1" t="s">
        <v>4326</v>
      </c>
      <c r="B948" s="1" t="s">
        <v>4327</v>
      </c>
      <c r="C948" s="1" t="s">
        <v>4328</v>
      </c>
      <c r="D948" s="1" t="b">
        <v>1</v>
      </c>
      <c r="E948" s="1" t="b">
        <v>0</v>
      </c>
      <c r="F948" s="1" t="b">
        <v>0</v>
      </c>
      <c r="G948" s="1" t="b">
        <v>0</v>
      </c>
      <c r="H948" s="1" t="b">
        <v>0</v>
      </c>
      <c r="I948" s="1">
        <v>101.0</v>
      </c>
      <c r="J948" s="2">
        <v>1.05008811E8</v>
      </c>
      <c r="K948" s="2">
        <v>2081575.0</v>
      </c>
      <c r="L948" s="1" t="s">
        <v>4329</v>
      </c>
      <c r="M948" s="1" t="s">
        <v>4319</v>
      </c>
      <c r="N948" s="1" t="s">
        <v>418</v>
      </c>
      <c r="O948" s="1" t="s">
        <v>4330</v>
      </c>
    </row>
    <row r="949">
      <c r="A949" s="1" t="s">
        <v>4331</v>
      </c>
      <c r="B949" s="1" t="s">
        <v>4332</v>
      </c>
      <c r="C949" s="1" t="s">
        <v>4333</v>
      </c>
      <c r="D949" s="1" t="b">
        <v>1</v>
      </c>
      <c r="E949" s="1" t="b">
        <v>0</v>
      </c>
      <c r="F949" s="1" t="b">
        <v>0</v>
      </c>
      <c r="G949" s="1" t="b">
        <v>0</v>
      </c>
      <c r="H949" s="1" t="b">
        <v>0</v>
      </c>
      <c r="I949" s="1">
        <v>101.0</v>
      </c>
      <c r="J949" s="2">
        <v>1.04948296E8</v>
      </c>
      <c r="K949" s="2">
        <v>3013198.0</v>
      </c>
      <c r="L949" s="1" t="s">
        <v>4334</v>
      </c>
      <c r="M949" s="1" t="s">
        <v>25</v>
      </c>
      <c r="N949" s="1" t="s">
        <v>138</v>
      </c>
      <c r="O949" s="1" t="s">
        <v>4335</v>
      </c>
    </row>
    <row r="950">
      <c r="A950" s="1" t="s">
        <v>4336</v>
      </c>
      <c r="B950" s="1" t="s">
        <v>4337</v>
      </c>
      <c r="C950" s="1" t="s">
        <v>4338</v>
      </c>
      <c r="D950" s="1" t="b">
        <v>1</v>
      </c>
      <c r="E950" s="1" t="b">
        <v>0</v>
      </c>
      <c r="F950" s="1" t="b">
        <v>0</v>
      </c>
      <c r="G950" s="1" t="b">
        <v>0</v>
      </c>
      <c r="H950" s="1" t="b">
        <v>0</v>
      </c>
      <c r="I950" s="1">
        <v>101.0</v>
      </c>
      <c r="J950" s="2">
        <v>1.04316767E8</v>
      </c>
      <c r="K950" s="2">
        <v>2930959.0</v>
      </c>
      <c r="L950" s="1" t="s">
        <v>4339</v>
      </c>
      <c r="M950" s="1" t="s">
        <v>37</v>
      </c>
      <c r="N950" s="1" t="s">
        <v>4340</v>
      </c>
      <c r="O950" s="1" t="s">
        <v>4341</v>
      </c>
    </row>
    <row r="951">
      <c r="A951" s="1" t="s">
        <v>4342</v>
      </c>
      <c r="B951" s="1" t="s">
        <v>4343</v>
      </c>
      <c r="C951" s="1" t="s">
        <v>4344</v>
      </c>
      <c r="D951" s="1" t="b">
        <v>1</v>
      </c>
      <c r="E951" s="1" t="b">
        <v>0</v>
      </c>
      <c r="F951" s="1" t="b">
        <v>0</v>
      </c>
      <c r="G951" s="1" t="b">
        <v>0</v>
      </c>
      <c r="H951" s="1" t="b">
        <v>0</v>
      </c>
      <c r="I951" s="1">
        <v>101.0</v>
      </c>
      <c r="J951" s="2">
        <v>1.03787553E8</v>
      </c>
      <c r="K951" s="2">
        <v>1.6652101E7</v>
      </c>
      <c r="L951" s="1" t="s">
        <v>4345</v>
      </c>
      <c r="M951" s="1" t="s">
        <v>633</v>
      </c>
      <c r="N951" s="1" t="s">
        <v>634</v>
      </c>
      <c r="O951" s="1" t="s">
        <v>4346</v>
      </c>
    </row>
    <row r="952">
      <c r="A952" s="1" t="s">
        <v>4347</v>
      </c>
      <c r="B952" s="1" t="s">
        <v>4348</v>
      </c>
      <c r="C952" s="1" t="s">
        <v>4349</v>
      </c>
      <c r="D952" s="1" t="b">
        <v>1</v>
      </c>
      <c r="E952" s="1" t="b">
        <v>0</v>
      </c>
      <c r="F952" s="1" t="b">
        <v>0</v>
      </c>
      <c r="G952" s="1" t="b">
        <v>0</v>
      </c>
      <c r="H952" s="1" t="b">
        <v>0</v>
      </c>
      <c r="I952" s="1">
        <v>101.0</v>
      </c>
      <c r="J952" s="2">
        <v>1.03782821E8</v>
      </c>
      <c r="K952" s="2">
        <v>1923371.0</v>
      </c>
      <c r="L952" s="1" t="s">
        <v>4350</v>
      </c>
      <c r="M952" s="1" t="s">
        <v>4319</v>
      </c>
      <c r="N952" s="1" t="s">
        <v>418</v>
      </c>
      <c r="O952" s="1" t="s">
        <v>4351</v>
      </c>
    </row>
    <row r="953">
      <c r="A953" s="1" t="s">
        <v>4352</v>
      </c>
      <c r="B953" s="1" t="s">
        <v>4353</v>
      </c>
      <c r="C953" s="1" t="s">
        <v>4354</v>
      </c>
      <c r="D953" s="1" t="b">
        <v>1</v>
      </c>
      <c r="E953" s="1" t="b">
        <v>0</v>
      </c>
      <c r="F953" s="1" t="b">
        <v>0</v>
      </c>
      <c r="G953" s="1" t="b">
        <v>0</v>
      </c>
      <c r="H953" s="1" t="b">
        <v>0</v>
      </c>
      <c r="I953" s="1">
        <v>101.0</v>
      </c>
      <c r="J953" s="2">
        <v>1.03772952E8</v>
      </c>
      <c r="K953" s="2">
        <v>2586294.0</v>
      </c>
      <c r="L953" s="1" t="s">
        <v>4355</v>
      </c>
      <c r="M953" s="1" t="s">
        <v>25</v>
      </c>
      <c r="N953" s="1" t="s">
        <v>138</v>
      </c>
      <c r="O953" s="1" t="s">
        <v>4356</v>
      </c>
    </row>
    <row r="954">
      <c r="A954" s="1" t="s">
        <v>4357</v>
      </c>
      <c r="B954" s="1" t="s">
        <v>4358</v>
      </c>
      <c r="C954" s="1" t="s">
        <v>4359</v>
      </c>
      <c r="D954" s="1" t="b">
        <v>1</v>
      </c>
      <c r="E954" s="1" t="b">
        <v>0</v>
      </c>
      <c r="F954" s="1" t="b">
        <v>0</v>
      </c>
      <c r="G954" s="1" t="b">
        <v>0</v>
      </c>
      <c r="H954" s="1" t="b">
        <v>0</v>
      </c>
      <c r="I954" s="1">
        <v>101.0</v>
      </c>
      <c r="J954" s="2">
        <v>1.03384583E8</v>
      </c>
      <c r="K954" s="2">
        <v>3589819.0</v>
      </c>
      <c r="L954" s="1" t="s">
        <v>4360</v>
      </c>
      <c r="M954" s="1" t="s">
        <v>148</v>
      </c>
      <c r="N954" s="1" t="s">
        <v>219</v>
      </c>
      <c r="O954" s="1" t="s">
        <v>4361</v>
      </c>
    </row>
    <row r="955">
      <c r="A955" s="1" t="s">
        <v>4362</v>
      </c>
      <c r="B955" s="1" t="s">
        <v>4363</v>
      </c>
      <c r="C955" s="1" t="s">
        <v>4364</v>
      </c>
      <c r="D955" s="1" t="b">
        <v>1</v>
      </c>
      <c r="E955" s="1" t="b">
        <v>0</v>
      </c>
      <c r="F955" s="1" t="b">
        <v>0</v>
      </c>
      <c r="G955" s="1" t="b">
        <v>0</v>
      </c>
      <c r="H955" s="1" t="b">
        <v>0</v>
      </c>
      <c r="I955" s="1">
        <v>101.0</v>
      </c>
      <c r="J955" s="2">
        <v>1.03045958E8</v>
      </c>
      <c r="K955" s="2">
        <v>4905468.0</v>
      </c>
      <c r="L955" s="1" t="s">
        <v>4365</v>
      </c>
      <c r="M955" s="1" t="s">
        <v>148</v>
      </c>
      <c r="N955" s="1" t="s">
        <v>149</v>
      </c>
      <c r="O955" s="1" t="s">
        <v>4366</v>
      </c>
    </row>
    <row r="956">
      <c r="A956" s="1" t="s">
        <v>4367</v>
      </c>
      <c r="B956" s="1" t="s">
        <v>4368</v>
      </c>
      <c r="C956" s="1" t="s">
        <v>4369</v>
      </c>
      <c r="D956" s="1" t="b">
        <v>1</v>
      </c>
      <c r="E956" s="1" t="b">
        <v>0</v>
      </c>
      <c r="F956" s="1" t="b">
        <v>0</v>
      </c>
      <c r="G956" s="1" t="b">
        <v>0</v>
      </c>
      <c r="H956" s="1" t="b">
        <v>0</v>
      </c>
      <c r="I956" s="1">
        <v>101.0</v>
      </c>
      <c r="J956" s="2">
        <v>1.02715907E8</v>
      </c>
      <c r="K956" s="2">
        <v>1939247.0</v>
      </c>
      <c r="L956" s="1" t="s">
        <v>4370</v>
      </c>
      <c r="M956" s="1" t="s">
        <v>4319</v>
      </c>
      <c r="N956" s="1" t="s">
        <v>418</v>
      </c>
      <c r="O956" s="1" t="s">
        <v>4371</v>
      </c>
    </row>
    <row r="957">
      <c r="A957" s="1" t="s">
        <v>4372</v>
      </c>
      <c r="B957" s="1" t="s">
        <v>4373</v>
      </c>
      <c r="C957" s="1" t="s">
        <v>4374</v>
      </c>
      <c r="D957" s="1" t="b">
        <v>1</v>
      </c>
      <c r="E957" s="1" t="b">
        <v>0</v>
      </c>
      <c r="F957" s="1" t="b">
        <v>0</v>
      </c>
      <c r="G957" s="1" t="b">
        <v>0</v>
      </c>
      <c r="H957" s="1" t="b">
        <v>0</v>
      </c>
      <c r="I957" s="1">
        <v>101.0</v>
      </c>
      <c r="J957" s="2">
        <v>1.02419482E8</v>
      </c>
      <c r="K957" s="2">
        <v>2835392.0</v>
      </c>
      <c r="L957" s="1" t="s">
        <v>4375</v>
      </c>
      <c r="M957" s="1" t="s">
        <v>25</v>
      </c>
      <c r="N957" s="1" t="s">
        <v>4340</v>
      </c>
      <c r="O957" s="1" t="s">
        <v>4376</v>
      </c>
    </row>
    <row r="958">
      <c r="A958" s="1" t="s">
        <v>4377</v>
      </c>
      <c r="B958" s="1" t="s">
        <v>4378</v>
      </c>
      <c r="C958" s="1" t="s">
        <v>4379</v>
      </c>
      <c r="D958" s="1" t="b">
        <v>1</v>
      </c>
      <c r="E958" s="1" t="b">
        <v>0</v>
      </c>
      <c r="F958" s="1" t="b">
        <v>0</v>
      </c>
      <c r="G958" s="1" t="b">
        <v>0</v>
      </c>
      <c r="H958" s="1" t="b">
        <v>0</v>
      </c>
      <c r="I958" s="1">
        <v>101.0</v>
      </c>
      <c r="J958" s="2">
        <v>1.02363105E8</v>
      </c>
      <c r="K958" s="2">
        <v>4181467.0</v>
      </c>
      <c r="L958" s="1" t="s">
        <v>4380</v>
      </c>
      <c r="M958" s="1" t="s">
        <v>37</v>
      </c>
      <c r="N958" s="1" t="s">
        <v>38</v>
      </c>
      <c r="O958" s="1" t="s">
        <v>4381</v>
      </c>
    </row>
    <row r="959">
      <c r="A959" s="1" t="s">
        <v>4382</v>
      </c>
      <c r="B959" s="1" t="s">
        <v>4383</v>
      </c>
      <c r="C959" s="1" t="s">
        <v>4384</v>
      </c>
      <c r="D959" s="1" t="b">
        <v>1</v>
      </c>
      <c r="E959" s="1" t="b">
        <v>0</v>
      </c>
      <c r="F959" s="1" t="b">
        <v>0</v>
      </c>
      <c r="G959" s="1" t="b">
        <v>0</v>
      </c>
      <c r="H959" s="1" t="b">
        <v>0</v>
      </c>
      <c r="I959" s="1">
        <v>101.0</v>
      </c>
      <c r="J959" s="2">
        <v>1.02136787E8</v>
      </c>
      <c r="K959" s="2">
        <v>3067263.0</v>
      </c>
      <c r="L959" s="1" t="s">
        <v>4385</v>
      </c>
      <c r="M959" s="1" t="s">
        <v>148</v>
      </c>
      <c r="N959" s="1" t="s">
        <v>138</v>
      </c>
      <c r="O959" s="1" t="s">
        <v>4386</v>
      </c>
    </row>
    <row r="960">
      <c r="A960" s="1" t="s">
        <v>4387</v>
      </c>
      <c r="B960" s="1" t="s">
        <v>4388</v>
      </c>
      <c r="C960" s="1" t="s">
        <v>4389</v>
      </c>
      <c r="D960" s="1" t="b">
        <v>1</v>
      </c>
      <c r="E960" s="1" t="b">
        <v>0</v>
      </c>
      <c r="F960" s="1" t="b">
        <v>0</v>
      </c>
      <c r="G960" s="1" t="b">
        <v>0</v>
      </c>
      <c r="H960" s="1" t="b">
        <v>0</v>
      </c>
      <c r="I960" s="1">
        <v>101.0</v>
      </c>
      <c r="J960" s="2">
        <v>1.01184885E8</v>
      </c>
      <c r="K960" s="2">
        <v>2118787.0</v>
      </c>
      <c r="L960" s="1" t="s">
        <v>4390</v>
      </c>
      <c r="M960" s="1" t="s">
        <v>4319</v>
      </c>
      <c r="N960" s="1" t="s">
        <v>418</v>
      </c>
      <c r="O960" s="1" t="s">
        <v>4391</v>
      </c>
    </row>
    <row r="961">
      <c r="A961" s="1" t="s">
        <v>4392</v>
      </c>
      <c r="B961" s="1" t="s">
        <v>4393</v>
      </c>
      <c r="C961" s="1" t="s">
        <v>4394</v>
      </c>
      <c r="D961" s="1" t="b">
        <v>1</v>
      </c>
      <c r="E961" s="1" t="b">
        <v>0</v>
      </c>
      <c r="F961" s="1" t="b">
        <v>0</v>
      </c>
      <c r="G961" s="1" t="b">
        <v>0</v>
      </c>
      <c r="H961" s="1" t="b">
        <v>0</v>
      </c>
      <c r="I961" s="1">
        <v>101.0</v>
      </c>
      <c r="J961" s="2">
        <v>1.00711134E8</v>
      </c>
      <c r="K961" s="2">
        <v>2024456.0</v>
      </c>
      <c r="L961" s="1" t="s">
        <v>4395</v>
      </c>
      <c r="M961" s="1" t="s">
        <v>4227</v>
      </c>
      <c r="N961" s="1" t="s">
        <v>418</v>
      </c>
      <c r="O961" s="1" t="s">
        <v>4396</v>
      </c>
    </row>
    <row r="962">
      <c r="A962" s="1" t="s">
        <v>4397</v>
      </c>
      <c r="B962" s="1" t="s">
        <v>4398</v>
      </c>
      <c r="C962" s="1" t="s">
        <v>4399</v>
      </c>
      <c r="D962" s="1" t="b">
        <v>1</v>
      </c>
      <c r="E962" s="1" t="b">
        <v>0</v>
      </c>
      <c r="F962" s="1" t="b">
        <v>0</v>
      </c>
      <c r="G962" s="1" t="b">
        <v>0</v>
      </c>
      <c r="H962" s="1" t="b">
        <v>0</v>
      </c>
      <c r="I962" s="1">
        <v>101.0</v>
      </c>
      <c r="J962" s="2">
        <v>1.00315578E8</v>
      </c>
      <c r="K962" s="2">
        <v>1.597036E7</v>
      </c>
      <c r="L962" s="1" t="s">
        <v>4400</v>
      </c>
      <c r="M962" s="1" t="s">
        <v>148</v>
      </c>
      <c r="N962" s="1" t="s">
        <v>71</v>
      </c>
      <c r="O962" s="1" t="s">
        <v>4401</v>
      </c>
    </row>
    <row r="963">
      <c r="A963" s="1" t="s">
        <v>4402</v>
      </c>
      <c r="B963" s="1" t="s">
        <v>4403</v>
      </c>
      <c r="C963" s="1" t="s">
        <v>4404</v>
      </c>
      <c r="D963" s="1" t="b">
        <v>1</v>
      </c>
      <c r="E963" s="1" t="b">
        <v>0</v>
      </c>
      <c r="F963" s="1" t="b">
        <v>0</v>
      </c>
      <c r="G963" s="1" t="b">
        <v>0</v>
      </c>
      <c r="H963" s="1" t="b">
        <v>0</v>
      </c>
      <c r="I963" s="1">
        <v>101.0</v>
      </c>
      <c r="J963" s="2">
        <v>1.00261719E8</v>
      </c>
      <c r="K963" s="2">
        <v>2120179.0</v>
      </c>
      <c r="L963" s="1" t="s">
        <v>4405</v>
      </c>
      <c r="M963" s="1" t="s">
        <v>37</v>
      </c>
      <c r="N963" s="1" t="s">
        <v>143</v>
      </c>
      <c r="O963" s="1" t="s">
        <v>4406</v>
      </c>
    </row>
    <row r="964">
      <c r="A964" s="1" t="s">
        <v>4407</v>
      </c>
      <c r="B964" s="1" t="s">
        <v>4408</v>
      </c>
      <c r="C964" s="1" t="s">
        <v>4409</v>
      </c>
      <c r="D964" s="1" t="b">
        <v>1</v>
      </c>
      <c r="E964" s="1" t="b">
        <v>0</v>
      </c>
      <c r="F964" s="1" t="b">
        <v>0</v>
      </c>
      <c r="G964" s="1" t="b">
        <v>0</v>
      </c>
      <c r="H964" s="1" t="b">
        <v>0</v>
      </c>
      <c r="I964" s="1">
        <v>101.0</v>
      </c>
      <c r="J964" s="2">
        <v>9.969355E7</v>
      </c>
      <c r="K964" s="2">
        <v>2128074.0</v>
      </c>
      <c r="L964" s="1" t="s">
        <v>4410</v>
      </c>
      <c r="M964" s="1" t="s">
        <v>4411</v>
      </c>
      <c r="N964" s="1" t="s">
        <v>4412</v>
      </c>
      <c r="O964" s="1" t="s">
        <v>4413</v>
      </c>
    </row>
    <row r="965">
      <c r="A965" s="1" t="s">
        <v>4414</v>
      </c>
      <c r="B965" s="1" t="s">
        <v>4415</v>
      </c>
      <c r="C965" s="1" t="s">
        <v>4416</v>
      </c>
      <c r="D965" s="1" t="b">
        <v>1</v>
      </c>
      <c r="E965" s="1" t="b">
        <v>0</v>
      </c>
      <c r="F965" s="1" t="b">
        <v>0</v>
      </c>
      <c r="G965" s="1" t="b">
        <v>0</v>
      </c>
      <c r="H965" s="1" t="b">
        <v>0</v>
      </c>
      <c r="I965" s="1">
        <v>101.0</v>
      </c>
      <c r="J965" s="2">
        <v>9.8382441E7</v>
      </c>
      <c r="K965" s="2">
        <v>2159351.0</v>
      </c>
      <c r="L965" s="1" t="s">
        <v>4417</v>
      </c>
      <c r="M965" s="1" t="s">
        <v>4227</v>
      </c>
      <c r="N965" s="1" t="s">
        <v>418</v>
      </c>
      <c r="O965" s="1" t="s">
        <v>4418</v>
      </c>
    </row>
    <row r="966">
      <c r="A966" s="1" t="s">
        <v>4419</v>
      </c>
      <c r="B966" s="1" t="s">
        <v>4420</v>
      </c>
      <c r="C966" s="1" t="s">
        <v>4421</v>
      </c>
      <c r="D966" s="1" t="b">
        <v>1</v>
      </c>
      <c r="E966" s="1" t="b">
        <v>0</v>
      </c>
      <c r="F966" s="1" t="b">
        <v>0</v>
      </c>
      <c r="G966" s="1" t="b">
        <v>0</v>
      </c>
      <c r="H966" s="1" t="b">
        <v>0</v>
      </c>
      <c r="I966" s="1">
        <v>101.0</v>
      </c>
      <c r="J966" s="2">
        <v>9.8260483E7</v>
      </c>
      <c r="K966" s="2">
        <v>3322429.0</v>
      </c>
      <c r="L966" s="1" t="s">
        <v>4422</v>
      </c>
      <c r="M966" s="1" t="s">
        <v>25</v>
      </c>
      <c r="N966" s="1" t="s">
        <v>143</v>
      </c>
      <c r="O966" s="1" t="s">
        <v>4423</v>
      </c>
    </row>
    <row r="967">
      <c r="A967" s="1" t="s">
        <v>4424</v>
      </c>
      <c r="B967" s="1" t="s">
        <v>4425</v>
      </c>
      <c r="C967" s="1" t="s">
        <v>4426</v>
      </c>
      <c r="D967" s="1" t="b">
        <v>1</v>
      </c>
      <c r="E967" s="1" t="b">
        <v>0</v>
      </c>
      <c r="F967" s="1" t="b">
        <v>0</v>
      </c>
      <c r="G967" s="1" t="b">
        <v>0</v>
      </c>
      <c r="H967" s="1" t="b">
        <v>0</v>
      </c>
      <c r="I967" s="1">
        <v>101.0</v>
      </c>
      <c r="J967" s="2">
        <v>9.6992123E7</v>
      </c>
      <c r="K967" s="2">
        <v>3111485.0</v>
      </c>
      <c r="L967" s="1" t="s">
        <v>4427</v>
      </c>
      <c r="M967" s="1" t="s">
        <v>37</v>
      </c>
      <c r="N967" s="1" t="s">
        <v>301</v>
      </c>
      <c r="O967" s="1" t="s">
        <v>4428</v>
      </c>
    </row>
    <row r="968">
      <c r="A968" s="1" t="s">
        <v>4429</v>
      </c>
      <c r="B968" s="1" t="s">
        <v>4430</v>
      </c>
      <c r="C968" s="1" t="s">
        <v>4431</v>
      </c>
      <c r="D968" s="1" t="b">
        <v>1</v>
      </c>
      <c r="E968" s="1" t="b">
        <v>0</v>
      </c>
      <c r="F968" s="1" t="b">
        <v>0</v>
      </c>
      <c r="G968" s="1" t="b">
        <v>0</v>
      </c>
      <c r="H968" s="1" t="b">
        <v>0</v>
      </c>
      <c r="I968" s="1">
        <v>101.0</v>
      </c>
      <c r="J968" s="2">
        <v>9.6895678E7</v>
      </c>
      <c r="K968" s="2">
        <v>2470772.0</v>
      </c>
      <c r="L968" s="1" t="s">
        <v>4432</v>
      </c>
      <c r="M968" s="1" t="s">
        <v>148</v>
      </c>
      <c r="N968" s="1" t="s">
        <v>292</v>
      </c>
      <c r="O968" s="1" t="s">
        <v>4433</v>
      </c>
    </row>
    <row r="969">
      <c r="A969" s="1" t="s">
        <v>4434</v>
      </c>
      <c r="B969" s="1" t="s">
        <v>4435</v>
      </c>
      <c r="C969" s="1" t="s">
        <v>4436</v>
      </c>
      <c r="D969" s="1" t="b">
        <v>1</v>
      </c>
      <c r="E969" s="1" t="b">
        <v>0</v>
      </c>
      <c r="F969" s="1" t="b">
        <v>0</v>
      </c>
      <c r="G969" s="1" t="b">
        <v>0</v>
      </c>
      <c r="H969" s="1" t="b">
        <v>0</v>
      </c>
      <c r="I969" s="1">
        <v>101.0</v>
      </c>
      <c r="J969" s="2">
        <v>9.5753255E7</v>
      </c>
      <c r="K969" s="2">
        <v>1.4873657E7</v>
      </c>
      <c r="L969" s="1" t="s">
        <v>4437</v>
      </c>
      <c r="M969" s="1" t="s">
        <v>1538</v>
      </c>
      <c r="N969" s="1" t="s">
        <v>4072</v>
      </c>
      <c r="O969" s="1" t="s">
        <v>4438</v>
      </c>
    </row>
    <row r="970">
      <c r="A970" s="1" t="s">
        <v>4439</v>
      </c>
      <c r="B970" s="1" t="s">
        <v>4440</v>
      </c>
      <c r="C970" s="1" t="s">
        <v>4441</v>
      </c>
      <c r="D970" s="1" t="b">
        <v>1</v>
      </c>
      <c r="E970" s="1" t="b">
        <v>0</v>
      </c>
      <c r="F970" s="1" t="b">
        <v>0</v>
      </c>
      <c r="G970" s="1" t="b">
        <v>0</v>
      </c>
      <c r="H970" s="1" t="b">
        <v>0</v>
      </c>
      <c r="I970" s="1">
        <v>101.0</v>
      </c>
      <c r="J970" s="2">
        <v>9.5472957E7</v>
      </c>
      <c r="K970" s="2">
        <v>2627639.0</v>
      </c>
      <c r="L970" s="1" t="s">
        <v>4442</v>
      </c>
      <c r="M970" s="1" t="s">
        <v>148</v>
      </c>
      <c r="N970" s="1" t="s">
        <v>190</v>
      </c>
      <c r="O970" s="1" t="s">
        <v>4443</v>
      </c>
    </row>
    <row r="971">
      <c r="A971" s="1" t="s">
        <v>4444</v>
      </c>
      <c r="B971" s="1" t="s">
        <v>4445</v>
      </c>
      <c r="C971" s="1" t="s">
        <v>4446</v>
      </c>
      <c r="D971" s="1" t="b">
        <v>1</v>
      </c>
      <c r="E971" s="1" t="b">
        <v>0</v>
      </c>
      <c r="F971" s="1" t="b">
        <v>0</v>
      </c>
      <c r="G971" s="1" t="b">
        <v>0</v>
      </c>
      <c r="H971" s="1" t="b">
        <v>0</v>
      </c>
      <c r="I971" s="1">
        <v>101.0</v>
      </c>
      <c r="J971" s="2">
        <v>9.466375E7</v>
      </c>
      <c r="K971" s="2">
        <v>2973338.0</v>
      </c>
      <c r="L971" s="1" t="s">
        <v>4447</v>
      </c>
      <c r="M971" s="1" t="s">
        <v>1538</v>
      </c>
      <c r="N971" s="1" t="s">
        <v>1539</v>
      </c>
      <c r="O971" s="1" t="s">
        <v>4448</v>
      </c>
    </row>
    <row r="972">
      <c r="A972" s="1" t="s">
        <v>4449</v>
      </c>
      <c r="B972" s="1" t="s">
        <v>4450</v>
      </c>
      <c r="C972" s="1" t="s">
        <v>4451</v>
      </c>
      <c r="D972" s="1" t="b">
        <v>1</v>
      </c>
      <c r="E972" s="1" t="b">
        <v>0</v>
      </c>
      <c r="F972" s="1" t="b">
        <v>0</v>
      </c>
      <c r="G972" s="1" t="b">
        <v>0</v>
      </c>
      <c r="H972" s="1" t="b">
        <v>0</v>
      </c>
      <c r="I972" s="1">
        <v>101.0</v>
      </c>
      <c r="J972" s="2">
        <v>9.4466259E7</v>
      </c>
      <c r="K972" s="2">
        <v>4002271.0</v>
      </c>
      <c r="L972" s="1" t="s">
        <v>4452</v>
      </c>
      <c r="M972" s="1" t="s">
        <v>1538</v>
      </c>
      <c r="N972" s="1" t="s">
        <v>1539</v>
      </c>
      <c r="O972" s="1" t="s">
        <v>4453</v>
      </c>
    </row>
    <row r="973">
      <c r="A973" s="1" t="s">
        <v>4454</v>
      </c>
      <c r="B973" s="1" t="s">
        <v>4455</v>
      </c>
      <c r="C973" s="1" t="s">
        <v>4456</v>
      </c>
      <c r="D973" s="1" t="b">
        <v>1</v>
      </c>
      <c r="E973" s="1" t="b">
        <v>0</v>
      </c>
      <c r="F973" s="1" t="b">
        <v>0</v>
      </c>
      <c r="G973" s="1" t="b">
        <v>0</v>
      </c>
      <c r="H973" s="1" t="b">
        <v>0</v>
      </c>
      <c r="I973" s="1">
        <v>101.0</v>
      </c>
      <c r="J973" s="2">
        <v>9.4378702E7</v>
      </c>
      <c r="K973" s="2">
        <v>1626250.0</v>
      </c>
      <c r="L973" s="1" t="s">
        <v>4457</v>
      </c>
      <c r="M973" s="1" t="s">
        <v>1657</v>
      </c>
      <c r="N973" s="1" t="s">
        <v>1658</v>
      </c>
      <c r="O973" s="1" t="s">
        <v>4458</v>
      </c>
    </row>
    <row r="974">
      <c r="A974" s="1" t="s">
        <v>4459</v>
      </c>
      <c r="B974" s="1" t="s">
        <v>4460</v>
      </c>
      <c r="C974" s="1" t="s">
        <v>4461</v>
      </c>
      <c r="D974" s="1" t="b">
        <v>1</v>
      </c>
      <c r="E974" s="1" t="b">
        <v>0</v>
      </c>
      <c r="F974" s="1" t="b">
        <v>0</v>
      </c>
      <c r="G974" s="1" t="b">
        <v>0</v>
      </c>
      <c r="H974" s="1" t="b">
        <v>0</v>
      </c>
      <c r="I974" s="1">
        <v>101.0</v>
      </c>
      <c r="J974" s="2">
        <v>9.4295682E7</v>
      </c>
      <c r="K974" s="2">
        <v>2339652.0</v>
      </c>
      <c r="L974" s="1" t="s">
        <v>4462</v>
      </c>
      <c r="M974" s="1" t="s">
        <v>76</v>
      </c>
      <c r="N974" s="1" t="s">
        <v>301</v>
      </c>
      <c r="O974" s="1" t="s">
        <v>4463</v>
      </c>
    </row>
    <row r="975">
      <c r="A975" s="1" t="s">
        <v>4464</v>
      </c>
      <c r="B975" s="1" t="s">
        <v>4465</v>
      </c>
      <c r="C975" s="1" t="s">
        <v>4466</v>
      </c>
      <c r="D975" s="1" t="b">
        <v>1</v>
      </c>
      <c r="E975" s="1" t="b">
        <v>0</v>
      </c>
      <c r="F975" s="1" t="b">
        <v>0</v>
      </c>
      <c r="G975" s="1" t="b">
        <v>0</v>
      </c>
      <c r="H975" s="1" t="b">
        <v>0</v>
      </c>
      <c r="I975" s="1">
        <v>101.0</v>
      </c>
      <c r="J975" s="2">
        <v>9.4049562E7</v>
      </c>
      <c r="K975" s="2">
        <v>1163784.0</v>
      </c>
      <c r="L975" s="1" t="s">
        <v>4467</v>
      </c>
      <c r="M975" s="1" t="s">
        <v>639</v>
      </c>
      <c r="N975" s="1" t="s">
        <v>640</v>
      </c>
      <c r="O975" s="1" t="s">
        <v>4468</v>
      </c>
    </row>
    <row r="976">
      <c r="A976" s="1" t="s">
        <v>4469</v>
      </c>
      <c r="B976" s="1" t="s">
        <v>4470</v>
      </c>
      <c r="C976" s="1" t="s">
        <v>4471</v>
      </c>
      <c r="D976" s="1" t="b">
        <v>1</v>
      </c>
      <c r="E976" s="1" t="b">
        <v>0</v>
      </c>
      <c r="F976" s="1" t="b">
        <v>0</v>
      </c>
      <c r="G976" s="1" t="b">
        <v>0</v>
      </c>
      <c r="H976" s="1" t="b">
        <v>0</v>
      </c>
      <c r="I976" s="1">
        <v>101.0</v>
      </c>
      <c r="J976" s="2">
        <v>9.4016322E7</v>
      </c>
      <c r="K976" s="2">
        <v>2305614.0</v>
      </c>
      <c r="L976" s="1" t="s">
        <v>4472</v>
      </c>
      <c r="M976" s="1" t="s">
        <v>1538</v>
      </c>
      <c r="N976" s="1" t="s">
        <v>4072</v>
      </c>
      <c r="O976" s="1" t="s">
        <v>4473</v>
      </c>
    </row>
    <row r="977">
      <c r="A977" s="1" t="s">
        <v>4474</v>
      </c>
      <c r="B977" s="1" t="s">
        <v>4475</v>
      </c>
      <c r="C977" s="1" t="s">
        <v>4476</v>
      </c>
      <c r="D977" s="1" t="b">
        <v>1</v>
      </c>
      <c r="E977" s="1" t="b">
        <v>0</v>
      </c>
      <c r="F977" s="1" t="b">
        <v>0</v>
      </c>
      <c r="G977" s="1" t="b">
        <v>0</v>
      </c>
      <c r="H977" s="1" t="b">
        <v>0</v>
      </c>
      <c r="I977" s="1">
        <v>101.0</v>
      </c>
      <c r="J977" s="2">
        <v>9.388416E7</v>
      </c>
      <c r="K977" s="2">
        <v>4886488.0</v>
      </c>
      <c r="L977" s="1" t="s">
        <v>4477</v>
      </c>
      <c r="M977" s="1" t="s">
        <v>712</v>
      </c>
      <c r="N977" s="1" t="s">
        <v>4233</v>
      </c>
      <c r="O977" s="1" t="s">
        <v>4478</v>
      </c>
    </row>
    <row r="978">
      <c r="A978" s="1" t="s">
        <v>4479</v>
      </c>
      <c r="B978" s="1" t="s">
        <v>4480</v>
      </c>
      <c r="C978" s="1" t="s">
        <v>4481</v>
      </c>
      <c r="D978" s="1" t="b">
        <v>1</v>
      </c>
      <c r="E978" s="1" t="b">
        <v>0</v>
      </c>
      <c r="F978" s="1" t="b">
        <v>0</v>
      </c>
      <c r="G978" s="1" t="b">
        <v>0</v>
      </c>
      <c r="H978" s="1" t="b">
        <v>0</v>
      </c>
      <c r="I978" s="1">
        <v>101.0</v>
      </c>
      <c r="J978" s="2">
        <v>9.3856861E7</v>
      </c>
      <c r="K978" s="2">
        <v>2920235.0</v>
      </c>
      <c r="L978" s="1" t="s">
        <v>4482</v>
      </c>
      <c r="M978" s="1" t="s">
        <v>76</v>
      </c>
      <c r="N978" s="1" t="s">
        <v>263</v>
      </c>
      <c r="O978" s="1" t="s">
        <v>4483</v>
      </c>
    </row>
    <row r="979">
      <c r="A979" s="1" t="s">
        <v>4484</v>
      </c>
      <c r="B979" s="1" t="s">
        <v>4485</v>
      </c>
      <c r="C979" s="1" t="s">
        <v>4486</v>
      </c>
      <c r="D979" s="1" t="b">
        <v>1</v>
      </c>
      <c r="E979" s="1" t="b">
        <v>0</v>
      </c>
      <c r="F979" s="1" t="b">
        <v>0</v>
      </c>
      <c r="G979" s="1" t="b">
        <v>0</v>
      </c>
      <c r="H979" s="1" t="b">
        <v>0</v>
      </c>
      <c r="I979" s="1">
        <v>101.0</v>
      </c>
      <c r="J979" s="2">
        <v>9.3741901E7</v>
      </c>
      <c r="K979" s="2">
        <v>1315491.0</v>
      </c>
      <c r="L979" s="1" t="s">
        <v>4487</v>
      </c>
      <c r="M979" s="1" t="s">
        <v>633</v>
      </c>
      <c r="N979" s="1" t="s">
        <v>634</v>
      </c>
      <c r="O979" s="1" t="s">
        <v>4488</v>
      </c>
    </row>
    <row r="980">
      <c r="A980" s="1" t="s">
        <v>4489</v>
      </c>
      <c r="B980" s="1" t="s">
        <v>4490</v>
      </c>
      <c r="C980" s="1" t="s">
        <v>4491</v>
      </c>
      <c r="D980" s="1" t="b">
        <v>1</v>
      </c>
      <c r="E980" s="1" t="b">
        <v>0</v>
      </c>
      <c r="F980" s="1" t="b">
        <v>0</v>
      </c>
      <c r="G980" s="1" t="b">
        <v>0</v>
      </c>
      <c r="H980" s="1" t="b">
        <v>0</v>
      </c>
      <c r="I980" s="1">
        <v>101.0</v>
      </c>
      <c r="J980" s="2">
        <v>9.346823E7</v>
      </c>
      <c r="K980" s="2">
        <v>3024194.0</v>
      </c>
      <c r="L980" s="1" t="s">
        <v>4492</v>
      </c>
      <c r="M980" s="1" t="s">
        <v>148</v>
      </c>
      <c r="N980" s="1" t="s">
        <v>138</v>
      </c>
      <c r="O980" s="1" t="s">
        <v>4493</v>
      </c>
    </row>
    <row r="981">
      <c r="A981" s="1" t="s">
        <v>4494</v>
      </c>
      <c r="B981" s="1" t="s">
        <v>4495</v>
      </c>
      <c r="C981" s="1" t="s">
        <v>4496</v>
      </c>
      <c r="D981" s="1" t="b">
        <v>1</v>
      </c>
      <c r="E981" s="1" t="b">
        <v>0</v>
      </c>
      <c r="F981" s="1" t="b">
        <v>0</v>
      </c>
      <c r="G981" s="1" t="b">
        <v>0</v>
      </c>
      <c r="H981" s="1" t="b">
        <v>0</v>
      </c>
      <c r="I981" s="1">
        <v>101.0</v>
      </c>
      <c r="J981" s="2">
        <v>9.3359433E7</v>
      </c>
      <c r="K981" s="2">
        <v>3455223.0</v>
      </c>
      <c r="L981" s="1" t="s">
        <v>4497</v>
      </c>
      <c r="M981" s="1" t="s">
        <v>37</v>
      </c>
      <c r="N981" s="1" t="s">
        <v>229</v>
      </c>
      <c r="O981" s="1" t="s">
        <v>4498</v>
      </c>
    </row>
    <row r="982">
      <c r="A982" s="1" t="s">
        <v>4499</v>
      </c>
      <c r="B982" s="1" t="s">
        <v>4500</v>
      </c>
      <c r="C982" s="1" t="s">
        <v>4501</v>
      </c>
      <c r="D982" s="1" t="b">
        <v>1</v>
      </c>
      <c r="E982" s="1" t="b">
        <v>0</v>
      </c>
      <c r="F982" s="1" t="b">
        <v>0</v>
      </c>
      <c r="G982" s="1" t="b">
        <v>0</v>
      </c>
      <c r="H982" s="1" t="b">
        <v>0</v>
      </c>
      <c r="I982" s="1">
        <v>101.0</v>
      </c>
      <c r="J982" s="2">
        <v>9.2649634E7</v>
      </c>
      <c r="K982" s="2">
        <v>1675930.0</v>
      </c>
      <c r="L982" s="1" t="s">
        <v>4502</v>
      </c>
      <c r="M982" s="1" t="s">
        <v>633</v>
      </c>
      <c r="N982" s="1" t="s">
        <v>634</v>
      </c>
      <c r="O982" s="1" t="s">
        <v>4503</v>
      </c>
    </row>
    <row r="983">
      <c r="A983" s="1" t="s">
        <v>4504</v>
      </c>
      <c r="B983" s="1" t="s">
        <v>4505</v>
      </c>
      <c r="C983" s="1" t="s">
        <v>4506</v>
      </c>
      <c r="D983" s="1" t="b">
        <v>1</v>
      </c>
      <c r="E983" s="1" t="b">
        <v>0</v>
      </c>
      <c r="F983" s="1" t="b">
        <v>0</v>
      </c>
      <c r="G983" s="1" t="b">
        <v>0</v>
      </c>
      <c r="H983" s="1" t="b">
        <v>0</v>
      </c>
      <c r="I983" s="1">
        <v>101.0</v>
      </c>
      <c r="J983" s="2">
        <v>9.2408427E7</v>
      </c>
      <c r="K983" s="2">
        <v>4971351.0</v>
      </c>
      <c r="L983" s="1" t="s">
        <v>4507</v>
      </c>
      <c r="M983" s="1" t="s">
        <v>25</v>
      </c>
      <c r="N983" s="1" t="s">
        <v>219</v>
      </c>
      <c r="O983" s="1" t="s">
        <v>4508</v>
      </c>
    </row>
    <row r="984">
      <c r="A984" s="1" t="s">
        <v>4509</v>
      </c>
      <c r="B984" s="1" t="s">
        <v>4510</v>
      </c>
      <c r="C984" s="1" t="s">
        <v>4511</v>
      </c>
      <c r="D984" s="1" t="b">
        <v>1</v>
      </c>
      <c r="E984" s="1" t="b">
        <v>0</v>
      </c>
      <c r="F984" s="1" t="b">
        <v>0</v>
      </c>
      <c r="G984" s="1" t="b">
        <v>0</v>
      </c>
      <c r="H984" s="1" t="b">
        <v>0</v>
      </c>
      <c r="I984" s="1">
        <v>101.0</v>
      </c>
      <c r="J984" s="2">
        <v>9.2290929E7</v>
      </c>
      <c r="K984" s="2">
        <v>4311859.0</v>
      </c>
      <c r="L984" s="1" t="s">
        <v>4512</v>
      </c>
      <c r="M984" s="1" t="s">
        <v>37</v>
      </c>
      <c r="N984" s="1" t="s">
        <v>190</v>
      </c>
      <c r="O984" s="1" t="s">
        <v>4513</v>
      </c>
    </row>
    <row r="985">
      <c r="A985" s="1" t="s">
        <v>4514</v>
      </c>
      <c r="B985" s="1" t="s">
        <v>4515</v>
      </c>
      <c r="C985" s="1" t="s">
        <v>4516</v>
      </c>
      <c r="D985" s="1" t="b">
        <v>1</v>
      </c>
      <c r="E985" s="1" t="b">
        <v>0</v>
      </c>
      <c r="F985" s="1" t="b">
        <v>0</v>
      </c>
      <c r="G985" s="1" t="b">
        <v>0</v>
      </c>
      <c r="H985" s="1" t="b">
        <v>0</v>
      </c>
      <c r="I985" s="1">
        <v>101.0</v>
      </c>
      <c r="J985" s="2">
        <v>9.1624131E7</v>
      </c>
      <c r="K985" s="2">
        <v>5391049.0</v>
      </c>
      <c r="L985" s="1" t="s">
        <v>4517</v>
      </c>
      <c r="M985" s="1" t="s">
        <v>37</v>
      </c>
      <c r="N985" s="1" t="s">
        <v>4056</v>
      </c>
      <c r="O985" s="1" t="s">
        <v>4518</v>
      </c>
    </row>
    <row r="986">
      <c r="A986" s="1" t="s">
        <v>4519</v>
      </c>
      <c r="B986" s="1" t="s">
        <v>4520</v>
      </c>
      <c r="C986" s="1" t="s">
        <v>4521</v>
      </c>
      <c r="D986" s="1" t="b">
        <v>1</v>
      </c>
      <c r="E986" s="1" t="b">
        <v>0</v>
      </c>
      <c r="F986" s="1" t="b">
        <v>0</v>
      </c>
      <c r="G986" s="1" t="b">
        <v>0</v>
      </c>
      <c r="H986" s="1" t="b">
        <v>0</v>
      </c>
      <c r="I986" s="1">
        <v>101.0</v>
      </c>
      <c r="J986" s="2">
        <v>9.1542438E7</v>
      </c>
      <c r="K986" s="2">
        <v>2530672.0</v>
      </c>
      <c r="L986" s="1" t="s">
        <v>4522</v>
      </c>
      <c r="M986" s="1" t="s">
        <v>37</v>
      </c>
      <c r="N986" s="1" t="s">
        <v>342</v>
      </c>
      <c r="O986" s="1" t="s">
        <v>4523</v>
      </c>
    </row>
    <row r="987">
      <c r="A987" s="1" t="s">
        <v>4524</v>
      </c>
      <c r="B987" s="1" t="s">
        <v>4525</v>
      </c>
      <c r="C987" s="1" t="s">
        <v>4526</v>
      </c>
      <c r="D987" s="1" t="b">
        <v>1</v>
      </c>
      <c r="E987" s="1" t="b">
        <v>0</v>
      </c>
      <c r="F987" s="1" t="b">
        <v>0</v>
      </c>
      <c r="G987" s="1" t="b">
        <v>0</v>
      </c>
      <c r="H987" s="1" t="b">
        <v>0</v>
      </c>
      <c r="I987" s="1">
        <v>101.0</v>
      </c>
      <c r="J987" s="2">
        <v>9.1461163E7</v>
      </c>
      <c r="K987" s="2">
        <v>1994289.0</v>
      </c>
      <c r="L987" s="1" t="s">
        <v>4527</v>
      </c>
      <c r="M987" s="1" t="s">
        <v>76</v>
      </c>
      <c r="N987" s="1" t="s">
        <v>143</v>
      </c>
      <c r="O987" s="1" t="s">
        <v>4528</v>
      </c>
    </row>
    <row r="988">
      <c r="A988" s="1" t="s">
        <v>4529</v>
      </c>
      <c r="B988" s="1" t="s">
        <v>4530</v>
      </c>
      <c r="C988" s="1" t="s">
        <v>4531</v>
      </c>
      <c r="D988" s="1" t="b">
        <v>1</v>
      </c>
      <c r="E988" s="1" t="b">
        <v>0</v>
      </c>
      <c r="F988" s="1" t="b">
        <v>0</v>
      </c>
      <c r="G988" s="1" t="b">
        <v>0</v>
      </c>
      <c r="H988" s="1" t="b">
        <v>0</v>
      </c>
      <c r="I988" s="1">
        <v>101.0</v>
      </c>
      <c r="J988" s="2">
        <v>9.0976418E7</v>
      </c>
      <c r="K988" s="2">
        <v>1929450.0</v>
      </c>
      <c r="L988" s="1" t="s">
        <v>4532</v>
      </c>
      <c r="M988" s="1" t="s">
        <v>25</v>
      </c>
      <c r="N988" s="1" t="s">
        <v>234</v>
      </c>
      <c r="O988" s="1" t="s">
        <v>4533</v>
      </c>
    </row>
    <row r="989">
      <c r="A989" s="1" t="s">
        <v>4534</v>
      </c>
      <c r="B989" s="1" t="s">
        <v>4535</v>
      </c>
      <c r="C989" s="1" t="s">
        <v>4536</v>
      </c>
      <c r="D989" s="1" t="b">
        <v>1</v>
      </c>
      <c r="E989" s="1" t="b">
        <v>0</v>
      </c>
      <c r="F989" s="1" t="b">
        <v>0</v>
      </c>
      <c r="G989" s="1" t="b">
        <v>0</v>
      </c>
      <c r="H989" s="1" t="b">
        <v>0</v>
      </c>
      <c r="I989" s="1">
        <v>101.0</v>
      </c>
      <c r="J989" s="2">
        <v>9.0827931E7</v>
      </c>
      <c r="K989" s="2">
        <v>1880255.0</v>
      </c>
      <c r="L989" s="1" t="s">
        <v>4537</v>
      </c>
      <c r="M989" s="1" t="s">
        <v>4538</v>
      </c>
      <c r="N989" s="1" t="s">
        <v>4539</v>
      </c>
      <c r="O989" s="1" t="s">
        <v>4540</v>
      </c>
    </row>
    <row r="990">
      <c r="A990" s="1" t="s">
        <v>4541</v>
      </c>
      <c r="B990" s="1" t="s">
        <v>4542</v>
      </c>
      <c r="C990" s="1" t="s">
        <v>4543</v>
      </c>
      <c r="D990" s="1" t="b">
        <v>1</v>
      </c>
      <c r="E990" s="1" t="b">
        <v>0</v>
      </c>
      <c r="F990" s="1" t="b">
        <v>0</v>
      </c>
      <c r="G990" s="1" t="b">
        <v>0</v>
      </c>
      <c r="H990" s="1" t="b">
        <v>0</v>
      </c>
      <c r="I990" s="1">
        <v>101.0</v>
      </c>
      <c r="J990" s="2">
        <v>9.0174775E7</v>
      </c>
      <c r="K990" s="2">
        <v>2.6970115E7</v>
      </c>
      <c r="L990" s="1" t="s">
        <v>4544</v>
      </c>
      <c r="M990" s="1" t="s">
        <v>25</v>
      </c>
      <c r="N990" s="1" t="s">
        <v>143</v>
      </c>
      <c r="O990" s="1" t="s">
        <v>4545</v>
      </c>
    </row>
    <row r="991">
      <c r="A991" s="1" t="s">
        <v>4546</v>
      </c>
      <c r="B991" s="1" t="s">
        <v>4547</v>
      </c>
      <c r="C991" s="1" t="s">
        <v>4548</v>
      </c>
      <c r="D991" s="1" t="b">
        <v>1</v>
      </c>
      <c r="E991" s="1" t="b">
        <v>0</v>
      </c>
      <c r="F991" s="1" t="b">
        <v>0</v>
      </c>
      <c r="G991" s="1" t="b">
        <v>0</v>
      </c>
      <c r="H991" s="1" t="b">
        <v>0</v>
      </c>
      <c r="I991" s="1">
        <v>101.0</v>
      </c>
      <c r="J991" s="2">
        <v>8.9687726E7</v>
      </c>
      <c r="K991" s="2">
        <v>2883078.0</v>
      </c>
      <c r="L991" s="1" t="s">
        <v>4549</v>
      </c>
      <c r="M991" s="1" t="s">
        <v>148</v>
      </c>
      <c r="N991" s="1" t="s">
        <v>143</v>
      </c>
      <c r="O991" s="1" t="s">
        <v>4550</v>
      </c>
    </row>
    <row r="992">
      <c r="A992" s="1" t="s">
        <v>4551</v>
      </c>
      <c r="B992" s="1" t="s">
        <v>4552</v>
      </c>
      <c r="C992" s="1" t="s">
        <v>4553</v>
      </c>
      <c r="D992" s="1" t="b">
        <v>1</v>
      </c>
      <c r="E992" s="1" t="b">
        <v>0</v>
      </c>
      <c r="F992" s="1" t="b">
        <v>0</v>
      </c>
      <c r="G992" s="1" t="b">
        <v>0</v>
      </c>
      <c r="H992" s="1" t="b">
        <v>0</v>
      </c>
      <c r="I992" s="1">
        <v>101.0</v>
      </c>
      <c r="J992" s="2">
        <v>8.9399914E7</v>
      </c>
      <c r="K992" s="2">
        <v>8639392.0</v>
      </c>
      <c r="L992" s="1" t="s">
        <v>4554</v>
      </c>
      <c r="M992" s="1" t="s">
        <v>37</v>
      </c>
      <c r="N992" s="1" t="s">
        <v>143</v>
      </c>
      <c r="O992" s="1" t="s">
        <v>4555</v>
      </c>
    </row>
    <row r="993">
      <c r="A993" s="1" t="s">
        <v>4556</v>
      </c>
      <c r="B993" s="1" t="s">
        <v>4557</v>
      </c>
      <c r="C993" s="1" t="s">
        <v>4558</v>
      </c>
      <c r="D993" s="1" t="b">
        <v>1</v>
      </c>
      <c r="E993" s="1" t="b">
        <v>0</v>
      </c>
      <c r="F993" s="1" t="b">
        <v>0</v>
      </c>
      <c r="G993" s="1" t="b">
        <v>0</v>
      </c>
      <c r="H993" s="1" t="b">
        <v>0</v>
      </c>
      <c r="I993" s="1">
        <v>101.0</v>
      </c>
      <c r="J993" s="2">
        <v>8.9386544E7</v>
      </c>
      <c r="K993" s="2">
        <v>1131202.0</v>
      </c>
      <c r="L993" s="1" t="s">
        <v>4559</v>
      </c>
      <c r="M993" s="1" t="s">
        <v>639</v>
      </c>
      <c r="N993" s="1" t="s">
        <v>640</v>
      </c>
      <c r="O993" s="1" t="s">
        <v>4560</v>
      </c>
    </row>
    <row r="994">
      <c r="A994" s="1" t="s">
        <v>4561</v>
      </c>
      <c r="B994" s="1" t="s">
        <v>4562</v>
      </c>
      <c r="C994" s="1" t="s">
        <v>4563</v>
      </c>
      <c r="D994" s="1" t="b">
        <v>1</v>
      </c>
      <c r="E994" s="1" t="b">
        <v>0</v>
      </c>
      <c r="F994" s="1" t="b">
        <v>0</v>
      </c>
      <c r="G994" s="1" t="b">
        <v>0</v>
      </c>
      <c r="H994" s="1" t="b">
        <v>0</v>
      </c>
      <c r="I994" s="1">
        <v>101.0</v>
      </c>
      <c r="J994" s="2">
        <v>8.9199258E7</v>
      </c>
      <c r="K994" s="2">
        <v>4514768.0</v>
      </c>
      <c r="L994" s="1" t="s">
        <v>4564</v>
      </c>
      <c r="M994" s="1" t="s">
        <v>148</v>
      </c>
      <c r="N994" s="1" t="s">
        <v>103</v>
      </c>
      <c r="O994" s="1" t="s">
        <v>4565</v>
      </c>
    </row>
    <row r="995">
      <c r="A995" s="1" t="s">
        <v>4566</v>
      </c>
      <c r="B995" s="1" t="s">
        <v>4567</v>
      </c>
      <c r="C995" s="1" t="s">
        <v>4568</v>
      </c>
      <c r="D995" s="1" t="b">
        <v>1</v>
      </c>
      <c r="E995" s="1" t="b">
        <v>0</v>
      </c>
      <c r="F995" s="1" t="b">
        <v>0</v>
      </c>
      <c r="G995" s="1" t="b">
        <v>0</v>
      </c>
      <c r="H995" s="1" t="b">
        <v>0</v>
      </c>
      <c r="I995" s="1">
        <v>101.0</v>
      </c>
      <c r="J995" s="2">
        <v>8.9164565E7</v>
      </c>
      <c r="K995" s="2">
        <v>1588489.0</v>
      </c>
      <c r="L995" s="1" t="s">
        <v>4569</v>
      </c>
      <c r="M995" s="1" t="s">
        <v>209</v>
      </c>
      <c r="N995" s="1" t="s">
        <v>210</v>
      </c>
      <c r="O995" s="1" t="s">
        <v>4570</v>
      </c>
    </row>
    <row r="996">
      <c r="A996" s="1" t="s">
        <v>4571</v>
      </c>
      <c r="B996" s="1" t="s">
        <v>4572</v>
      </c>
      <c r="C996" s="1" t="s">
        <v>4573</v>
      </c>
      <c r="D996" s="1" t="b">
        <v>1</v>
      </c>
      <c r="E996" s="1" t="b">
        <v>0</v>
      </c>
      <c r="F996" s="1" t="b">
        <v>0</v>
      </c>
      <c r="G996" s="1" t="b">
        <v>0</v>
      </c>
      <c r="H996" s="1" t="b">
        <v>0</v>
      </c>
      <c r="I996" s="1">
        <v>101.0</v>
      </c>
      <c r="J996" s="2">
        <v>8.885463E7</v>
      </c>
      <c r="K996" s="2">
        <v>2360722.0</v>
      </c>
      <c r="L996" s="1" t="s">
        <v>4574</v>
      </c>
      <c r="M996" s="1" t="s">
        <v>1538</v>
      </c>
      <c r="N996" s="1" t="s">
        <v>4072</v>
      </c>
      <c r="O996" s="1" t="s">
        <v>4575</v>
      </c>
    </row>
    <row r="997">
      <c r="A997" s="1" t="s">
        <v>4576</v>
      </c>
      <c r="B997" s="1" t="s">
        <v>4577</v>
      </c>
      <c r="C997" s="1" t="s">
        <v>4578</v>
      </c>
      <c r="D997" s="1" t="b">
        <v>1</v>
      </c>
      <c r="E997" s="1" t="b">
        <v>0</v>
      </c>
      <c r="F997" s="1" t="b">
        <v>0</v>
      </c>
      <c r="G997" s="1" t="b">
        <v>0</v>
      </c>
      <c r="H997" s="1" t="b">
        <v>0</v>
      </c>
      <c r="I997" s="1">
        <v>101.0</v>
      </c>
      <c r="J997" s="2">
        <v>8.8756707E7</v>
      </c>
      <c r="K997" s="2">
        <v>1.0513573E7</v>
      </c>
      <c r="L997" s="1" t="s">
        <v>4579</v>
      </c>
      <c r="M997" s="1" t="s">
        <v>37</v>
      </c>
      <c r="N997" s="1" t="s">
        <v>347</v>
      </c>
      <c r="O997" s="1" t="s">
        <v>4580</v>
      </c>
    </row>
    <row r="998">
      <c r="A998" s="1" t="s">
        <v>4581</v>
      </c>
      <c r="B998" s="1" t="s">
        <v>4582</v>
      </c>
      <c r="C998" s="1" t="s">
        <v>4583</v>
      </c>
      <c r="D998" s="1" t="b">
        <v>1</v>
      </c>
      <c r="E998" s="1" t="b">
        <v>0</v>
      </c>
      <c r="F998" s="1" t="b">
        <v>0</v>
      </c>
      <c r="G998" s="1" t="b">
        <v>0</v>
      </c>
      <c r="H998" s="1" t="b">
        <v>0</v>
      </c>
      <c r="I998" s="1">
        <v>101.0</v>
      </c>
      <c r="J998" s="2">
        <v>8.8711875E7</v>
      </c>
      <c r="K998" s="2">
        <v>3442675.0</v>
      </c>
      <c r="L998" s="1" t="s">
        <v>4584</v>
      </c>
      <c r="M998" s="1" t="s">
        <v>1538</v>
      </c>
      <c r="N998" s="1" t="s">
        <v>1539</v>
      </c>
      <c r="O998" s="1" t="s">
        <v>4585</v>
      </c>
    </row>
    <row r="999">
      <c r="A999" s="1" t="s">
        <v>4586</v>
      </c>
      <c r="B999" s="1" t="s">
        <v>4587</v>
      </c>
      <c r="C999" s="1" t="s">
        <v>4588</v>
      </c>
      <c r="D999" s="1" t="b">
        <v>1</v>
      </c>
      <c r="E999" s="1" t="b">
        <v>0</v>
      </c>
      <c r="F999" s="1" t="b">
        <v>0</v>
      </c>
      <c r="G999" s="1" t="b">
        <v>0</v>
      </c>
      <c r="H999" s="1" t="b">
        <v>0</v>
      </c>
      <c r="I999" s="1">
        <v>101.0</v>
      </c>
      <c r="J999" s="2">
        <v>8.816338E7</v>
      </c>
      <c r="K999" s="2">
        <v>2186210.0</v>
      </c>
      <c r="L999" s="1" t="s">
        <v>4589</v>
      </c>
      <c r="M999" s="1" t="s">
        <v>148</v>
      </c>
      <c r="N999" s="1" t="s">
        <v>268</v>
      </c>
      <c r="O999" s="1" t="s">
        <v>4590</v>
      </c>
    </row>
    <row r="1000">
      <c r="A1000" s="1" t="s">
        <v>4591</v>
      </c>
      <c r="B1000" s="1" t="s">
        <v>4592</v>
      </c>
      <c r="C1000" s="1" t="s">
        <v>4593</v>
      </c>
      <c r="D1000" s="1" t="b">
        <v>1</v>
      </c>
      <c r="E1000" s="1" t="b">
        <v>0</v>
      </c>
      <c r="F1000" s="1" t="b">
        <v>0</v>
      </c>
      <c r="G1000" s="1" t="b">
        <v>0</v>
      </c>
      <c r="H1000" s="1" t="b">
        <v>0</v>
      </c>
      <c r="I1000" s="1">
        <v>101.0</v>
      </c>
      <c r="J1000" s="2">
        <v>8.7237036E7</v>
      </c>
      <c r="K1000" s="2">
        <v>2469418.0</v>
      </c>
      <c r="L1000" s="1" t="s">
        <v>4594</v>
      </c>
      <c r="M1000" s="1" t="s">
        <v>37</v>
      </c>
      <c r="N1000" s="1" t="s">
        <v>370</v>
      </c>
      <c r="O1000" s="1" t="s">
        <v>4595</v>
      </c>
    </row>
    <row r="1001">
      <c r="A1001" s="1" t="s">
        <v>4596</v>
      </c>
      <c r="B1001" s="1" t="s">
        <v>4597</v>
      </c>
      <c r="C1001" s="1" t="s">
        <v>4598</v>
      </c>
      <c r="D1001" s="1" t="b">
        <v>1</v>
      </c>
      <c r="E1001" s="1" t="b">
        <v>0</v>
      </c>
      <c r="F1001" s="1" t="b">
        <v>0</v>
      </c>
      <c r="G1001" s="1" t="b">
        <v>0</v>
      </c>
      <c r="H1001" s="1" t="b">
        <v>0</v>
      </c>
      <c r="I1001" s="1">
        <v>101.0</v>
      </c>
      <c r="J1001" s="2">
        <v>8.6935825E7</v>
      </c>
      <c r="K1001" s="2">
        <v>4706277.0</v>
      </c>
      <c r="L1001" s="1" t="s">
        <v>4599</v>
      </c>
      <c r="M1001" s="1" t="s">
        <v>37</v>
      </c>
      <c r="N1001" s="1" t="s">
        <v>327</v>
      </c>
      <c r="O1001" s="1" t="s">
        <v>4600</v>
      </c>
    </row>
    <row r="1002">
      <c r="A1002" s="1" t="s">
        <v>4601</v>
      </c>
      <c r="B1002" s="1" t="s">
        <v>4602</v>
      </c>
      <c r="C1002" s="1" t="s">
        <v>4603</v>
      </c>
      <c r="D1002" s="1" t="b">
        <v>1</v>
      </c>
      <c r="E1002" s="1" t="b">
        <v>0</v>
      </c>
      <c r="F1002" s="1" t="b">
        <v>0</v>
      </c>
      <c r="G1002" s="1" t="b">
        <v>0</v>
      </c>
      <c r="H1002" s="1" t="b">
        <v>0</v>
      </c>
      <c r="I1002" s="1">
        <v>101.0</v>
      </c>
      <c r="J1002" s="2">
        <v>8.6565685E7</v>
      </c>
      <c r="K1002" s="2">
        <v>2025249.0</v>
      </c>
      <c r="L1002" s="1" t="s">
        <v>4604</v>
      </c>
      <c r="M1002" s="1" t="s">
        <v>148</v>
      </c>
      <c r="N1002" s="1" t="s">
        <v>322</v>
      </c>
      <c r="O1002" s="1" t="s">
        <v>4605</v>
      </c>
    </row>
    <row r="1003">
      <c r="A1003" s="1" t="s">
        <v>4606</v>
      </c>
      <c r="B1003" s="1" t="s">
        <v>4607</v>
      </c>
      <c r="C1003" s="1" t="s">
        <v>4608</v>
      </c>
      <c r="D1003" s="1" t="b">
        <v>1</v>
      </c>
      <c r="E1003" s="1" t="b">
        <v>0</v>
      </c>
      <c r="F1003" s="1" t="b">
        <v>0</v>
      </c>
      <c r="G1003" s="1" t="b">
        <v>0</v>
      </c>
      <c r="H1003" s="1" t="b">
        <v>0</v>
      </c>
      <c r="I1003" s="1">
        <v>101.0</v>
      </c>
      <c r="J1003" s="2">
        <v>8.5966124E7</v>
      </c>
      <c r="K1003" s="2">
        <v>2928766.0</v>
      </c>
      <c r="L1003" s="1" t="s">
        <v>4609</v>
      </c>
      <c r="M1003" s="1" t="s">
        <v>1538</v>
      </c>
      <c r="N1003" s="1" t="s">
        <v>1539</v>
      </c>
      <c r="O1003" s="1" t="s">
        <v>4610</v>
      </c>
    </row>
    <row r="1004">
      <c r="A1004" s="1" t="s">
        <v>4611</v>
      </c>
      <c r="B1004" s="1" t="s">
        <v>4612</v>
      </c>
      <c r="C1004" s="1" t="s">
        <v>4613</v>
      </c>
      <c r="D1004" s="1" t="b">
        <v>1</v>
      </c>
      <c r="E1004" s="1" t="b">
        <v>0</v>
      </c>
      <c r="F1004" s="1" t="b">
        <v>0</v>
      </c>
      <c r="G1004" s="1" t="b">
        <v>0</v>
      </c>
      <c r="H1004" s="1" t="b">
        <v>0</v>
      </c>
      <c r="I1004" s="1">
        <v>101.0</v>
      </c>
      <c r="J1004" s="2">
        <v>8.5507693E7</v>
      </c>
      <c r="K1004" s="2">
        <v>1.3194935E7</v>
      </c>
      <c r="L1004" s="1" t="s">
        <v>4614</v>
      </c>
      <c r="M1004" s="1" t="s">
        <v>1766</v>
      </c>
      <c r="N1004" s="1" t="s">
        <v>1767</v>
      </c>
      <c r="O1004" s="1" t="s">
        <v>4615</v>
      </c>
    </row>
    <row r="1005">
      <c r="A1005" s="1" t="s">
        <v>4616</v>
      </c>
      <c r="B1005" s="1" t="s">
        <v>4617</v>
      </c>
      <c r="C1005" s="1" t="s">
        <v>4618</v>
      </c>
      <c r="D1005" s="1" t="b">
        <v>1</v>
      </c>
      <c r="E1005" s="1" t="b">
        <v>0</v>
      </c>
      <c r="F1005" s="1" t="b">
        <v>0</v>
      </c>
      <c r="G1005" s="1" t="b">
        <v>0</v>
      </c>
      <c r="H1005" s="1" t="b">
        <v>0</v>
      </c>
      <c r="I1005" s="1">
        <v>101.0</v>
      </c>
      <c r="J1005" s="2">
        <v>8.5203319E7</v>
      </c>
      <c r="K1005" s="2">
        <v>1622053.0</v>
      </c>
      <c r="L1005" s="1" t="s">
        <v>4619</v>
      </c>
      <c r="M1005" s="1" t="s">
        <v>209</v>
      </c>
      <c r="N1005" s="1" t="s">
        <v>210</v>
      </c>
      <c r="O1005" s="1" t="s">
        <v>4620</v>
      </c>
    </row>
    <row r="1006">
      <c r="A1006" s="1" t="s">
        <v>4621</v>
      </c>
      <c r="B1006" s="1" t="s">
        <v>4622</v>
      </c>
      <c r="C1006" s="1" t="s">
        <v>4623</v>
      </c>
      <c r="D1006" s="1" t="b">
        <v>1</v>
      </c>
      <c r="E1006" s="1" t="b">
        <v>0</v>
      </c>
      <c r="F1006" s="1" t="b">
        <v>0</v>
      </c>
      <c r="G1006" s="1" t="b">
        <v>0</v>
      </c>
      <c r="H1006" s="1" t="b">
        <v>0</v>
      </c>
      <c r="I1006" s="1">
        <v>101.0</v>
      </c>
      <c r="J1006" s="2">
        <v>8.5082368E7</v>
      </c>
      <c r="K1006" s="2">
        <v>1.127489E7</v>
      </c>
      <c r="L1006" s="1" t="s">
        <v>4624</v>
      </c>
      <c r="M1006" s="1" t="s">
        <v>76</v>
      </c>
      <c r="N1006" s="1" t="s">
        <v>143</v>
      </c>
      <c r="O1006" s="1" t="s">
        <v>4625</v>
      </c>
    </row>
    <row r="1007">
      <c r="A1007" s="1" t="s">
        <v>4626</v>
      </c>
      <c r="B1007" s="1" t="s">
        <v>4627</v>
      </c>
      <c r="C1007" s="1" t="s">
        <v>4628</v>
      </c>
      <c r="D1007" s="1" t="b">
        <v>1</v>
      </c>
      <c r="E1007" s="1" t="b">
        <v>0</v>
      </c>
      <c r="F1007" s="1" t="b">
        <v>0</v>
      </c>
      <c r="G1007" s="1" t="b">
        <v>0</v>
      </c>
      <c r="H1007" s="1" t="b">
        <v>0</v>
      </c>
      <c r="I1007" s="1">
        <v>101.0</v>
      </c>
      <c r="J1007" s="2">
        <v>8.4551455E7</v>
      </c>
      <c r="K1007" s="2">
        <v>2147627.0</v>
      </c>
      <c r="L1007" s="1" t="s">
        <v>4629</v>
      </c>
      <c r="M1007" s="1" t="s">
        <v>76</v>
      </c>
      <c r="N1007" s="1" t="s">
        <v>322</v>
      </c>
      <c r="O1007" s="1" t="s">
        <v>4630</v>
      </c>
    </row>
    <row r="1008">
      <c r="A1008" s="1" t="s">
        <v>4631</v>
      </c>
      <c r="B1008" s="1" t="s">
        <v>4632</v>
      </c>
      <c r="C1008" s="1" t="s">
        <v>4633</v>
      </c>
      <c r="D1008" s="1" t="b">
        <v>1</v>
      </c>
      <c r="E1008" s="1" t="b">
        <v>0</v>
      </c>
      <c r="F1008" s="1" t="b">
        <v>0</v>
      </c>
      <c r="G1008" s="1" t="b">
        <v>0</v>
      </c>
      <c r="H1008" s="1" t="b">
        <v>0</v>
      </c>
      <c r="I1008" s="1">
        <v>101.0</v>
      </c>
      <c r="J1008" s="2">
        <v>8.4395034E7</v>
      </c>
      <c r="K1008" s="2">
        <v>1852942.0</v>
      </c>
      <c r="L1008" s="1" t="s">
        <v>4634</v>
      </c>
      <c r="M1008" s="1" t="s">
        <v>639</v>
      </c>
      <c r="N1008" s="1" t="s">
        <v>640</v>
      </c>
      <c r="O1008" s="1" t="s">
        <v>4635</v>
      </c>
    </row>
    <row r="1009">
      <c r="A1009" s="1" t="s">
        <v>4636</v>
      </c>
      <c r="B1009" s="1" t="s">
        <v>4637</v>
      </c>
      <c r="C1009" s="1" t="s">
        <v>4638</v>
      </c>
      <c r="D1009" s="1" t="b">
        <v>1</v>
      </c>
      <c r="E1009" s="1" t="b">
        <v>0</v>
      </c>
      <c r="F1009" s="1" t="b">
        <v>0</v>
      </c>
      <c r="G1009" s="1" t="b">
        <v>0</v>
      </c>
      <c r="H1009" s="1" t="b">
        <v>0</v>
      </c>
      <c r="I1009" s="1">
        <v>101.0</v>
      </c>
      <c r="J1009" s="2">
        <v>8.3882699E7</v>
      </c>
      <c r="K1009" s="2">
        <v>1859475.0</v>
      </c>
      <c r="L1009" s="1" t="s">
        <v>4639</v>
      </c>
      <c r="M1009" s="1" t="s">
        <v>740</v>
      </c>
      <c r="N1009" s="1" t="s">
        <v>741</v>
      </c>
      <c r="O1009" s="1" t="s">
        <v>4640</v>
      </c>
    </row>
    <row r="1010">
      <c r="A1010" s="1" t="s">
        <v>4641</v>
      </c>
      <c r="B1010" s="1" t="s">
        <v>4642</v>
      </c>
      <c r="C1010" s="1" t="s">
        <v>4643</v>
      </c>
      <c r="D1010" s="1" t="b">
        <v>1</v>
      </c>
      <c r="E1010" s="1" t="b">
        <v>0</v>
      </c>
      <c r="F1010" s="1" t="b">
        <v>0</v>
      </c>
      <c r="G1010" s="1" t="b">
        <v>0</v>
      </c>
      <c r="H1010" s="1" t="b">
        <v>0</v>
      </c>
      <c r="I1010" s="1">
        <v>101.0</v>
      </c>
      <c r="J1010" s="2">
        <v>8.3572682E7</v>
      </c>
      <c r="K1010" s="2">
        <v>1054480.0</v>
      </c>
      <c r="L1010" s="1" t="s">
        <v>4644</v>
      </c>
      <c r="M1010" s="1" t="s">
        <v>633</v>
      </c>
      <c r="N1010" s="1" t="s">
        <v>634</v>
      </c>
      <c r="O1010" s="1" t="s">
        <v>4645</v>
      </c>
    </row>
    <row r="1011">
      <c r="A1011" s="1" t="s">
        <v>4646</v>
      </c>
      <c r="B1011" s="1" t="s">
        <v>4647</v>
      </c>
      <c r="C1011" s="1" t="s">
        <v>4648</v>
      </c>
      <c r="D1011" s="1" t="b">
        <v>1</v>
      </c>
      <c r="E1011" s="1" t="b">
        <v>0</v>
      </c>
      <c r="F1011" s="1" t="b">
        <v>0</v>
      </c>
      <c r="G1011" s="1" t="b">
        <v>0</v>
      </c>
      <c r="H1011" s="1" t="b">
        <v>0</v>
      </c>
      <c r="I1011" s="1">
        <v>101.0</v>
      </c>
      <c r="J1011" s="2">
        <v>8.3464648E7</v>
      </c>
      <c r="K1011" s="2">
        <v>2129620.0</v>
      </c>
      <c r="L1011" s="1" t="s">
        <v>4649</v>
      </c>
      <c r="M1011" s="1" t="s">
        <v>76</v>
      </c>
      <c r="N1011" s="1" t="s">
        <v>4340</v>
      </c>
      <c r="O1011" s="1" t="s">
        <v>4650</v>
      </c>
    </row>
    <row r="1012">
      <c r="A1012" s="1" t="s">
        <v>4651</v>
      </c>
      <c r="B1012" s="1" t="s">
        <v>4652</v>
      </c>
      <c r="C1012" s="1" t="s">
        <v>4653</v>
      </c>
      <c r="D1012" s="1" t="b">
        <v>1</v>
      </c>
      <c r="E1012" s="1" t="b">
        <v>0</v>
      </c>
      <c r="F1012" s="1" t="b">
        <v>0</v>
      </c>
      <c r="G1012" s="1" t="b">
        <v>0</v>
      </c>
      <c r="H1012" s="1" t="b">
        <v>0</v>
      </c>
      <c r="I1012" s="1">
        <v>101.0</v>
      </c>
      <c r="J1012" s="2">
        <v>8.3464326E7</v>
      </c>
      <c r="K1012" s="2">
        <v>1.4659974E7</v>
      </c>
      <c r="L1012" s="1" t="s">
        <v>4654</v>
      </c>
      <c r="M1012" s="1" t="s">
        <v>1766</v>
      </c>
      <c r="N1012" s="1" t="s">
        <v>1767</v>
      </c>
      <c r="O1012" s="1" t="s">
        <v>4655</v>
      </c>
    </row>
    <row r="1013">
      <c r="A1013" s="1" t="s">
        <v>4656</v>
      </c>
      <c r="B1013" s="1" t="s">
        <v>4657</v>
      </c>
      <c r="C1013" s="1" t="s">
        <v>4658</v>
      </c>
      <c r="D1013" s="1" t="b">
        <v>1</v>
      </c>
      <c r="E1013" s="1" t="b">
        <v>0</v>
      </c>
      <c r="F1013" s="1" t="b">
        <v>0</v>
      </c>
      <c r="G1013" s="1" t="b">
        <v>0</v>
      </c>
      <c r="H1013" s="1" t="b">
        <v>0</v>
      </c>
      <c r="I1013" s="1">
        <v>101.0</v>
      </c>
      <c r="J1013" s="2">
        <v>8.3283308E7</v>
      </c>
      <c r="K1013" s="2">
        <v>3606448.0</v>
      </c>
      <c r="L1013" s="1" t="s">
        <v>4659</v>
      </c>
      <c r="M1013" s="1" t="s">
        <v>25</v>
      </c>
      <c r="N1013" s="1" t="s">
        <v>4111</v>
      </c>
      <c r="O1013" s="1" t="s">
        <v>4660</v>
      </c>
    </row>
    <row r="1014">
      <c r="A1014" s="1" t="s">
        <v>4661</v>
      </c>
      <c r="B1014" s="1" t="s">
        <v>4662</v>
      </c>
      <c r="C1014" s="1" t="s">
        <v>4663</v>
      </c>
      <c r="D1014" s="1" t="b">
        <v>1</v>
      </c>
      <c r="E1014" s="1" t="b">
        <v>0</v>
      </c>
      <c r="F1014" s="1" t="b">
        <v>0</v>
      </c>
      <c r="G1014" s="1" t="b">
        <v>0</v>
      </c>
      <c r="H1014" s="1" t="b">
        <v>0</v>
      </c>
      <c r="I1014" s="1">
        <v>101.0</v>
      </c>
      <c r="J1014" s="2">
        <v>8.3171E7</v>
      </c>
      <c r="K1014" s="2">
        <v>911866.0</v>
      </c>
      <c r="L1014" s="1" t="s">
        <v>4664</v>
      </c>
      <c r="M1014" s="1" t="s">
        <v>639</v>
      </c>
      <c r="N1014" s="1" t="s">
        <v>640</v>
      </c>
      <c r="O1014" s="1" t="s">
        <v>4665</v>
      </c>
    </row>
    <row r="1015">
      <c r="A1015" s="1" t="s">
        <v>4666</v>
      </c>
      <c r="B1015" s="1" t="s">
        <v>4667</v>
      </c>
      <c r="C1015" s="1" t="s">
        <v>4668</v>
      </c>
      <c r="D1015" s="1" t="b">
        <v>1</v>
      </c>
      <c r="E1015" s="1" t="b">
        <v>0</v>
      </c>
      <c r="F1015" s="1" t="b">
        <v>0</v>
      </c>
      <c r="G1015" s="1" t="b">
        <v>0</v>
      </c>
      <c r="H1015" s="1" t="b">
        <v>0</v>
      </c>
      <c r="I1015" s="1">
        <v>101.0</v>
      </c>
      <c r="J1015" s="2">
        <v>8.3095768E7</v>
      </c>
      <c r="K1015" s="2">
        <v>1847012.0</v>
      </c>
      <c r="L1015" s="1" t="s">
        <v>4669</v>
      </c>
      <c r="M1015" s="1" t="s">
        <v>25</v>
      </c>
      <c r="N1015" s="1" t="s">
        <v>224</v>
      </c>
      <c r="O1015" s="1" t="s">
        <v>4670</v>
      </c>
    </row>
    <row r="1016">
      <c r="A1016" s="1" t="s">
        <v>4671</v>
      </c>
      <c r="B1016" s="1" t="s">
        <v>4672</v>
      </c>
      <c r="C1016" s="1" t="s">
        <v>4673</v>
      </c>
      <c r="D1016" s="1" t="b">
        <v>1</v>
      </c>
      <c r="E1016" s="1" t="b">
        <v>0</v>
      </c>
      <c r="F1016" s="1" t="b">
        <v>0</v>
      </c>
      <c r="G1016" s="1" t="b">
        <v>0</v>
      </c>
      <c r="H1016" s="1" t="b">
        <v>0</v>
      </c>
      <c r="I1016" s="1">
        <v>101.0</v>
      </c>
      <c r="J1016" s="2">
        <v>8.2727719E7</v>
      </c>
      <c r="K1016" s="2">
        <v>1538125.0</v>
      </c>
      <c r="L1016" s="1" t="s">
        <v>4674</v>
      </c>
      <c r="M1016" s="1" t="s">
        <v>25</v>
      </c>
      <c r="N1016" s="1" t="s">
        <v>229</v>
      </c>
      <c r="O1016" s="1" t="s">
        <v>4675</v>
      </c>
    </row>
    <row r="1017">
      <c r="A1017" s="1" t="s">
        <v>4676</v>
      </c>
      <c r="B1017" s="1" t="s">
        <v>4677</v>
      </c>
      <c r="C1017" s="1" t="s">
        <v>4678</v>
      </c>
      <c r="D1017" s="1" t="b">
        <v>1</v>
      </c>
      <c r="E1017" s="1" t="b">
        <v>0</v>
      </c>
      <c r="F1017" s="1" t="b">
        <v>0</v>
      </c>
      <c r="G1017" s="1" t="b">
        <v>0</v>
      </c>
      <c r="H1017" s="1" t="b">
        <v>0</v>
      </c>
      <c r="I1017" s="1">
        <v>101.0</v>
      </c>
      <c r="J1017" s="2">
        <v>8.1886209E7</v>
      </c>
      <c r="K1017" s="2">
        <v>2355043.0</v>
      </c>
      <c r="L1017" s="1" t="s">
        <v>4679</v>
      </c>
      <c r="M1017" s="1" t="s">
        <v>148</v>
      </c>
      <c r="N1017" s="1" t="s">
        <v>4340</v>
      </c>
      <c r="O1017" s="1" t="s">
        <v>4680</v>
      </c>
    </row>
    <row r="1018">
      <c r="A1018" s="1" t="s">
        <v>4681</v>
      </c>
      <c r="B1018" s="1" t="s">
        <v>4682</v>
      </c>
      <c r="C1018" s="1" t="s">
        <v>4683</v>
      </c>
      <c r="D1018" s="1" t="b">
        <v>1</v>
      </c>
      <c r="E1018" s="1" t="b">
        <v>0</v>
      </c>
      <c r="F1018" s="1" t="b">
        <v>0</v>
      </c>
      <c r="G1018" s="1" t="b">
        <v>0</v>
      </c>
      <c r="H1018" s="1" t="b">
        <v>0</v>
      </c>
      <c r="I1018" s="1">
        <v>101.0</v>
      </c>
      <c r="J1018" s="2">
        <v>8.1795568E7</v>
      </c>
      <c r="K1018" s="2">
        <v>1636308.0</v>
      </c>
      <c r="L1018" s="1" t="s">
        <v>4684</v>
      </c>
      <c r="M1018" s="1" t="s">
        <v>87</v>
      </c>
      <c r="N1018" s="1" t="s">
        <v>88</v>
      </c>
      <c r="O1018" s="1" t="s">
        <v>4685</v>
      </c>
    </row>
    <row r="1019">
      <c r="A1019" s="1" t="s">
        <v>4686</v>
      </c>
      <c r="B1019" s="1" t="s">
        <v>4687</v>
      </c>
      <c r="C1019" s="1" t="s">
        <v>4688</v>
      </c>
      <c r="D1019" s="1" t="b">
        <v>1</v>
      </c>
      <c r="E1019" s="1" t="b">
        <v>0</v>
      </c>
      <c r="F1019" s="1" t="b">
        <v>0</v>
      </c>
      <c r="G1019" s="1" t="b">
        <v>0</v>
      </c>
      <c r="H1019" s="1" t="b">
        <v>0</v>
      </c>
      <c r="I1019" s="1">
        <v>101.0</v>
      </c>
      <c r="J1019" s="2">
        <v>8.1712683E7</v>
      </c>
      <c r="K1019" s="2">
        <v>2077073.0</v>
      </c>
      <c r="L1019" s="1" t="s">
        <v>4689</v>
      </c>
      <c r="M1019" s="1" t="s">
        <v>740</v>
      </c>
      <c r="N1019" s="1" t="s">
        <v>741</v>
      </c>
      <c r="O1019" s="1" t="s">
        <v>4690</v>
      </c>
    </row>
    <row r="1020">
      <c r="A1020" s="1" t="s">
        <v>4691</v>
      </c>
      <c r="B1020" s="1" t="s">
        <v>4692</v>
      </c>
      <c r="C1020" s="1" t="s">
        <v>4693</v>
      </c>
      <c r="D1020" s="1" t="b">
        <v>1</v>
      </c>
      <c r="E1020" s="1" t="b">
        <v>0</v>
      </c>
      <c r="F1020" s="1" t="b">
        <v>0</v>
      </c>
      <c r="G1020" s="1" t="b">
        <v>0</v>
      </c>
      <c r="H1020" s="1" t="b">
        <v>0</v>
      </c>
      <c r="I1020" s="1">
        <v>101.0</v>
      </c>
      <c r="J1020" s="2">
        <v>8.1236627E7</v>
      </c>
      <c r="K1020" s="2">
        <v>1785109.0</v>
      </c>
      <c r="L1020" s="1" t="s">
        <v>4694</v>
      </c>
      <c r="M1020" s="1" t="s">
        <v>639</v>
      </c>
      <c r="N1020" s="1" t="s">
        <v>640</v>
      </c>
      <c r="O1020" s="1" t="s">
        <v>4695</v>
      </c>
    </row>
    <row r="1021">
      <c r="A1021" s="1" t="s">
        <v>4696</v>
      </c>
      <c r="B1021" s="1" t="s">
        <v>4697</v>
      </c>
      <c r="C1021" s="1" t="s">
        <v>4698</v>
      </c>
      <c r="D1021" s="1" t="b">
        <v>1</v>
      </c>
      <c r="E1021" s="1" t="b">
        <v>0</v>
      </c>
      <c r="F1021" s="1" t="b">
        <v>0</v>
      </c>
      <c r="G1021" s="1" t="b">
        <v>0</v>
      </c>
      <c r="H1021" s="1" t="b">
        <v>0</v>
      </c>
      <c r="I1021" s="1">
        <v>101.0</v>
      </c>
      <c r="J1021" s="2">
        <v>8.1216407E7</v>
      </c>
      <c r="K1021" s="2">
        <v>3235959.0</v>
      </c>
      <c r="L1021" s="1" t="s">
        <v>4699</v>
      </c>
      <c r="M1021" s="1" t="s">
        <v>639</v>
      </c>
      <c r="N1021" s="1" t="s">
        <v>640</v>
      </c>
      <c r="O1021" s="1" t="s">
        <v>4700</v>
      </c>
    </row>
    <row r="1022">
      <c r="A1022" s="1" t="s">
        <v>4701</v>
      </c>
      <c r="B1022" s="1" t="s">
        <v>4702</v>
      </c>
      <c r="C1022" s="1" t="s">
        <v>4703</v>
      </c>
      <c r="D1022" s="1" t="b">
        <v>1</v>
      </c>
      <c r="E1022" s="1" t="b">
        <v>0</v>
      </c>
      <c r="F1022" s="1" t="b">
        <v>0</v>
      </c>
      <c r="G1022" s="1" t="b">
        <v>0</v>
      </c>
      <c r="H1022" s="1" t="b">
        <v>0</v>
      </c>
      <c r="I1022" s="1">
        <v>101.0</v>
      </c>
      <c r="J1022" s="2">
        <v>8.1176046E7</v>
      </c>
      <c r="K1022" s="2">
        <v>2596118.0</v>
      </c>
      <c r="L1022" s="1" t="s">
        <v>4704</v>
      </c>
      <c r="M1022" s="1" t="s">
        <v>25</v>
      </c>
      <c r="N1022" s="1" t="s">
        <v>322</v>
      </c>
      <c r="O1022" s="1" t="s">
        <v>4705</v>
      </c>
    </row>
    <row r="1023">
      <c r="A1023" s="1" t="s">
        <v>4706</v>
      </c>
      <c r="B1023" s="1" t="s">
        <v>4707</v>
      </c>
      <c r="C1023" s="1" t="s">
        <v>4708</v>
      </c>
      <c r="D1023" s="1" t="b">
        <v>1</v>
      </c>
      <c r="E1023" s="1" t="b">
        <v>0</v>
      </c>
      <c r="F1023" s="1" t="b">
        <v>0</v>
      </c>
      <c r="G1023" s="1" t="b">
        <v>0</v>
      </c>
      <c r="H1023" s="1" t="b">
        <v>0</v>
      </c>
      <c r="I1023" s="1">
        <v>101.0</v>
      </c>
      <c r="J1023" s="2">
        <v>8.0853315E7</v>
      </c>
      <c r="K1023" s="2">
        <v>1795813.0</v>
      </c>
      <c r="L1023" s="1" t="s">
        <v>4709</v>
      </c>
      <c r="M1023" s="1" t="s">
        <v>4411</v>
      </c>
      <c r="N1023" s="1" t="s">
        <v>4412</v>
      </c>
      <c r="O1023" s="1" t="s">
        <v>4710</v>
      </c>
    </row>
    <row r="1024">
      <c r="A1024" s="1" t="s">
        <v>4711</v>
      </c>
      <c r="B1024" s="1" t="s">
        <v>4712</v>
      </c>
      <c r="C1024" s="1" t="s">
        <v>4713</v>
      </c>
      <c r="D1024" s="1" t="b">
        <v>1</v>
      </c>
      <c r="E1024" s="1" t="b">
        <v>0</v>
      </c>
      <c r="F1024" s="1" t="b">
        <v>0</v>
      </c>
      <c r="G1024" s="1" t="b">
        <v>0</v>
      </c>
      <c r="H1024" s="1" t="b">
        <v>0</v>
      </c>
      <c r="I1024" s="1">
        <v>101.0</v>
      </c>
      <c r="J1024" s="2">
        <v>8.0775126E7</v>
      </c>
      <c r="K1024" s="2">
        <v>1581216.0</v>
      </c>
      <c r="L1024" s="1" t="s">
        <v>4714</v>
      </c>
      <c r="M1024" s="1" t="s">
        <v>639</v>
      </c>
      <c r="N1024" s="1" t="s">
        <v>640</v>
      </c>
      <c r="O1024" s="1" t="s">
        <v>4715</v>
      </c>
    </row>
    <row r="1025">
      <c r="A1025" s="1" t="s">
        <v>4716</v>
      </c>
      <c r="B1025" s="1" t="s">
        <v>4717</v>
      </c>
      <c r="C1025" s="1" t="s">
        <v>4718</v>
      </c>
      <c r="D1025" s="1" t="b">
        <v>1</v>
      </c>
      <c r="E1025" s="1" t="b">
        <v>0</v>
      </c>
      <c r="F1025" s="1" t="b">
        <v>0</v>
      </c>
      <c r="G1025" s="1" t="b">
        <v>0</v>
      </c>
      <c r="H1025" s="1" t="b">
        <v>0</v>
      </c>
      <c r="I1025" s="1">
        <v>101.0</v>
      </c>
      <c r="J1025" s="2">
        <v>8.0539477E7</v>
      </c>
      <c r="K1025" s="2">
        <v>1922261.0</v>
      </c>
      <c r="L1025" s="1" t="s">
        <v>4719</v>
      </c>
      <c r="M1025" s="1" t="s">
        <v>148</v>
      </c>
      <c r="N1025" s="1" t="s">
        <v>249</v>
      </c>
      <c r="O1025" s="1" t="s">
        <v>4720</v>
      </c>
    </row>
    <row r="1026">
      <c r="A1026" s="1" t="s">
        <v>4721</v>
      </c>
      <c r="B1026" s="1" t="s">
        <v>4722</v>
      </c>
      <c r="C1026" s="1" t="s">
        <v>4723</v>
      </c>
      <c r="D1026" s="1" t="b">
        <v>1</v>
      </c>
      <c r="E1026" s="1" t="b">
        <v>0</v>
      </c>
      <c r="F1026" s="1" t="b">
        <v>0</v>
      </c>
      <c r="G1026" s="1" t="b">
        <v>0</v>
      </c>
      <c r="H1026" s="1" t="b">
        <v>0</v>
      </c>
      <c r="I1026" s="1">
        <v>101.0</v>
      </c>
      <c r="J1026" s="2">
        <v>8.0515701E7</v>
      </c>
      <c r="K1026" s="2">
        <v>1392337.0</v>
      </c>
      <c r="L1026" s="1" t="s">
        <v>4724</v>
      </c>
      <c r="M1026" s="1" t="s">
        <v>148</v>
      </c>
      <c r="N1026" s="1" t="s">
        <v>268</v>
      </c>
      <c r="O1026" s="1" t="s">
        <v>4725</v>
      </c>
    </row>
    <row r="1027">
      <c r="A1027" s="1" t="s">
        <v>4726</v>
      </c>
      <c r="B1027" s="1" t="s">
        <v>4727</v>
      </c>
      <c r="C1027" s="1" t="s">
        <v>4728</v>
      </c>
      <c r="D1027" s="1" t="b">
        <v>1</v>
      </c>
      <c r="E1027" s="1" t="b">
        <v>0</v>
      </c>
      <c r="F1027" s="1" t="b">
        <v>0</v>
      </c>
      <c r="G1027" s="1" t="b">
        <v>0</v>
      </c>
      <c r="H1027" s="1" t="b">
        <v>0</v>
      </c>
      <c r="I1027" s="1">
        <v>101.0</v>
      </c>
      <c r="J1027" s="2">
        <v>8.043206E7</v>
      </c>
      <c r="K1027" s="2">
        <v>7338286.0</v>
      </c>
      <c r="L1027" s="1" t="s">
        <v>4729</v>
      </c>
      <c r="M1027" s="1" t="s">
        <v>76</v>
      </c>
      <c r="N1027" s="1" t="s">
        <v>347</v>
      </c>
      <c r="O1027" s="1" t="s">
        <v>4730</v>
      </c>
    </row>
    <row r="1028">
      <c r="A1028" s="1" t="s">
        <v>4731</v>
      </c>
      <c r="B1028" s="1" t="s">
        <v>4732</v>
      </c>
      <c r="C1028" s="1" t="s">
        <v>4733</v>
      </c>
      <c r="D1028" s="1" t="b">
        <v>1</v>
      </c>
      <c r="E1028" s="1" t="b">
        <v>0</v>
      </c>
      <c r="F1028" s="1" t="b">
        <v>0</v>
      </c>
      <c r="G1028" s="1" t="b">
        <v>0</v>
      </c>
      <c r="H1028" s="1" t="b">
        <v>0</v>
      </c>
      <c r="I1028" s="1">
        <v>101.0</v>
      </c>
      <c r="J1028" s="2">
        <v>7.9993046E7</v>
      </c>
      <c r="K1028" s="2">
        <v>1932970.0</v>
      </c>
      <c r="L1028" s="1" t="s">
        <v>4734</v>
      </c>
      <c r="M1028" s="1" t="s">
        <v>76</v>
      </c>
      <c r="N1028" s="1" t="s">
        <v>342</v>
      </c>
      <c r="O1028" s="1" t="s">
        <v>4735</v>
      </c>
    </row>
    <row r="1029">
      <c r="A1029" s="1" t="s">
        <v>4736</v>
      </c>
      <c r="B1029" s="1" t="s">
        <v>4737</v>
      </c>
      <c r="C1029" s="1" t="s">
        <v>4738</v>
      </c>
      <c r="D1029" s="1" t="b">
        <v>1</v>
      </c>
      <c r="E1029" s="1" t="b">
        <v>0</v>
      </c>
      <c r="F1029" s="1" t="b">
        <v>0</v>
      </c>
      <c r="G1029" s="1" t="b">
        <v>0</v>
      </c>
      <c r="H1029" s="1" t="b">
        <v>0</v>
      </c>
      <c r="I1029" s="1">
        <v>101.0</v>
      </c>
      <c r="J1029" s="2">
        <v>7.9970849E7</v>
      </c>
      <c r="K1029" s="2">
        <v>2159369.0</v>
      </c>
      <c r="L1029" s="1" t="s">
        <v>4739</v>
      </c>
      <c r="M1029" s="1" t="s">
        <v>639</v>
      </c>
      <c r="N1029" s="1" t="s">
        <v>640</v>
      </c>
      <c r="O1029" s="1" t="s">
        <v>4740</v>
      </c>
    </row>
    <row r="1030">
      <c r="A1030" s="1" t="s">
        <v>4741</v>
      </c>
      <c r="B1030" s="1" t="s">
        <v>4742</v>
      </c>
      <c r="C1030" s="1" t="s">
        <v>4743</v>
      </c>
      <c r="D1030" s="1" t="b">
        <v>1</v>
      </c>
      <c r="E1030" s="1" t="b">
        <v>0</v>
      </c>
      <c r="F1030" s="1" t="b">
        <v>0</v>
      </c>
      <c r="G1030" s="1" t="b">
        <v>0</v>
      </c>
      <c r="H1030" s="1" t="b">
        <v>0</v>
      </c>
      <c r="I1030" s="1">
        <v>101.0</v>
      </c>
      <c r="J1030" s="2">
        <v>7.9850759E7</v>
      </c>
      <c r="K1030" s="2">
        <v>3356997.0</v>
      </c>
      <c r="L1030" s="1" t="s">
        <v>4744</v>
      </c>
      <c r="M1030" s="1" t="s">
        <v>148</v>
      </c>
      <c r="N1030" s="1" t="s">
        <v>55</v>
      </c>
      <c r="O1030" s="1" t="s">
        <v>4745</v>
      </c>
    </row>
    <row r="1031">
      <c r="A1031" s="1" t="s">
        <v>4746</v>
      </c>
      <c r="B1031" s="1" t="s">
        <v>4747</v>
      </c>
      <c r="C1031" s="1" t="s">
        <v>4748</v>
      </c>
      <c r="D1031" s="1" t="b">
        <v>1</v>
      </c>
      <c r="E1031" s="1" t="b">
        <v>0</v>
      </c>
      <c r="F1031" s="1" t="b">
        <v>0</v>
      </c>
      <c r="G1031" s="1" t="b">
        <v>0</v>
      </c>
      <c r="H1031" s="1" t="b">
        <v>0</v>
      </c>
      <c r="I1031" s="1">
        <v>101.0</v>
      </c>
      <c r="J1031" s="2">
        <v>7.9782111E7</v>
      </c>
      <c r="K1031" s="2">
        <v>1120965.0</v>
      </c>
      <c r="L1031" s="1" t="s">
        <v>4749</v>
      </c>
      <c r="M1031" s="1" t="s">
        <v>639</v>
      </c>
      <c r="N1031" s="1" t="s">
        <v>640</v>
      </c>
      <c r="O1031" s="1" t="s">
        <v>4750</v>
      </c>
    </row>
    <row r="1032">
      <c r="A1032" s="1" t="s">
        <v>4751</v>
      </c>
      <c r="B1032" s="1" t="s">
        <v>4752</v>
      </c>
      <c r="C1032" s="1" t="s">
        <v>4753</v>
      </c>
      <c r="D1032" s="1" t="b">
        <v>1</v>
      </c>
      <c r="E1032" s="1" t="b">
        <v>0</v>
      </c>
      <c r="F1032" s="1" t="b">
        <v>0</v>
      </c>
      <c r="G1032" s="1" t="b">
        <v>0</v>
      </c>
      <c r="H1032" s="1" t="b">
        <v>0</v>
      </c>
      <c r="I1032" s="1">
        <v>101.0</v>
      </c>
      <c r="J1032" s="2">
        <v>7.9518394E7</v>
      </c>
      <c r="K1032" s="2">
        <v>3433242.0</v>
      </c>
      <c r="L1032" s="1" t="s">
        <v>4754</v>
      </c>
      <c r="M1032" s="1" t="s">
        <v>1538</v>
      </c>
      <c r="N1032" s="1" t="s">
        <v>1539</v>
      </c>
      <c r="O1032" s="1" t="s">
        <v>4755</v>
      </c>
    </row>
    <row r="1033">
      <c r="A1033" s="1" t="s">
        <v>4756</v>
      </c>
      <c r="B1033" s="1" t="s">
        <v>4757</v>
      </c>
      <c r="C1033" s="1" t="s">
        <v>4758</v>
      </c>
      <c r="D1033" s="1" t="b">
        <v>1</v>
      </c>
      <c r="E1033" s="1" t="b">
        <v>0</v>
      </c>
      <c r="F1033" s="1" t="b">
        <v>0</v>
      </c>
      <c r="G1033" s="1" t="b">
        <v>0</v>
      </c>
      <c r="H1033" s="1" t="b">
        <v>0</v>
      </c>
      <c r="I1033" s="1">
        <v>101.0</v>
      </c>
      <c r="J1033" s="2">
        <v>7.9483594E7</v>
      </c>
      <c r="K1033" s="2">
        <v>1.0688288E7</v>
      </c>
      <c r="L1033" s="1" t="s">
        <v>4759</v>
      </c>
      <c r="M1033" s="1" t="s">
        <v>1538</v>
      </c>
      <c r="N1033" s="1" t="s">
        <v>4072</v>
      </c>
      <c r="O1033" s="1" t="s">
        <v>4760</v>
      </c>
    </row>
    <row r="1034">
      <c r="A1034" s="1" t="s">
        <v>4761</v>
      </c>
      <c r="B1034" s="1" t="s">
        <v>4762</v>
      </c>
      <c r="C1034" s="1" t="s">
        <v>4763</v>
      </c>
      <c r="D1034" s="1" t="b">
        <v>1</v>
      </c>
      <c r="E1034" s="1" t="b">
        <v>0</v>
      </c>
      <c r="F1034" s="1" t="b">
        <v>0</v>
      </c>
      <c r="G1034" s="1" t="b">
        <v>0</v>
      </c>
      <c r="H1034" s="1" t="b">
        <v>0</v>
      </c>
      <c r="I1034" s="1">
        <v>101.0</v>
      </c>
      <c r="J1034" s="2">
        <v>7.9363092E7</v>
      </c>
      <c r="K1034" s="2">
        <v>944954.0</v>
      </c>
      <c r="L1034" s="1" t="s">
        <v>4764</v>
      </c>
      <c r="M1034" s="1" t="s">
        <v>639</v>
      </c>
      <c r="N1034" s="1" t="s">
        <v>640</v>
      </c>
      <c r="O1034" s="1" t="s">
        <v>4765</v>
      </c>
    </row>
    <row r="1035">
      <c r="A1035" s="1" t="s">
        <v>4766</v>
      </c>
      <c r="B1035" s="1" t="s">
        <v>4767</v>
      </c>
      <c r="C1035" s="1" t="s">
        <v>4768</v>
      </c>
      <c r="D1035" s="1" t="b">
        <v>1</v>
      </c>
      <c r="E1035" s="1" t="b">
        <v>0</v>
      </c>
      <c r="F1035" s="1" t="b">
        <v>0</v>
      </c>
      <c r="G1035" s="1" t="b">
        <v>0</v>
      </c>
      <c r="H1035" s="1" t="b">
        <v>0</v>
      </c>
      <c r="I1035" s="1">
        <v>101.0</v>
      </c>
      <c r="J1035" s="2">
        <v>7.9270624E7</v>
      </c>
      <c r="K1035" s="2">
        <v>1101202.0</v>
      </c>
      <c r="L1035" s="1" t="s">
        <v>4769</v>
      </c>
      <c r="M1035" s="1" t="s">
        <v>639</v>
      </c>
      <c r="N1035" s="1" t="s">
        <v>640</v>
      </c>
      <c r="O1035" s="1" t="s">
        <v>4770</v>
      </c>
    </row>
    <row r="1036">
      <c r="A1036" s="1" t="s">
        <v>4771</v>
      </c>
      <c r="B1036" s="1" t="s">
        <v>4772</v>
      </c>
      <c r="C1036" s="1" t="s">
        <v>4773</v>
      </c>
      <c r="D1036" s="1" t="b">
        <v>1</v>
      </c>
      <c r="E1036" s="1" t="b">
        <v>0</v>
      </c>
      <c r="F1036" s="1" t="b">
        <v>0</v>
      </c>
      <c r="G1036" s="1" t="b">
        <v>0</v>
      </c>
      <c r="H1036" s="1" t="b">
        <v>0</v>
      </c>
      <c r="I1036" s="1">
        <v>101.0</v>
      </c>
      <c r="J1036" s="2">
        <v>7.9052684E7</v>
      </c>
      <c r="K1036" s="2">
        <v>3303204.0</v>
      </c>
      <c r="L1036" s="1" t="s">
        <v>4774</v>
      </c>
      <c r="M1036" s="1" t="s">
        <v>639</v>
      </c>
      <c r="N1036" s="1" t="s">
        <v>640</v>
      </c>
      <c r="O1036" s="1" t="s">
        <v>4775</v>
      </c>
    </row>
    <row r="1037">
      <c r="A1037" s="1" t="s">
        <v>4776</v>
      </c>
      <c r="B1037" s="1" t="s">
        <v>4777</v>
      </c>
      <c r="C1037" s="1" t="s">
        <v>4778</v>
      </c>
      <c r="D1037" s="1" t="b">
        <v>1</v>
      </c>
      <c r="E1037" s="1" t="b">
        <v>0</v>
      </c>
      <c r="F1037" s="1" t="b">
        <v>0</v>
      </c>
      <c r="G1037" s="1" t="b">
        <v>0</v>
      </c>
      <c r="H1037" s="1" t="b">
        <v>0</v>
      </c>
      <c r="I1037" s="1">
        <v>101.0</v>
      </c>
      <c r="J1037" s="2">
        <v>7.8679774E7</v>
      </c>
      <c r="K1037" s="2">
        <v>3173400.0</v>
      </c>
      <c r="L1037" s="1" t="s">
        <v>4779</v>
      </c>
      <c r="M1037" s="1" t="s">
        <v>148</v>
      </c>
      <c r="N1037" s="1" t="s">
        <v>219</v>
      </c>
      <c r="O1037" s="1" t="s">
        <v>4780</v>
      </c>
    </row>
    <row r="1038">
      <c r="A1038" s="1" t="s">
        <v>4781</v>
      </c>
      <c r="B1038" s="1" t="s">
        <v>4782</v>
      </c>
      <c r="C1038" s="1" t="s">
        <v>4783</v>
      </c>
      <c r="D1038" s="1" t="b">
        <v>1</v>
      </c>
      <c r="E1038" s="1" t="b">
        <v>0</v>
      </c>
      <c r="F1038" s="1" t="b">
        <v>0</v>
      </c>
      <c r="G1038" s="1" t="b">
        <v>0</v>
      </c>
      <c r="H1038" s="1" t="b">
        <v>0</v>
      </c>
      <c r="I1038" s="1">
        <v>101.0</v>
      </c>
      <c r="J1038" s="2">
        <v>7.8546152E7</v>
      </c>
      <c r="K1038" s="2">
        <v>1592710.0</v>
      </c>
      <c r="L1038" s="1" t="s">
        <v>4784</v>
      </c>
      <c r="M1038" s="1" t="s">
        <v>25</v>
      </c>
      <c r="N1038" s="1" t="s">
        <v>38</v>
      </c>
      <c r="O1038" s="1" t="s">
        <v>4785</v>
      </c>
    </row>
    <row r="1039">
      <c r="A1039" s="1" t="s">
        <v>4786</v>
      </c>
      <c r="B1039" s="1" t="s">
        <v>4787</v>
      </c>
      <c r="C1039" s="1" t="s">
        <v>4788</v>
      </c>
      <c r="D1039" s="1" t="b">
        <v>1</v>
      </c>
      <c r="E1039" s="1" t="b">
        <v>0</v>
      </c>
      <c r="F1039" s="1" t="b">
        <v>0</v>
      </c>
      <c r="G1039" s="1" t="b">
        <v>0</v>
      </c>
      <c r="H1039" s="1" t="b">
        <v>0</v>
      </c>
      <c r="I1039" s="1">
        <v>101.0</v>
      </c>
      <c r="J1039" s="2">
        <v>7.7986901E7</v>
      </c>
      <c r="K1039" s="2">
        <v>1565995.0</v>
      </c>
      <c r="L1039" s="1" t="s">
        <v>4789</v>
      </c>
      <c r="M1039" s="1" t="s">
        <v>87</v>
      </c>
      <c r="N1039" s="1" t="s">
        <v>88</v>
      </c>
      <c r="O1039" s="1" t="s">
        <v>4790</v>
      </c>
    </row>
    <row r="1040">
      <c r="A1040" s="1" t="s">
        <v>4791</v>
      </c>
      <c r="B1040" s="1" t="s">
        <v>4792</v>
      </c>
      <c r="C1040" s="1" t="s">
        <v>4793</v>
      </c>
      <c r="D1040" s="1" t="b">
        <v>1</v>
      </c>
      <c r="E1040" s="1" t="b">
        <v>0</v>
      </c>
      <c r="F1040" s="1" t="b">
        <v>0</v>
      </c>
      <c r="G1040" s="1" t="b">
        <v>0</v>
      </c>
      <c r="H1040" s="1" t="b">
        <v>0</v>
      </c>
      <c r="I1040" s="1">
        <v>101.0</v>
      </c>
      <c r="J1040" s="2">
        <v>7.789187E7</v>
      </c>
      <c r="K1040" s="2">
        <v>1296164.0</v>
      </c>
      <c r="L1040" s="1" t="s">
        <v>4794</v>
      </c>
      <c r="M1040" s="1" t="s">
        <v>4795</v>
      </c>
      <c r="N1040" s="1" t="s">
        <v>4796</v>
      </c>
      <c r="O1040" s="1" t="s">
        <v>4797</v>
      </c>
    </row>
    <row r="1041">
      <c r="A1041" s="1" t="s">
        <v>4798</v>
      </c>
      <c r="B1041" s="1" t="s">
        <v>4799</v>
      </c>
      <c r="C1041" s="1" t="s">
        <v>4800</v>
      </c>
      <c r="D1041" s="1" t="b">
        <v>1</v>
      </c>
      <c r="E1041" s="1" t="b">
        <v>0</v>
      </c>
      <c r="F1041" s="1" t="b">
        <v>0</v>
      </c>
      <c r="G1041" s="1" t="b">
        <v>0</v>
      </c>
      <c r="H1041" s="1" t="b">
        <v>0</v>
      </c>
      <c r="I1041" s="1">
        <v>101.0</v>
      </c>
      <c r="J1041" s="2">
        <v>7.7860667E7</v>
      </c>
      <c r="K1041" s="2">
        <v>2631603.0</v>
      </c>
      <c r="L1041" s="1" t="s">
        <v>4801</v>
      </c>
      <c r="M1041" s="1" t="s">
        <v>148</v>
      </c>
      <c r="N1041" s="1" t="s">
        <v>4056</v>
      </c>
      <c r="O1041" s="1" t="s">
        <v>4802</v>
      </c>
    </row>
    <row r="1042">
      <c r="A1042" s="1" t="s">
        <v>4803</v>
      </c>
      <c r="B1042" s="1" t="s">
        <v>4804</v>
      </c>
      <c r="C1042" s="1" t="s">
        <v>4805</v>
      </c>
      <c r="D1042" s="1" t="b">
        <v>1</v>
      </c>
      <c r="E1042" s="1" t="b">
        <v>0</v>
      </c>
      <c r="F1042" s="1" t="b">
        <v>0</v>
      </c>
      <c r="G1042" s="1" t="b">
        <v>0</v>
      </c>
      <c r="H1042" s="1" t="b">
        <v>0</v>
      </c>
      <c r="I1042" s="1">
        <v>101.0</v>
      </c>
      <c r="J1042" s="2">
        <v>7.78557E7</v>
      </c>
      <c r="K1042" s="2">
        <v>1006644.0</v>
      </c>
      <c r="L1042" s="1" t="s">
        <v>4806</v>
      </c>
      <c r="M1042" s="1" t="s">
        <v>639</v>
      </c>
      <c r="N1042" s="1" t="s">
        <v>640</v>
      </c>
      <c r="O1042" s="1" t="s">
        <v>4807</v>
      </c>
    </row>
    <row r="1043">
      <c r="A1043" s="1" t="s">
        <v>4808</v>
      </c>
      <c r="B1043" s="1" t="s">
        <v>4809</v>
      </c>
      <c r="C1043" s="1" t="s">
        <v>4810</v>
      </c>
      <c r="D1043" s="1" t="b">
        <v>1</v>
      </c>
      <c r="E1043" s="1" t="b">
        <v>0</v>
      </c>
      <c r="F1043" s="1" t="b">
        <v>0</v>
      </c>
      <c r="G1043" s="1" t="b">
        <v>0</v>
      </c>
      <c r="H1043" s="1" t="b">
        <v>0</v>
      </c>
      <c r="I1043" s="1">
        <v>101.0</v>
      </c>
      <c r="J1043" s="2">
        <v>7.7815786E7</v>
      </c>
      <c r="K1043" s="2">
        <v>2489850.0</v>
      </c>
      <c r="L1043" s="1" t="s">
        <v>4811</v>
      </c>
      <c r="M1043" s="1" t="s">
        <v>148</v>
      </c>
      <c r="N1043" s="1" t="s">
        <v>4111</v>
      </c>
      <c r="O1043" s="1" t="s">
        <v>4812</v>
      </c>
    </row>
    <row r="1044">
      <c r="A1044" s="1" t="s">
        <v>4813</v>
      </c>
      <c r="B1044" s="1" t="s">
        <v>4814</v>
      </c>
      <c r="C1044" s="1" t="s">
        <v>4815</v>
      </c>
      <c r="D1044" s="1" t="b">
        <v>1</v>
      </c>
      <c r="E1044" s="1" t="b">
        <v>0</v>
      </c>
      <c r="F1044" s="1" t="b">
        <v>0</v>
      </c>
      <c r="G1044" s="1" t="b">
        <v>0</v>
      </c>
      <c r="H1044" s="1" t="b">
        <v>0</v>
      </c>
      <c r="I1044" s="1">
        <v>101.0</v>
      </c>
      <c r="J1044" s="2">
        <v>7.7811877E7</v>
      </c>
      <c r="K1044" s="2">
        <v>1369127.0</v>
      </c>
      <c r="L1044" s="1" t="s">
        <v>4816</v>
      </c>
      <c r="M1044" s="1" t="s">
        <v>4795</v>
      </c>
      <c r="N1044" s="1" t="s">
        <v>4796</v>
      </c>
      <c r="O1044" s="1" t="s">
        <v>4817</v>
      </c>
    </row>
    <row r="1045">
      <c r="A1045" s="1" t="s">
        <v>4818</v>
      </c>
      <c r="B1045" s="1" t="s">
        <v>4819</v>
      </c>
      <c r="C1045" s="1" t="s">
        <v>4820</v>
      </c>
      <c r="D1045" s="1" t="b">
        <v>1</v>
      </c>
      <c r="E1045" s="1" t="b">
        <v>0</v>
      </c>
      <c r="F1045" s="1" t="b">
        <v>0</v>
      </c>
      <c r="G1045" s="1" t="b">
        <v>0</v>
      </c>
      <c r="H1045" s="1" t="b">
        <v>0</v>
      </c>
      <c r="I1045" s="1">
        <v>101.0</v>
      </c>
      <c r="J1045" s="2">
        <v>7.7791559E7</v>
      </c>
      <c r="K1045" s="2">
        <v>1944191.0</v>
      </c>
      <c r="L1045" s="1" t="s">
        <v>4821</v>
      </c>
      <c r="M1045" s="1" t="s">
        <v>25</v>
      </c>
      <c r="N1045" s="1" t="s">
        <v>219</v>
      </c>
      <c r="O1045" s="1" t="s">
        <v>4822</v>
      </c>
    </row>
    <row r="1046">
      <c r="A1046" s="1" t="s">
        <v>4823</v>
      </c>
      <c r="B1046" s="1" t="s">
        <v>4824</v>
      </c>
      <c r="C1046" s="1" t="s">
        <v>4825</v>
      </c>
      <c r="D1046" s="1" t="b">
        <v>1</v>
      </c>
      <c r="E1046" s="1" t="b">
        <v>0</v>
      </c>
      <c r="F1046" s="1" t="b">
        <v>0</v>
      </c>
      <c r="G1046" s="1" t="b">
        <v>0</v>
      </c>
      <c r="H1046" s="1" t="b">
        <v>0</v>
      </c>
      <c r="I1046" s="1">
        <v>101.0</v>
      </c>
      <c r="J1046" s="2">
        <v>7.6882935E7</v>
      </c>
      <c r="K1046" s="2">
        <v>1046807.0</v>
      </c>
      <c r="L1046" s="1" t="s">
        <v>4826</v>
      </c>
      <c r="M1046" s="1" t="s">
        <v>639</v>
      </c>
      <c r="N1046" s="1" t="s">
        <v>640</v>
      </c>
      <c r="O1046" s="1" t="s">
        <v>4827</v>
      </c>
    </row>
    <row r="1047">
      <c r="A1047" s="1" t="s">
        <v>4828</v>
      </c>
      <c r="B1047" s="1" t="s">
        <v>4829</v>
      </c>
      <c r="C1047" s="1" t="s">
        <v>4830</v>
      </c>
      <c r="D1047" s="1" t="b">
        <v>1</v>
      </c>
      <c r="E1047" s="1" t="b">
        <v>0</v>
      </c>
      <c r="F1047" s="1" t="b">
        <v>0</v>
      </c>
      <c r="G1047" s="1" t="b">
        <v>0</v>
      </c>
      <c r="H1047" s="1" t="b">
        <v>0</v>
      </c>
      <c r="I1047" s="1">
        <v>101.0</v>
      </c>
      <c r="J1047" s="2">
        <v>7.6803558E7</v>
      </c>
      <c r="K1047" s="2">
        <v>1866236.0</v>
      </c>
      <c r="L1047" s="1" t="s">
        <v>4831</v>
      </c>
      <c r="M1047" s="1" t="s">
        <v>1538</v>
      </c>
      <c r="N1047" s="1" t="s">
        <v>1539</v>
      </c>
      <c r="O1047" s="1" t="s">
        <v>4832</v>
      </c>
    </row>
    <row r="1048">
      <c r="A1048" s="1" t="s">
        <v>4833</v>
      </c>
      <c r="B1048" s="1" t="s">
        <v>4834</v>
      </c>
      <c r="C1048" s="1" t="s">
        <v>4835</v>
      </c>
      <c r="D1048" s="1" t="b">
        <v>1</v>
      </c>
      <c r="E1048" s="1" t="b">
        <v>0</v>
      </c>
      <c r="F1048" s="1" t="b">
        <v>0</v>
      </c>
      <c r="G1048" s="1" t="b">
        <v>0</v>
      </c>
      <c r="H1048" s="1" t="b">
        <v>0</v>
      </c>
      <c r="I1048" s="1">
        <v>101.0</v>
      </c>
      <c r="J1048" s="2">
        <v>7.673366E7</v>
      </c>
      <c r="K1048" s="2">
        <v>4831916.0</v>
      </c>
      <c r="L1048" s="1" t="s">
        <v>4836</v>
      </c>
      <c r="M1048" s="1" t="s">
        <v>148</v>
      </c>
      <c r="N1048" s="1" t="s">
        <v>327</v>
      </c>
      <c r="O1048" s="1" t="s">
        <v>4837</v>
      </c>
    </row>
    <row r="1049">
      <c r="A1049" s="1" t="s">
        <v>4838</v>
      </c>
      <c r="B1049" s="1" t="s">
        <v>4839</v>
      </c>
      <c r="C1049" s="1" t="s">
        <v>4840</v>
      </c>
      <c r="D1049" s="1" t="b">
        <v>1</v>
      </c>
      <c r="E1049" s="1" t="b">
        <v>0</v>
      </c>
      <c r="F1049" s="1" t="b">
        <v>0</v>
      </c>
      <c r="G1049" s="1" t="b">
        <v>0</v>
      </c>
      <c r="H1049" s="1" t="b">
        <v>0</v>
      </c>
      <c r="I1049" s="1">
        <v>101.0</v>
      </c>
      <c r="J1049" s="2">
        <v>7.5089946E7</v>
      </c>
      <c r="K1049" s="2">
        <v>903672.0</v>
      </c>
      <c r="L1049" s="1" t="s">
        <v>4841</v>
      </c>
      <c r="M1049" s="1" t="s">
        <v>174</v>
      </c>
      <c r="N1049" s="1" t="s">
        <v>897</v>
      </c>
      <c r="O1049" s="1" t="s">
        <v>4842</v>
      </c>
    </row>
    <row r="1050">
      <c r="A1050" s="1" t="s">
        <v>4843</v>
      </c>
      <c r="B1050" s="1" t="s">
        <v>4844</v>
      </c>
      <c r="C1050" s="1" t="s">
        <v>4845</v>
      </c>
      <c r="D1050" s="1" t="b">
        <v>1</v>
      </c>
      <c r="E1050" s="1" t="b">
        <v>0</v>
      </c>
      <c r="F1050" s="1" t="b">
        <v>0</v>
      </c>
      <c r="G1050" s="1" t="b">
        <v>0</v>
      </c>
      <c r="H1050" s="1" t="b">
        <v>0</v>
      </c>
      <c r="I1050" s="1">
        <v>101.0</v>
      </c>
      <c r="J1050" s="2">
        <v>7.5056854E7</v>
      </c>
      <c r="K1050" s="2">
        <v>1191954.0</v>
      </c>
      <c r="L1050" s="1" t="s">
        <v>4846</v>
      </c>
      <c r="M1050" s="1" t="s">
        <v>633</v>
      </c>
      <c r="N1050" s="1" t="s">
        <v>634</v>
      </c>
      <c r="O1050" s="1" t="s">
        <v>4847</v>
      </c>
    </row>
    <row r="1051">
      <c r="A1051" s="1" t="s">
        <v>4848</v>
      </c>
      <c r="B1051" s="1" t="s">
        <v>4849</v>
      </c>
      <c r="C1051" s="1" t="s">
        <v>4850</v>
      </c>
      <c r="D1051" s="1" t="b">
        <v>1</v>
      </c>
      <c r="E1051" s="1" t="b">
        <v>0</v>
      </c>
      <c r="F1051" s="1" t="b">
        <v>0</v>
      </c>
      <c r="G1051" s="1" t="b">
        <v>0</v>
      </c>
      <c r="H1051" s="1" t="b">
        <v>0</v>
      </c>
      <c r="I1051" s="1">
        <v>101.0</v>
      </c>
      <c r="J1051" s="2">
        <v>7.4834323E7</v>
      </c>
      <c r="K1051" s="2">
        <v>8666231.0</v>
      </c>
      <c r="L1051" s="1" t="s">
        <v>4851</v>
      </c>
      <c r="M1051" s="1" t="s">
        <v>76</v>
      </c>
      <c r="N1051" s="1" t="s">
        <v>190</v>
      </c>
      <c r="O1051" s="1" t="s">
        <v>4852</v>
      </c>
    </row>
    <row r="1052">
      <c r="A1052" s="1" t="s">
        <v>4853</v>
      </c>
      <c r="B1052" s="1" t="s">
        <v>4854</v>
      </c>
      <c r="C1052" s="1" t="s">
        <v>4855</v>
      </c>
      <c r="D1052" s="1" t="b">
        <v>1</v>
      </c>
      <c r="E1052" s="1" t="b">
        <v>0</v>
      </c>
      <c r="F1052" s="1" t="b">
        <v>0</v>
      </c>
      <c r="G1052" s="1" t="b">
        <v>0</v>
      </c>
      <c r="H1052" s="1" t="b">
        <v>0</v>
      </c>
      <c r="I1052" s="1">
        <v>101.0</v>
      </c>
      <c r="J1052" s="2">
        <v>7.4317078E7</v>
      </c>
      <c r="K1052" s="2">
        <v>3910176.0</v>
      </c>
      <c r="L1052" s="1" t="s">
        <v>4856</v>
      </c>
      <c r="M1052" s="1" t="s">
        <v>148</v>
      </c>
      <c r="N1052" s="1" t="s">
        <v>229</v>
      </c>
      <c r="O1052" s="1" t="s">
        <v>4857</v>
      </c>
    </row>
    <row r="1053">
      <c r="A1053" s="1" t="s">
        <v>4858</v>
      </c>
      <c r="B1053" s="1" t="s">
        <v>4859</v>
      </c>
      <c r="C1053" s="1" t="s">
        <v>4860</v>
      </c>
      <c r="D1053" s="1" t="b">
        <v>1</v>
      </c>
      <c r="E1053" s="1" t="b">
        <v>0</v>
      </c>
      <c r="F1053" s="1" t="b">
        <v>0</v>
      </c>
      <c r="G1053" s="1" t="b">
        <v>0</v>
      </c>
      <c r="H1053" s="1" t="b">
        <v>0</v>
      </c>
      <c r="I1053" s="1">
        <v>101.0</v>
      </c>
      <c r="J1053" s="2">
        <v>7.4314004E7</v>
      </c>
      <c r="K1053" s="2">
        <v>1601090.0</v>
      </c>
      <c r="L1053" s="1" t="s">
        <v>4861</v>
      </c>
      <c r="M1053" s="1" t="s">
        <v>639</v>
      </c>
      <c r="N1053" s="1" t="s">
        <v>640</v>
      </c>
      <c r="O1053" s="1" t="s">
        <v>4862</v>
      </c>
    </row>
    <row r="1054">
      <c r="A1054" s="1" t="s">
        <v>4863</v>
      </c>
      <c r="B1054" s="1" t="s">
        <v>4864</v>
      </c>
      <c r="C1054" s="1" t="s">
        <v>4865</v>
      </c>
      <c r="D1054" s="1" t="b">
        <v>1</v>
      </c>
      <c r="E1054" s="1" t="b">
        <v>0</v>
      </c>
      <c r="F1054" s="1" t="b">
        <v>0</v>
      </c>
      <c r="G1054" s="1" t="b">
        <v>0</v>
      </c>
      <c r="H1054" s="1" t="b">
        <v>0</v>
      </c>
      <c r="I1054" s="1">
        <v>101.0</v>
      </c>
      <c r="J1054" s="2">
        <v>7.424734E7</v>
      </c>
      <c r="K1054" s="2">
        <v>2667172.0</v>
      </c>
      <c r="L1054" s="1" t="s">
        <v>4866</v>
      </c>
      <c r="M1054" s="1" t="s">
        <v>25</v>
      </c>
      <c r="N1054" s="1" t="s">
        <v>322</v>
      </c>
      <c r="O1054" s="1" t="s">
        <v>4867</v>
      </c>
    </row>
    <row r="1055">
      <c r="A1055" s="1" t="s">
        <v>4868</v>
      </c>
      <c r="B1055" s="1" t="s">
        <v>4869</v>
      </c>
      <c r="C1055" s="1" t="s">
        <v>4870</v>
      </c>
      <c r="D1055" s="1" t="b">
        <v>1</v>
      </c>
      <c r="E1055" s="1" t="b">
        <v>0</v>
      </c>
      <c r="F1055" s="1" t="b">
        <v>0</v>
      </c>
      <c r="G1055" s="1" t="b">
        <v>0</v>
      </c>
      <c r="H1055" s="1" t="b">
        <v>0</v>
      </c>
      <c r="I1055" s="1">
        <v>101.0</v>
      </c>
      <c r="J1055" s="2">
        <v>7.4212147E7</v>
      </c>
      <c r="K1055" s="2">
        <v>1879529.0</v>
      </c>
      <c r="L1055" s="1" t="s">
        <v>4871</v>
      </c>
      <c r="M1055" s="1" t="s">
        <v>76</v>
      </c>
      <c r="N1055" s="1" t="s">
        <v>229</v>
      </c>
      <c r="O1055" s="1" t="s">
        <v>4872</v>
      </c>
    </row>
    <row r="1056">
      <c r="A1056" s="1" t="s">
        <v>4873</v>
      </c>
      <c r="B1056" s="1" t="s">
        <v>4874</v>
      </c>
      <c r="C1056" s="1" t="s">
        <v>4875</v>
      </c>
      <c r="D1056" s="1" t="b">
        <v>1</v>
      </c>
      <c r="E1056" s="1" t="b">
        <v>0</v>
      </c>
      <c r="F1056" s="1" t="b">
        <v>0</v>
      </c>
      <c r="G1056" s="1" t="b">
        <v>0</v>
      </c>
      <c r="H1056" s="1" t="b">
        <v>0</v>
      </c>
      <c r="I1056" s="1">
        <v>101.0</v>
      </c>
      <c r="J1056" s="2">
        <v>7.4096178E7</v>
      </c>
      <c r="K1056" s="2">
        <v>2820036.0</v>
      </c>
      <c r="L1056" s="1" t="s">
        <v>4876</v>
      </c>
      <c r="M1056" s="1" t="s">
        <v>4083</v>
      </c>
      <c r="N1056" s="1" t="s">
        <v>4084</v>
      </c>
      <c r="O1056" s="1" t="s">
        <v>4877</v>
      </c>
    </row>
    <row r="1057">
      <c r="A1057" s="1" t="s">
        <v>4878</v>
      </c>
      <c r="B1057" s="1" t="s">
        <v>4879</v>
      </c>
      <c r="C1057" s="1" t="s">
        <v>4880</v>
      </c>
      <c r="D1057" s="1" t="b">
        <v>1</v>
      </c>
      <c r="E1057" s="1" t="b">
        <v>0</v>
      </c>
      <c r="F1057" s="1" t="b">
        <v>0</v>
      </c>
      <c r="G1057" s="1" t="b">
        <v>0</v>
      </c>
      <c r="H1057" s="1" t="b">
        <v>0</v>
      </c>
      <c r="I1057" s="1">
        <v>101.0</v>
      </c>
      <c r="J1057" s="2">
        <v>7.4085705E7</v>
      </c>
      <c r="K1057" s="2">
        <v>1655889.0</v>
      </c>
      <c r="L1057" s="1" t="s">
        <v>4881</v>
      </c>
      <c r="M1057" s="1" t="s">
        <v>148</v>
      </c>
      <c r="N1057" s="1" t="s">
        <v>224</v>
      </c>
      <c r="O1057" s="1" t="s">
        <v>4882</v>
      </c>
    </row>
    <row r="1058">
      <c r="A1058" s="1" t="s">
        <v>4883</v>
      </c>
      <c r="B1058" s="1" t="s">
        <v>4884</v>
      </c>
      <c r="C1058" s="1" t="s">
        <v>4885</v>
      </c>
      <c r="D1058" s="1" t="b">
        <v>1</v>
      </c>
      <c r="E1058" s="1" t="b">
        <v>0</v>
      </c>
      <c r="F1058" s="1" t="b">
        <v>0</v>
      </c>
      <c r="G1058" s="1" t="b">
        <v>0</v>
      </c>
      <c r="H1058" s="1" t="b">
        <v>0</v>
      </c>
      <c r="I1058" s="1">
        <v>101.0</v>
      </c>
      <c r="J1058" s="2">
        <v>7.3809762E7</v>
      </c>
      <c r="K1058" s="2">
        <v>1226278.0</v>
      </c>
      <c r="L1058" s="1" t="s">
        <v>4886</v>
      </c>
      <c r="M1058" s="1" t="s">
        <v>639</v>
      </c>
      <c r="N1058" s="1" t="s">
        <v>640</v>
      </c>
      <c r="O1058" s="1" t="s">
        <v>4887</v>
      </c>
    </row>
    <row r="1059">
      <c r="A1059" s="1" t="s">
        <v>4888</v>
      </c>
      <c r="B1059" s="1" t="s">
        <v>4889</v>
      </c>
      <c r="C1059" s="1" t="s">
        <v>4890</v>
      </c>
      <c r="D1059" s="1" t="b">
        <v>1</v>
      </c>
      <c r="E1059" s="1" t="b">
        <v>0</v>
      </c>
      <c r="F1059" s="1" t="b">
        <v>0</v>
      </c>
      <c r="G1059" s="1" t="b">
        <v>0</v>
      </c>
      <c r="H1059" s="1" t="b">
        <v>0</v>
      </c>
      <c r="I1059" s="1">
        <v>101.0</v>
      </c>
      <c r="J1059" s="2">
        <v>7.3804577E7</v>
      </c>
      <c r="K1059" s="2">
        <v>1405377.0</v>
      </c>
      <c r="L1059" s="1" t="s">
        <v>4891</v>
      </c>
      <c r="M1059" s="1" t="s">
        <v>740</v>
      </c>
      <c r="N1059" s="1" t="s">
        <v>741</v>
      </c>
      <c r="O1059" s="1" t="s">
        <v>4892</v>
      </c>
    </row>
    <row r="1060">
      <c r="A1060" s="1" t="s">
        <v>4893</v>
      </c>
      <c r="B1060" s="1" t="s">
        <v>4894</v>
      </c>
      <c r="C1060" s="1" t="s">
        <v>4895</v>
      </c>
      <c r="D1060" s="1" t="b">
        <v>1</v>
      </c>
      <c r="E1060" s="1" t="b">
        <v>0</v>
      </c>
      <c r="F1060" s="1" t="b">
        <v>0</v>
      </c>
      <c r="G1060" s="1" t="b">
        <v>0</v>
      </c>
      <c r="H1060" s="1" t="b">
        <v>0</v>
      </c>
      <c r="I1060" s="1">
        <v>101.0</v>
      </c>
      <c r="J1060" s="2">
        <v>7.3436915E7</v>
      </c>
      <c r="K1060" s="2">
        <v>1584563.0</v>
      </c>
      <c r="L1060" s="1" t="s">
        <v>4896</v>
      </c>
      <c r="M1060" s="1" t="s">
        <v>1538</v>
      </c>
      <c r="N1060" s="1" t="s">
        <v>1539</v>
      </c>
      <c r="O1060" s="1" t="s">
        <v>4897</v>
      </c>
    </row>
    <row r="1061">
      <c r="A1061" s="1" t="s">
        <v>4898</v>
      </c>
      <c r="B1061" s="1" t="s">
        <v>4899</v>
      </c>
      <c r="C1061" s="1" t="s">
        <v>4900</v>
      </c>
      <c r="D1061" s="1" t="b">
        <v>1</v>
      </c>
      <c r="E1061" s="1" t="b">
        <v>0</v>
      </c>
      <c r="F1061" s="1" t="b">
        <v>0</v>
      </c>
      <c r="G1061" s="1" t="b">
        <v>0</v>
      </c>
      <c r="H1061" s="1" t="b">
        <v>0</v>
      </c>
      <c r="I1061" s="1">
        <v>101.0</v>
      </c>
      <c r="J1061" s="2">
        <v>7.322409E7</v>
      </c>
      <c r="K1061" s="2">
        <v>1024986.0</v>
      </c>
      <c r="L1061" s="1" t="s">
        <v>4901</v>
      </c>
      <c r="M1061" s="1" t="s">
        <v>633</v>
      </c>
      <c r="N1061" s="1" t="s">
        <v>634</v>
      </c>
      <c r="O1061" s="1" t="s">
        <v>4902</v>
      </c>
    </row>
    <row r="1062">
      <c r="A1062" s="1" t="s">
        <v>4903</v>
      </c>
      <c r="B1062" s="1" t="s">
        <v>4904</v>
      </c>
      <c r="C1062" s="1" t="s">
        <v>4905</v>
      </c>
      <c r="D1062" s="1" t="b">
        <v>1</v>
      </c>
      <c r="E1062" s="1" t="b">
        <v>0</v>
      </c>
      <c r="F1062" s="1" t="b">
        <v>0</v>
      </c>
      <c r="G1062" s="1" t="b">
        <v>0</v>
      </c>
      <c r="H1062" s="1" t="b">
        <v>0</v>
      </c>
      <c r="I1062" s="1">
        <v>101.0</v>
      </c>
      <c r="J1062" s="2">
        <v>7.2967911E7</v>
      </c>
      <c r="K1062" s="2">
        <v>1675091.0</v>
      </c>
      <c r="L1062" s="1" t="s">
        <v>4906</v>
      </c>
      <c r="M1062" s="1" t="s">
        <v>148</v>
      </c>
      <c r="N1062" s="1" t="s">
        <v>26</v>
      </c>
      <c r="O1062" s="1" t="s">
        <v>4907</v>
      </c>
    </row>
    <row r="1063">
      <c r="A1063" s="1" t="s">
        <v>4908</v>
      </c>
      <c r="B1063" s="1" t="s">
        <v>4909</v>
      </c>
      <c r="C1063" s="1" t="s">
        <v>4910</v>
      </c>
      <c r="D1063" s="1" t="b">
        <v>1</v>
      </c>
      <c r="E1063" s="1" t="b">
        <v>0</v>
      </c>
      <c r="F1063" s="1" t="b">
        <v>0</v>
      </c>
      <c r="G1063" s="1" t="b">
        <v>0</v>
      </c>
      <c r="H1063" s="1" t="b">
        <v>0</v>
      </c>
      <c r="I1063" s="1">
        <v>101.0</v>
      </c>
      <c r="J1063" s="2">
        <v>7.2491435E7</v>
      </c>
      <c r="K1063" s="2">
        <v>1315927.0</v>
      </c>
      <c r="L1063" s="1" t="s">
        <v>4911</v>
      </c>
      <c r="M1063" s="1" t="s">
        <v>25</v>
      </c>
      <c r="N1063" s="1" t="s">
        <v>249</v>
      </c>
      <c r="O1063" s="1" t="s">
        <v>4912</v>
      </c>
    </row>
    <row r="1064">
      <c r="A1064" s="1" t="s">
        <v>4913</v>
      </c>
      <c r="B1064" s="1" t="s">
        <v>4914</v>
      </c>
      <c r="C1064" s="1" t="s">
        <v>4915</v>
      </c>
      <c r="D1064" s="1" t="b">
        <v>1</v>
      </c>
      <c r="E1064" s="1" t="b">
        <v>0</v>
      </c>
      <c r="F1064" s="1" t="b">
        <v>0</v>
      </c>
      <c r="G1064" s="1" t="b">
        <v>0</v>
      </c>
      <c r="H1064" s="1" t="b">
        <v>0</v>
      </c>
      <c r="I1064" s="1">
        <v>101.0</v>
      </c>
      <c r="J1064" s="2">
        <v>7.2044755E7</v>
      </c>
      <c r="K1064" s="2">
        <v>1432363.0</v>
      </c>
      <c r="L1064" s="1" t="s">
        <v>4916</v>
      </c>
      <c r="M1064" s="1" t="s">
        <v>740</v>
      </c>
      <c r="N1064" s="1" t="s">
        <v>741</v>
      </c>
      <c r="O1064" s="1" t="s">
        <v>4917</v>
      </c>
    </row>
    <row r="1065">
      <c r="A1065" s="1" t="s">
        <v>4918</v>
      </c>
      <c r="B1065" s="1" t="s">
        <v>4919</v>
      </c>
      <c r="C1065" s="1" t="s">
        <v>4920</v>
      </c>
      <c r="D1065" s="1" t="b">
        <v>1</v>
      </c>
      <c r="E1065" s="1" t="b">
        <v>0</v>
      </c>
      <c r="F1065" s="1" t="b">
        <v>0</v>
      </c>
      <c r="G1065" s="1" t="b">
        <v>0</v>
      </c>
      <c r="H1065" s="1" t="b">
        <v>0</v>
      </c>
      <c r="I1065" s="1">
        <v>101.0</v>
      </c>
      <c r="J1065" s="2">
        <v>7.19731E7</v>
      </c>
      <c r="K1065" s="2">
        <v>962418.0</v>
      </c>
      <c r="L1065" s="1" t="s">
        <v>4921</v>
      </c>
      <c r="M1065" s="1" t="s">
        <v>639</v>
      </c>
      <c r="N1065" s="1" t="s">
        <v>640</v>
      </c>
      <c r="O1065" s="1" t="s">
        <v>4922</v>
      </c>
    </row>
    <row r="1066">
      <c r="A1066" s="1" t="s">
        <v>4923</v>
      </c>
      <c r="B1066" s="1" t="s">
        <v>4924</v>
      </c>
      <c r="C1066" s="1" t="s">
        <v>4925</v>
      </c>
      <c r="D1066" s="1" t="b">
        <v>1</v>
      </c>
      <c r="E1066" s="1" t="b">
        <v>0</v>
      </c>
      <c r="F1066" s="1" t="b">
        <v>0</v>
      </c>
      <c r="G1066" s="1" t="b">
        <v>0</v>
      </c>
      <c r="H1066" s="1" t="b">
        <v>0</v>
      </c>
      <c r="I1066" s="1">
        <v>101.0</v>
      </c>
      <c r="J1066" s="2">
        <v>7.195941E7</v>
      </c>
      <c r="K1066" s="2">
        <v>1660526.0</v>
      </c>
      <c r="L1066" s="1" t="s">
        <v>4926</v>
      </c>
      <c r="M1066" s="1" t="s">
        <v>639</v>
      </c>
      <c r="N1066" s="1" t="s">
        <v>640</v>
      </c>
      <c r="O1066" s="1" t="s">
        <v>4927</v>
      </c>
    </row>
    <row r="1067">
      <c r="A1067" s="1" t="s">
        <v>4928</v>
      </c>
      <c r="B1067" s="1" t="s">
        <v>4929</v>
      </c>
      <c r="C1067" s="1" t="s">
        <v>4930</v>
      </c>
      <c r="D1067" s="1" t="b">
        <v>1</v>
      </c>
      <c r="E1067" s="1" t="b">
        <v>0</v>
      </c>
      <c r="F1067" s="1" t="b">
        <v>0</v>
      </c>
      <c r="G1067" s="1" t="b">
        <v>0</v>
      </c>
      <c r="H1067" s="1" t="b">
        <v>0</v>
      </c>
      <c r="I1067" s="1">
        <v>101.0</v>
      </c>
      <c r="J1067" s="2">
        <v>7.1952104E7</v>
      </c>
      <c r="K1067" s="2">
        <v>814858.0</v>
      </c>
      <c r="L1067" s="1" t="s">
        <v>4931</v>
      </c>
      <c r="M1067" s="1" t="s">
        <v>639</v>
      </c>
      <c r="N1067" s="1" t="s">
        <v>640</v>
      </c>
      <c r="O1067" s="1" t="s">
        <v>4932</v>
      </c>
    </row>
    <row r="1068">
      <c r="A1068" s="1" t="s">
        <v>4933</v>
      </c>
      <c r="B1068" s="1" t="s">
        <v>4934</v>
      </c>
      <c r="C1068" s="1" t="s">
        <v>4935</v>
      </c>
      <c r="D1068" s="1" t="b">
        <v>1</v>
      </c>
      <c r="E1068" s="1" t="b">
        <v>0</v>
      </c>
      <c r="F1068" s="1" t="b">
        <v>0</v>
      </c>
      <c r="G1068" s="1" t="b">
        <v>0</v>
      </c>
      <c r="H1068" s="1" t="b">
        <v>0</v>
      </c>
      <c r="I1068" s="1">
        <v>101.0</v>
      </c>
      <c r="J1068" s="2">
        <v>7.1717066E7</v>
      </c>
      <c r="K1068" s="2">
        <v>1612148.0</v>
      </c>
      <c r="L1068" s="1" t="s">
        <v>4936</v>
      </c>
      <c r="M1068" s="1" t="s">
        <v>639</v>
      </c>
      <c r="N1068" s="1" t="s">
        <v>640</v>
      </c>
      <c r="O1068" s="1" t="s">
        <v>4937</v>
      </c>
    </row>
    <row r="1069">
      <c r="A1069" s="1" t="s">
        <v>4938</v>
      </c>
      <c r="B1069" s="1" t="s">
        <v>4939</v>
      </c>
      <c r="C1069" s="1" t="s">
        <v>4940</v>
      </c>
      <c r="D1069" s="1" t="b">
        <v>1</v>
      </c>
      <c r="E1069" s="1" t="b">
        <v>0</v>
      </c>
      <c r="F1069" s="1" t="b">
        <v>0</v>
      </c>
      <c r="G1069" s="1" t="b">
        <v>0</v>
      </c>
      <c r="H1069" s="1" t="b">
        <v>0</v>
      </c>
      <c r="I1069" s="1">
        <v>101.0</v>
      </c>
      <c r="J1069" s="2">
        <v>7.1686928E7</v>
      </c>
      <c r="K1069" s="2">
        <v>1362244.0</v>
      </c>
      <c r="L1069" s="1" t="s">
        <v>4941</v>
      </c>
      <c r="M1069" s="1" t="s">
        <v>87</v>
      </c>
      <c r="N1069" s="1" t="s">
        <v>88</v>
      </c>
      <c r="O1069" s="1" t="s">
        <v>4942</v>
      </c>
    </row>
    <row r="1070">
      <c r="A1070" s="1" t="s">
        <v>4943</v>
      </c>
      <c r="B1070" s="1" t="s">
        <v>4944</v>
      </c>
      <c r="C1070" s="1" t="s">
        <v>4945</v>
      </c>
      <c r="D1070" s="1" t="b">
        <v>1</v>
      </c>
      <c r="E1070" s="1" t="b">
        <v>0</v>
      </c>
      <c r="F1070" s="1" t="b">
        <v>0</v>
      </c>
      <c r="G1070" s="1" t="b">
        <v>0</v>
      </c>
      <c r="H1070" s="1" t="b">
        <v>0</v>
      </c>
      <c r="I1070" s="1">
        <v>101.0</v>
      </c>
      <c r="J1070" s="2">
        <v>7.1045635E7</v>
      </c>
      <c r="K1070" s="2">
        <v>1835649.0</v>
      </c>
      <c r="L1070" s="1" t="s">
        <v>4946</v>
      </c>
      <c r="M1070" s="1" t="s">
        <v>1538</v>
      </c>
      <c r="N1070" s="1" t="s">
        <v>1539</v>
      </c>
      <c r="O1070" s="1" t="s">
        <v>4947</v>
      </c>
    </row>
    <row r="1071">
      <c r="A1071" s="1" t="s">
        <v>4948</v>
      </c>
      <c r="B1071" s="1" t="s">
        <v>4949</v>
      </c>
      <c r="C1071" s="1" t="s">
        <v>4950</v>
      </c>
      <c r="D1071" s="1" t="b">
        <v>1</v>
      </c>
      <c r="E1071" s="1" t="b">
        <v>0</v>
      </c>
      <c r="F1071" s="1" t="b">
        <v>0</v>
      </c>
      <c r="G1071" s="1" t="b">
        <v>0</v>
      </c>
      <c r="H1071" s="1" t="b">
        <v>0</v>
      </c>
      <c r="I1071" s="1">
        <v>101.0</v>
      </c>
      <c r="J1071" s="2">
        <v>7.057092E7</v>
      </c>
      <c r="K1071" s="2">
        <v>2094236.0</v>
      </c>
      <c r="L1071" s="1" t="s">
        <v>4951</v>
      </c>
      <c r="M1071" s="1" t="s">
        <v>76</v>
      </c>
      <c r="N1071" s="1" t="s">
        <v>224</v>
      </c>
      <c r="O1071" s="1" t="s">
        <v>4952</v>
      </c>
    </row>
    <row r="1072">
      <c r="A1072" s="1" t="s">
        <v>4953</v>
      </c>
      <c r="B1072" s="1" t="s">
        <v>4954</v>
      </c>
      <c r="C1072" s="1" t="s">
        <v>4955</v>
      </c>
      <c r="D1072" s="1" t="b">
        <v>1</v>
      </c>
      <c r="E1072" s="1" t="b">
        <v>0</v>
      </c>
      <c r="F1072" s="1" t="b">
        <v>0</v>
      </c>
      <c r="G1072" s="1" t="b">
        <v>0</v>
      </c>
      <c r="H1072" s="1" t="b">
        <v>0</v>
      </c>
      <c r="I1072" s="1">
        <v>101.0</v>
      </c>
      <c r="J1072" s="2">
        <v>7.0402488E7</v>
      </c>
      <c r="K1072" s="2">
        <v>1866712.0</v>
      </c>
      <c r="L1072" s="1" t="s">
        <v>4956</v>
      </c>
      <c r="M1072" s="1" t="s">
        <v>639</v>
      </c>
      <c r="N1072" s="1" t="s">
        <v>640</v>
      </c>
      <c r="O1072" s="1" t="s">
        <v>4957</v>
      </c>
    </row>
    <row r="1073">
      <c r="A1073" s="1" t="s">
        <v>4958</v>
      </c>
      <c r="B1073" s="1" t="s">
        <v>4959</v>
      </c>
      <c r="C1073" s="1" t="s">
        <v>4960</v>
      </c>
      <c r="D1073" s="1" t="b">
        <v>1</v>
      </c>
      <c r="E1073" s="1" t="b">
        <v>0</v>
      </c>
      <c r="F1073" s="1" t="b">
        <v>0</v>
      </c>
      <c r="G1073" s="1" t="b">
        <v>0</v>
      </c>
      <c r="H1073" s="1" t="b">
        <v>0</v>
      </c>
      <c r="I1073" s="1">
        <v>101.0</v>
      </c>
      <c r="J1073" s="2">
        <v>7.0231833E7</v>
      </c>
      <c r="K1073" s="2">
        <v>2887983.0</v>
      </c>
      <c r="L1073" s="1" t="s">
        <v>4961</v>
      </c>
      <c r="M1073" s="1" t="s">
        <v>148</v>
      </c>
      <c r="N1073" s="1" t="s">
        <v>38</v>
      </c>
      <c r="O1073" s="1" t="s">
        <v>4962</v>
      </c>
    </row>
    <row r="1074">
      <c r="A1074" s="1" t="s">
        <v>4963</v>
      </c>
      <c r="B1074" s="1" t="s">
        <v>4964</v>
      </c>
      <c r="C1074" s="1" t="s">
        <v>4965</v>
      </c>
      <c r="D1074" s="1" t="b">
        <v>1</v>
      </c>
      <c r="E1074" s="1" t="b">
        <v>0</v>
      </c>
      <c r="F1074" s="1" t="b">
        <v>0</v>
      </c>
      <c r="G1074" s="1" t="b">
        <v>0</v>
      </c>
      <c r="H1074" s="1" t="b">
        <v>0</v>
      </c>
      <c r="I1074" s="1">
        <v>101.0</v>
      </c>
      <c r="J1074" s="2">
        <v>7.0207937E7</v>
      </c>
      <c r="K1074" s="2">
        <v>1952331.0</v>
      </c>
      <c r="L1074" s="1" t="s">
        <v>4966</v>
      </c>
      <c r="M1074" s="1" t="s">
        <v>1538</v>
      </c>
      <c r="N1074" s="1" t="s">
        <v>1539</v>
      </c>
      <c r="O1074" s="1" t="s">
        <v>4967</v>
      </c>
    </row>
    <row r="1075">
      <c r="A1075" s="1" t="s">
        <v>4968</v>
      </c>
      <c r="B1075" s="1" t="s">
        <v>4969</v>
      </c>
      <c r="C1075" s="1" t="s">
        <v>4970</v>
      </c>
      <c r="D1075" s="1" t="b">
        <v>1</v>
      </c>
      <c r="E1075" s="1" t="b">
        <v>0</v>
      </c>
      <c r="F1075" s="1" t="b">
        <v>0</v>
      </c>
      <c r="G1075" s="1" t="b">
        <v>0</v>
      </c>
      <c r="H1075" s="1" t="b">
        <v>0</v>
      </c>
      <c r="I1075" s="1">
        <v>101.0</v>
      </c>
      <c r="J1075" s="2">
        <v>7.0195924E7</v>
      </c>
      <c r="K1075" s="2">
        <v>2825468.0</v>
      </c>
      <c r="L1075" s="1" t="s">
        <v>4971</v>
      </c>
      <c r="M1075" s="1" t="s">
        <v>639</v>
      </c>
      <c r="N1075" s="1" t="s">
        <v>640</v>
      </c>
      <c r="O1075" s="1" t="s">
        <v>4972</v>
      </c>
    </row>
    <row r="1076">
      <c r="A1076" s="1" t="s">
        <v>4973</v>
      </c>
      <c r="B1076" s="1" t="s">
        <v>4974</v>
      </c>
      <c r="C1076" s="1" t="s">
        <v>4975</v>
      </c>
      <c r="D1076" s="1" t="b">
        <v>1</v>
      </c>
      <c r="E1076" s="1" t="b">
        <v>0</v>
      </c>
      <c r="F1076" s="1" t="b">
        <v>0</v>
      </c>
      <c r="G1076" s="1" t="b">
        <v>0</v>
      </c>
      <c r="H1076" s="1" t="b">
        <v>0</v>
      </c>
      <c r="I1076" s="1">
        <v>101.0</v>
      </c>
      <c r="J1076" s="2">
        <v>6.974702E7</v>
      </c>
      <c r="K1076" s="2">
        <v>2935364.0</v>
      </c>
      <c r="L1076" s="1" t="s">
        <v>4976</v>
      </c>
      <c r="M1076" s="1" t="s">
        <v>37</v>
      </c>
      <c r="N1076" s="1" t="s">
        <v>327</v>
      </c>
      <c r="O1076" s="1" t="s">
        <v>4977</v>
      </c>
    </row>
    <row r="1077">
      <c r="A1077" s="1" t="s">
        <v>4978</v>
      </c>
      <c r="B1077" s="1" t="s">
        <v>4979</v>
      </c>
      <c r="C1077" s="1" t="s">
        <v>4980</v>
      </c>
      <c r="D1077" s="1" t="b">
        <v>1</v>
      </c>
      <c r="E1077" s="1" t="b">
        <v>0</v>
      </c>
      <c r="F1077" s="1" t="b">
        <v>0</v>
      </c>
      <c r="G1077" s="1" t="b">
        <v>0</v>
      </c>
      <c r="H1077" s="1" t="b">
        <v>0</v>
      </c>
      <c r="I1077" s="1">
        <v>101.0</v>
      </c>
      <c r="J1077" s="2">
        <v>6.8975593E7</v>
      </c>
      <c r="K1077" s="2">
        <v>3113993.0</v>
      </c>
      <c r="L1077" s="1" t="s">
        <v>4981</v>
      </c>
      <c r="M1077" s="1" t="s">
        <v>25</v>
      </c>
      <c r="N1077" s="1" t="s">
        <v>327</v>
      </c>
      <c r="O1077" s="1" t="s">
        <v>4982</v>
      </c>
    </row>
    <row r="1078">
      <c r="A1078" s="1" t="s">
        <v>4983</v>
      </c>
      <c r="B1078" s="1" t="s">
        <v>4984</v>
      </c>
      <c r="C1078" s="1" t="s">
        <v>4985</v>
      </c>
      <c r="D1078" s="1" t="b">
        <v>1</v>
      </c>
      <c r="E1078" s="1" t="b">
        <v>0</v>
      </c>
      <c r="F1078" s="1" t="b">
        <v>0</v>
      </c>
      <c r="G1078" s="1" t="b">
        <v>0</v>
      </c>
      <c r="H1078" s="1" t="b">
        <v>0</v>
      </c>
      <c r="I1078" s="1">
        <v>101.0</v>
      </c>
      <c r="J1078" s="2">
        <v>6.8650511E7</v>
      </c>
      <c r="K1078" s="2">
        <v>1755819.0</v>
      </c>
      <c r="L1078" s="1" t="s">
        <v>4986</v>
      </c>
      <c r="M1078" s="1" t="s">
        <v>1538</v>
      </c>
      <c r="N1078" s="1" t="s">
        <v>1539</v>
      </c>
      <c r="O1078" s="1" t="s">
        <v>4987</v>
      </c>
    </row>
    <row r="1079">
      <c r="A1079" s="1" t="s">
        <v>4988</v>
      </c>
      <c r="B1079" s="1" t="s">
        <v>4989</v>
      </c>
      <c r="C1079" s="1" t="s">
        <v>4990</v>
      </c>
      <c r="D1079" s="1" t="b">
        <v>1</v>
      </c>
      <c r="E1079" s="1" t="b">
        <v>0</v>
      </c>
      <c r="F1079" s="1" t="b">
        <v>0</v>
      </c>
      <c r="G1079" s="1" t="b">
        <v>0</v>
      </c>
      <c r="H1079" s="1" t="b">
        <v>0</v>
      </c>
      <c r="I1079" s="1">
        <v>101.0</v>
      </c>
      <c r="J1079" s="2">
        <v>6.8305119E7</v>
      </c>
      <c r="K1079" s="2">
        <v>3416507.0</v>
      </c>
      <c r="L1079" s="1" t="s">
        <v>4991</v>
      </c>
      <c r="M1079" s="1" t="s">
        <v>76</v>
      </c>
      <c r="N1079" s="1" t="s">
        <v>327</v>
      </c>
      <c r="O1079" s="1" t="s">
        <v>4992</v>
      </c>
    </row>
    <row r="1080">
      <c r="A1080" s="1" t="s">
        <v>4993</v>
      </c>
      <c r="B1080" s="1" t="s">
        <v>4994</v>
      </c>
      <c r="C1080" s="1" t="s">
        <v>4995</v>
      </c>
      <c r="D1080" s="1" t="b">
        <v>1</v>
      </c>
      <c r="E1080" s="1" t="b">
        <v>0</v>
      </c>
      <c r="F1080" s="1" t="b">
        <v>0</v>
      </c>
      <c r="G1080" s="1" t="b">
        <v>0</v>
      </c>
      <c r="H1080" s="1" t="b">
        <v>0</v>
      </c>
      <c r="I1080" s="1">
        <v>101.0</v>
      </c>
      <c r="J1080" s="2">
        <v>6.7925859E7</v>
      </c>
      <c r="K1080" s="2">
        <v>1830471.0</v>
      </c>
      <c r="L1080" s="1" t="s">
        <v>4996</v>
      </c>
      <c r="M1080" s="1" t="s">
        <v>639</v>
      </c>
      <c r="N1080" s="1" t="s">
        <v>640</v>
      </c>
      <c r="O1080" s="1" t="s">
        <v>4997</v>
      </c>
    </row>
    <row r="1081">
      <c r="A1081" s="1" t="s">
        <v>4998</v>
      </c>
      <c r="B1081" s="1" t="s">
        <v>4999</v>
      </c>
      <c r="C1081" s="1" t="s">
        <v>5000</v>
      </c>
      <c r="D1081" s="1" t="b">
        <v>1</v>
      </c>
      <c r="E1081" s="1" t="b">
        <v>0</v>
      </c>
      <c r="F1081" s="1" t="b">
        <v>0</v>
      </c>
      <c r="G1081" s="1" t="b">
        <v>0</v>
      </c>
      <c r="H1081" s="1" t="b">
        <v>0</v>
      </c>
      <c r="I1081" s="1">
        <v>101.0</v>
      </c>
      <c r="J1081" s="2">
        <v>6.7855326E7</v>
      </c>
      <c r="K1081" s="2">
        <v>2151070.0</v>
      </c>
      <c r="L1081" s="1" t="s">
        <v>5001</v>
      </c>
      <c r="M1081" s="1" t="s">
        <v>76</v>
      </c>
      <c r="N1081" s="1" t="s">
        <v>322</v>
      </c>
      <c r="O1081" s="1" t="s">
        <v>5002</v>
      </c>
    </row>
    <row r="1082">
      <c r="A1082" s="1" t="s">
        <v>5003</v>
      </c>
      <c r="B1082" s="1" t="s">
        <v>5004</v>
      </c>
      <c r="C1082" s="1" t="s">
        <v>5005</v>
      </c>
      <c r="D1082" s="1" t="b">
        <v>1</v>
      </c>
      <c r="E1082" s="1" t="b">
        <v>0</v>
      </c>
      <c r="F1082" s="1" t="b">
        <v>0</v>
      </c>
      <c r="G1082" s="1" t="b">
        <v>0</v>
      </c>
      <c r="H1082" s="1" t="b">
        <v>0</v>
      </c>
      <c r="I1082" s="1">
        <v>101.0</v>
      </c>
      <c r="J1082" s="2">
        <v>6.7418405E7</v>
      </c>
      <c r="K1082" s="2">
        <v>1235307.0</v>
      </c>
      <c r="L1082" s="1" t="s">
        <v>5006</v>
      </c>
      <c r="M1082" s="1" t="s">
        <v>4538</v>
      </c>
      <c r="N1082" s="1" t="s">
        <v>4539</v>
      </c>
      <c r="O1082" s="1" t="s">
        <v>5007</v>
      </c>
    </row>
    <row r="1083">
      <c r="A1083" s="1" t="s">
        <v>5008</v>
      </c>
      <c r="B1083" s="1" t="s">
        <v>5009</v>
      </c>
      <c r="C1083" s="1" t="s">
        <v>5010</v>
      </c>
      <c r="D1083" s="1" t="b">
        <v>1</v>
      </c>
      <c r="E1083" s="1" t="b">
        <v>0</v>
      </c>
      <c r="F1083" s="1" t="b">
        <v>0</v>
      </c>
      <c r="G1083" s="1" t="b">
        <v>0</v>
      </c>
      <c r="H1083" s="1" t="b">
        <v>0</v>
      </c>
      <c r="I1083" s="1">
        <v>101.0</v>
      </c>
      <c r="J1083" s="2">
        <v>6.7151672E7</v>
      </c>
      <c r="K1083" s="2">
        <v>2025918.0</v>
      </c>
      <c r="L1083" s="1" t="s">
        <v>5011</v>
      </c>
      <c r="M1083" s="1" t="s">
        <v>633</v>
      </c>
      <c r="N1083" s="1" t="s">
        <v>634</v>
      </c>
      <c r="O1083" s="1" t="s">
        <v>5012</v>
      </c>
    </row>
    <row r="1084">
      <c r="A1084" s="1" t="s">
        <v>5013</v>
      </c>
      <c r="B1084" s="1" t="s">
        <v>5014</v>
      </c>
      <c r="C1084" s="1" t="s">
        <v>5015</v>
      </c>
      <c r="D1084" s="1" t="b">
        <v>1</v>
      </c>
      <c r="E1084" s="1" t="b">
        <v>0</v>
      </c>
      <c r="F1084" s="1" t="b">
        <v>0</v>
      </c>
      <c r="G1084" s="1" t="b">
        <v>0</v>
      </c>
      <c r="H1084" s="1" t="b">
        <v>0</v>
      </c>
      <c r="I1084" s="1">
        <v>101.0</v>
      </c>
      <c r="J1084" s="2">
        <v>6.7095129E7</v>
      </c>
      <c r="K1084" s="2">
        <v>1399703.0</v>
      </c>
      <c r="L1084" s="1" t="s">
        <v>5016</v>
      </c>
      <c r="M1084" s="1" t="s">
        <v>1538</v>
      </c>
      <c r="N1084" s="1" t="s">
        <v>1539</v>
      </c>
      <c r="O1084" s="1" t="s">
        <v>5017</v>
      </c>
    </row>
    <row r="1085">
      <c r="A1085" s="1" t="s">
        <v>5018</v>
      </c>
      <c r="B1085" s="1" t="s">
        <v>5019</v>
      </c>
      <c r="C1085" s="1" t="s">
        <v>5020</v>
      </c>
      <c r="D1085" s="1" t="b">
        <v>1</v>
      </c>
      <c r="E1085" s="1" t="b">
        <v>0</v>
      </c>
      <c r="F1085" s="1" t="b">
        <v>0</v>
      </c>
      <c r="G1085" s="1" t="b">
        <v>0</v>
      </c>
      <c r="H1085" s="1" t="b">
        <v>0</v>
      </c>
      <c r="I1085" s="1">
        <v>101.0</v>
      </c>
      <c r="J1085" s="2">
        <v>6.6936011E7</v>
      </c>
      <c r="K1085" s="2">
        <v>1282733.0</v>
      </c>
      <c r="L1085" s="1" t="s">
        <v>5021</v>
      </c>
      <c r="M1085" s="1" t="s">
        <v>1538</v>
      </c>
      <c r="N1085" s="1" t="s">
        <v>1539</v>
      </c>
      <c r="O1085" s="1" t="s">
        <v>5022</v>
      </c>
    </row>
    <row r="1086">
      <c r="A1086" s="1" t="s">
        <v>5023</v>
      </c>
      <c r="B1086" s="1" t="s">
        <v>5024</v>
      </c>
      <c r="C1086" s="1" t="s">
        <v>5025</v>
      </c>
      <c r="D1086" s="1" t="b">
        <v>1</v>
      </c>
      <c r="E1086" s="1" t="b">
        <v>0</v>
      </c>
      <c r="F1086" s="1" t="b">
        <v>0</v>
      </c>
      <c r="G1086" s="1" t="b">
        <v>0</v>
      </c>
      <c r="H1086" s="1" t="b">
        <v>0</v>
      </c>
      <c r="I1086" s="1">
        <v>101.0</v>
      </c>
      <c r="J1086" s="2">
        <v>6.6699361E7</v>
      </c>
      <c r="K1086" s="2">
        <v>1956387.0</v>
      </c>
      <c r="L1086" s="1" t="s">
        <v>5026</v>
      </c>
      <c r="M1086" s="1" t="s">
        <v>639</v>
      </c>
      <c r="N1086" s="1" t="s">
        <v>640</v>
      </c>
      <c r="O1086" s="1" t="s">
        <v>5027</v>
      </c>
    </row>
    <row r="1087">
      <c r="A1087" s="1" t="s">
        <v>5028</v>
      </c>
      <c r="B1087" s="1" t="s">
        <v>5029</v>
      </c>
      <c r="C1087" s="1" t="s">
        <v>5030</v>
      </c>
      <c r="D1087" s="1" t="b">
        <v>1</v>
      </c>
      <c r="E1087" s="1" t="b">
        <v>0</v>
      </c>
      <c r="F1087" s="1" t="b">
        <v>0</v>
      </c>
      <c r="G1087" s="1" t="b">
        <v>0</v>
      </c>
      <c r="H1087" s="1" t="b">
        <v>0</v>
      </c>
      <c r="I1087" s="1">
        <v>101.0</v>
      </c>
      <c r="J1087" s="2">
        <v>6.6341396E7</v>
      </c>
      <c r="K1087" s="2">
        <v>2008106.0</v>
      </c>
      <c r="L1087" s="1" t="s">
        <v>5031</v>
      </c>
      <c r="M1087" s="1" t="s">
        <v>1538</v>
      </c>
      <c r="N1087" s="1" t="s">
        <v>1539</v>
      </c>
      <c r="O1087" s="1" t="s">
        <v>5032</v>
      </c>
    </row>
    <row r="1088">
      <c r="A1088" s="1" t="s">
        <v>5033</v>
      </c>
      <c r="B1088" s="1" t="s">
        <v>5034</v>
      </c>
      <c r="C1088" s="1" t="s">
        <v>5035</v>
      </c>
      <c r="D1088" s="1" t="b">
        <v>1</v>
      </c>
      <c r="E1088" s="1" t="b">
        <v>0</v>
      </c>
      <c r="F1088" s="1" t="b">
        <v>0</v>
      </c>
      <c r="G1088" s="1" t="b">
        <v>0</v>
      </c>
      <c r="H1088" s="1" t="b">
        <v>0</v>
      </c>
      <c r="I1088" s="1">
        <v>101.0</v>
      </c>
      <c r="J1088" s="2">
        <v>6.5591118E7</v>
      </c>
      <c r="K1088" s="2">
        <v>1708570.0</v>
      </c>
      <c r="L1088" s="1" t="s">
        <v>5036</v>
      </c>
      <c r="M1088" s="1" t="s">
        <v>37</v>
      </c>
      <c r="N1088" s="1" t="s">
        <v>268</v>
      </c>
      <c r="O1088" s="1" t="s">
        <v>5037</v>
      </c>
    </row>
    <row r="1089">
      <c r="A1089" s="1" t="s">
        <v>5038</v>
      </c>
      <c r="B1089" s="1" t="s">
        <v>5039</v>
      </c>
      <c r="C1089" s="1" t="s">
        <v>5040</v>
      </c>
      <c r="D1089" s="1" t="b">
        <v>1</v>
      </c>
      <c r="E1089" s="1" t="b">
        <v>0</v>
      </c>
      <c r="F1089" s="1" t="b">
        <v>0</v>
      </c>
      <c r="G1089" s="1" t="b">
        <v>0</v>
      </c>
      <c r="H1089" s="1" t="b">
        <v>0</v>
      </c>
      <c r="I1089" s="1">
        <v>101.0</v>
      </c>
      <c r="J1089" s="2">
        <v>6.5248354E7</v>
      </c>
      <c r="K1089" s="2">
        <v>1971800.0</v>
      </c>
      <c r="L1089" s="1" t="s">
        <v>5041</v>
      </c>
      <c r="M1089" s="1" t="s">
        <v>1538</v>
      </c>
      <c r="N1089" s="1" t="s">
        <v>1539</v>
      </c>
      <c r="O1089" s="1" t="s">
        <v>5042</v>
      </c>
    </row>
    <row r="1090">
      <c r="A1090" s="1" t="s">
        <v>5043</v>
      </c>
      <c r="B1090" s="1" t="s">
        <v>5044</v>
      </c>
      <c r="C1090" s="1" t="s">
        <v>5045</v>
      </c>
      <c r="D1090" s="1" t="b">
        <v>1</v>
      </c>
      <c r="E1090" s="1" t="b">
        <v>0</v>
      </c>
      <c r="F1090" s="1" t="b">
        <v>0</v>
      </c>
      <c r="G1090" s="1" t="b">
        <v>0</v>
      </c>
      <c r="H1090" s="1" t="b">
        <v>0</v>
      </c>
      <c r="I1090" s="1">
        <v>101.0</v>
      </c>
      <c r="J1090" s="2">
        <v>6.5236423E7</v>
      </c>
      <c r="K1090" s="2">
        <v>1285821.0</v>
      </c>
      <c r="L1090" s="1" t="s">
        <v>5046</v>
      </c>
      <c r="M1090" s="1" t="s">
        <v>25</v>
      </c>
      <c r="N1090" s="1" t="s">
        <v>383</v>
      </c>
      <c r="O1090" s="1" t="s">
        <v>5047</v>
      </c>
    </row>
    <row r="1091">
      <c r="A1091" s="1" t="s">
        <v>5048</v>
      </c>
      <c r="B1091" s="1" t="s">
        <v>5049</v>
      </c>
      <c r="C1091" s="1" t="s">
        <v>5050</v>
      </c>
      <c r="D1091" s="1" t="b">
        <v>1</v>
      </c>
      <c r="E1091" s="1" t="b">
        <v>0</v>
      </c>
      <c r="F1091" s="1" t="b">
        <v>0</v>
      </c>
      <c r="G1091" s="1" t="b">
        <v>0</v>
      </c>
      <c r="H1091" s="1" t="b">
        <v>0</v>
      </c>
      <c r="I1091" s="1">
        <v>101.0</v>
      </c>
      <c r="J1091" s="2">
        <v>6.5199272E7</v>
      </c>
      <c r="K1091" s="2">
        <v>2892124.0</v>
      </c>
      <c r="L1091" s="1" t="s">
        <v>5051</v>
      </c>
      <c r="M1091" s="1" t="s">
        <v>639</v>
      </c>
      <c r="N1091" s="1" t="s">
        <v>640</v>
      </c>
      <c r="O1091" s="1" t="s">
        <v>5052</v>
      </c>
    </row>
    <row r="1092">
      <c r="A1092" s="1" t="s">
        <v>5053</v>
      </c>
      <c r="B1092" s="1" t="s">
        <v>5054</v>
      </c>
      <c r="C1092" s="1" t="s">
        <v>5055</v>
      </c>
      <c r="D1092" s="1" t="b">
        <v>1</v>
      </c>
      <c r="E1092" s="1" t="b">
        <v>0</v>
      </c>
      <c r="F1092" s="1" t="b">
        <v>0</v>
      </c>
      <c r="G1092" s="1" t="b">
        <v>0</v>
      </c>
      <c r="H1092" s="1" t="b">
        <v>0</v>
      </c>
      <c r="I1092" s="1">
        <v>101.0</v>
      </c>
      <c r="J1092" s="2">
        <v>6.5171883E7</v>
      </c>
      <c r="K1092" s="2">
        <v>1100777.0</v>
      </c>
      <c r="L1092" s="1" t="s">
        <v>5056</v>
      </c>
      <c r="M1092" s="1" t="s">
        <v>4083</v>
      </c>
      <c r="N1092" s="1" t="s">
        <v>4095</v>
      </c>
      <c r="O1092" s="1" t="s">
        <v>5057</v>
      </c>
    </row>
    <row r="1093">
      <c r="A1093" s="1" t="s">
        <v>5058</v>
      </c>
      <c r="B1093" s="1" t="s">
        <v>5059</v>
      </c>
      <c r="C1093" s="1" t="s">
        <v>5060</v>
      </c>
      <c r="D1093" s="1" t="b">
        <v>1</v>
      </c>
      <c r="E1093" s="1" t="b">
        <v>0</v>
      </c>
      <c r="F1093" s="1" t="b">
        <v>0</v>
      </c>
      <c r="G1093" s="1" t="b">
        <v>0</v>
      </c>
      <c r="H1093" s="1" t="b">
        <v>0</v>
      </c>
      <c r="I1093" s="1">
        <v>101.0</v>
      </c>
      <c r="J1093" s="2">
        <v>6.499771E7</v>
      </c>
      <c r="K1093" s="2">
        <v>1450838.0</v>
      </c>
      <c r="L1093" s="1" t="s">
        <v>5061</v>
      </c>
      <c r="M1093" s="1" t="s">
        <v>1538</v>
      </c>
      <c r="N1093" s="1" t="s">
        <v>1539</v>
      </c>
      <c r="O1093" s="1" t="s">
        <v>5062</v>
      </c>
    </row>
    <row r="1094">
      <c r="A1094" s="1" t="s">
        <v>5063</v>
      </c>
      <c r="B1094" s="1" t="s">
        <v>5064</v>
      </c>
      <c r="C1094" s="1" t="s">
        <v>5065</v>
      </c>
      <c r="D1094" s="1" t="b">
        <v>1</v>
      </c>
      <c r="E1094" s="1" t="b">
        <v>0</v>
      </c>
      <c r="F1094" s="1" t="b">
        <v>0</v>
      </c>
      <c r="G1094" s="1" t="b">
        <v>0</v>
      </c>
      <c r="H1094" s="1" t="b">
        <v>0</v>
      </c>
      <c r="I1094" s="1">
        <v>101.0</v>
      </c>
      <c r="J1094" s="2">
        <v>6.4906666E7</v>
      </c>
      <c r="K1094" s="2">
        <v>1130814.0</v>
      </c>
      <c r="L1094" s="1" t="s">
        <v>5066</v>
      </c>
      <c r="M1094" s="1" t="s">
        <v>1538</v>
      </c>
      <c r="N1094" s="1" t="s">
        <v>1539</v>
      </c>
      <c r="O1094" s="1" t="s">
        <v>5067</v>
      </c>
    </row>
    <row r="1095">
      <c r="A1095" s="1" t="s">
        <v>5068</v>
      </c>
      <c r="B1095" s="1" t="s">
        <v>5069</v>
      </c>
      <c r="C1095" s="1" t="s">
        <v>5070</v>
      </c>
      <c r="D1095" s="1" t="b">
        <v>1</v>
      </c>
      <c r="E1095" s="1" t="b">
        <v>0</v>
      </c>
      <c r="F1095" s="1" t="b">
        <v>0</v>
      </c>
      <c r="G1095" s="1" t="b">
        <v>0</v>
      </c>
      <c r="H1095" s="1" t="b">
        <v>0</v>
      </c>
      <c r="I1095" s="1">
        <v>101.0</v>
      </c>
      <c r="J1095" s="2">
        <v>6.4634728E7</v>
      </c>
      <c r="K1095" s="2">
        <v>1828574.0</v>
      </c>
      <c r="L1095" s="1" t="s">
        <v>5071</v>
      </c>
      <c r="M1095" s="1" t="s">
        <v>37</v>
      </c>
      <c r="N1095" s="1" t="s">
        <v>342</v>
      </c>
      <c r="O1095" s="1" t="s">
        <v>5072</v>
      </c>
    </row>
    <row r="1096">
      <c r="A1096" s="1" t="s">
        <v>5073</v>
      </c>
      <c r="B1096" s="1" t="s">
        <v>5074</v>
      </c>
      <c r="C1096" s="1" t="s">
        <v>5075</v>
      </c>
      <c r="D1096" s="1" t="b">
        <v>1</v>
      </c>
      <c r="E1096" s="1" t="b">
        <v>0</v>
      </c>
      <c r="F1096" s="1" t="b">
        <v>0</v>
      </c>
      <c r="G1096" s="1" t="b">
        <v>0</v>
      </c>
      <c r="H1096" s="1" t="b">
        <v>0</v>
      </c>
      <c r="I1096" s="1">
        <v>101.0</v>
      </c>
      <c r="J1096" s="2">
        <v>6.450667E7</v>
      </c>
      <c r="K1096" s="2">
        <v>1214902.0</v>
      </c>
      <c r="L1096" s="1" t="s">
        <v>5076</v>
      </c>
      <c r="M1096" s="1" t="s">
        <v>1538</v>
      </c>
      <c r="N1096" s="1" t="s">
        <v>1539</v>
      </c>
      <c r="O1096" s="1" t="s">
        <v>5077</v>
      </c>
    </row>
    <row r="1097">
      <c r="A1097" s="1" t="s">
        <v>5078</v>
      </c>
      <c r="B1097" s="1" t="s">
        <v>5079</v>
      </c>
      <c r="C1097" s="1" t="s">
        <v>5080</v>
      </c>
      <c r="D1097" s="1" t="b">
        <v>1</v>
      </c>
      <c r="E1097" s="1" t="b">
        <v>0</v>
      </c>
      <c r="F1097" s="1" t="b">
        <v>0</v>
      </c>
      <c r="G1097" s="1" t="b">
        <v>0</v>
      </c>
      <c r="H1097" s="1" t="b">
        <v>0</v>
      </c>
      <c r="I1097" s="1">
        <v>101.0</v>
      </c>
      <c r="J1097" s="2">
        <v>6.4413455E7</v>
      </c>
      <c r="K1097" s="2">
        <v>1381445.0</v>
      </c>
      <c r="L1097" s="1" t="s">
        <v>5081</v>
      </c>
      <c r="M1097" s="1" t="s">
        <v>87</v>
      </c>
      <c r="N1097" s="1" t="s">
        <v>88</v>
      </c>
      <c r="O1097" s="1" t="s">
        <v>5082</v>
      </c>
    </row>
    <row r="1098">
      <c r="A1098" s="1" t="s">
        <v>5083</v>
      </c>
      <c r="B1098" s="1" t="s">
        <v>5084</v>
      </c>
      <c r="C1098" s="1" t="s">
        <v>5085</v>
      </c>
      <c r="D1098" s="1" t="b">
        <v>1</v>
      </c>
      <c r="E1098" s="1" t="b">
        <v>0</v>
      </c>
      <c r="F1098" s="1" t="b">
        <v>0</v>
      </c>
      <c r="G1098" s="1" t="b">
        <v>0</v>
      </c>
      <c r="H1098" s="1" t="b">
        <v>0</v>
      </c>
      <c r="I1098" s="1">
        <v>101.0</v>
      </c>
      <c r="J1098" s="2">
        <v>6.4106893E7</v>
      </c>
      <c r="K1098" s="2">
        <v>1336477.0</v>
      </c>
      <c r="L1098" s="1" t="s">
        <v>5086</v>
      </c>
      <c r="M1098" s="1" t="s">
        <v>639</v>
      </c>
      <c r="N1098" s="1" t="s">
        <v>640</v>
      </c>
      <c r="O1098" s="1" t="s">
        <v>5087</v>
      </c>
    </row>
    <row r="1099">
      <c r="A1099" s="1" t="s">
        <v>5088</v>
      </c>
      <c r="B1099" s="1" t="s">
        <v>5089</v>
      </c>
      <c r="C1099" s="1" t="s">
        <v>5090</v>
      </c>
      <c r="D1099" s="1" t="b">
        <v>1</v>
      </c>
      <c r="E1099" s="1" t="b">
        <v>0</v>
      </c>
      <c r="F1099" s="1" t="b">
        <v>0</v>
      </c>
      <c r="G1099" s="1" t="b">
        <v>0</v>
      </c>
      <c r="H1099" s="1" t="b">
        <v>0</v>
      </c>
      <c r="I1099" s="1">
        <v>101.0</v>
      </c>
      <c r="J1099" s="2">
        <v>6.3905645E7</v>
      </c>
      <c r="K1099" s="2">
        <v>5204705.0</v>
      </c>
      <c r="L1099" s="1" t="s">
        <v>5091</v>
      </c>
      <c r="M1099" s="1" t="s">
        <v>25</v>
      </c>
      <c r="N1099" s="1" t="s">
        <v>4056</v>
      </c>
      <c r="O1099" s="1" t="s">
        <v>5092</v>
      </c>
    </row>
    <row r="1100">
      <c r="A1100" s="1" t="s">
        <v>5093</v>
      </c>
      <c r="B1100" s="1" t="s">
        <v>5094</v>
      </c>
      <c r="C1100" s="1" t="s">
        <v>5095</v>
      </c>
      <c r="D1100" s="1" t="b">
        <v>1</v>
      </c>
      <c r="E1100" s="1" t="b">
        <v>0</v>
      </c>
      <c r="F1100" s="1" t="b">
        <v>0</v>
      </c>
      <c r="G1100" s="1" t="b">
        <v>0</v>
      </c>
      <c r="H1100" s="1" t="b">
        <v>0</v>
      </c>
      <c r="I1100" s="1">
        <v>101.0</v>
      </c>
      <c r="J1100" s="2">
        <v>6.3442691E7</v>
      </c>
      <c r="K1100" s="2">
        <v>2169033.0</v>
      </c>
      <c r="L1100" s="1" t="s">
        <v>5096</v>
      </c>
      <c r="M1100" s="1" t="s">
        <v>76</v>
      </c>
      <c r="N1100" s="1" t="s">
        <v>55</v>
      </c>
      <c r="O1100" s="1" t="s">
        <v>5097</v>
      </c>
    </row>
    <row r="1101">
      <c r="A1101" s="1" t="s">
        <v>5098</v>
      </c>
      <c r="B1101" s="1" t="s">
        <v>5099</v>
      </c>
      <c r="C1101" s="1" t="s">
        <v>5100</v>
      </c>
      <c r="D1101" s="1" t="b">
        <v>1</v>
      </c>
      <c r="E1101" s="1" t="b">
        <v>0</v>
      </c>
      <c r="F1101" s="1" t="b">
        <v>0</v>
      </c>
      <c r="G1101" s="1" t="b">
        <v>0</v>
      </c>
      <c r="H1101" s="1" t="b">
        <v>0</v>
      </c>
      <c r="I1101" s="1">
        <v>101.0</v>
      </c>
      <c r="J1101" s="2">
        <v>6.3391752E7</v>
      </c>
      <c r="K1101" s="2">
        <v>5147564.0</v>
      </c>
      <c r="L1101" s="1" t="s">
        <v>5101</v>
      </c>
      <c r="M1101" s="1" t="s">
        <v>712</v>
      </c>
      <c r="N1101" s="1" t="s">
        <v>5102</v>
      </c>
      <c r="O1101" s="1" t="s">
        <v>5103</v>
      </c>
    </row>
    <row r="1102">
      <c r="A1102" s="1" t="s">
        <v>5104</v>
      </c>
      <c r="B1102" s="1" t="s">
        <v>5105</v>
      </c>
      <c r="C1102" s="1" t="s">
        <v>5106</v>
      </c>
      <c r="D1102" s="1" t="b">
        <v>1</v>
      </c>
      <c r="E1102" s="1" t="b">
        <v>0</v>
      </c>
      <c r="F1102" s="1" t="b">
        <v>0</v>
      </c>
      <c r="G1102" s="1" t="b">
        <v>0</v>
      </c>
      <c r="H1102" s="1" t="b">
        <v>0</v>
      </c>
      <c r="I1102" s="1">
        <v>101.0</v>
      </c>
      <c r="J1102" s="2">
        <v>6.2596602E7</v>
      </c>
      <c r="K1102" s="2">
        <v>1395866.0</v>
      </c>
      <c r="L1102" s="1" t="s">
        <v>5107</v>
      </c>
      <c r="M1102" s="1" t="s">
        <v>1538</v>
      </c>
      <c r="N1102" s="1" t="s">
        <v>1539</v>
      </c>
      <c r="O1102" s="1" t="s">
        <v>5108</v>
      </c>
    </row>
    <row r="1103">
      <c r="A1103" s="1" t="s">
        <v>5109</v>
      </c>
      <c r="B1103" s="1" t="s">
        <v>5110</v>
      </c>
      <c r="C1103" s="1" t="s">
        <v>5111</v>
      </c>
      <c r="D1103" s="1" t="b">
        <v>1</v>
      </c>
      <c r="E1103" s="1" t="b">
        <v>0</v>
      </c>
      <c r="F1103" s="1" t="b">
        <v>0</v>
      </c>
      <c r="G1103" s="1" t="b">
        <v>0</v>
      </c>
      <c r="H1103" s="1" t="b">
        <v>0</v>
      </c>
      <c r="I1103" s="1">
        <v>101.0</v>
      </c>
      <c r="J1103" s="2">
        <v>6.2301598E7</v>
      </c>
      <c r="K1103" s="2">
        <v>1231222.0</v>
      </c>
      <c r="L1103" s="1" t="s">
        <v>5112</v>
      </c>
      <c r="M1103" s="1" t="s">
        <v>639</v>
      </c>
      <c r="N1103" s="1" t="s">
        <v>640</v>
      </c>
      <c r="O1103" s="1" t="s">
        <v>5113</v>
      </c>
    </row>
    <row r="1104">
      <c r="A1104" s="1" t="s">
        <v>5114</v>
      </c>
      <c r="B1104" s="1" t="s">
        <v>5115</v>
      </c>
      <c r="C1104" s="1" t="s">
        <v>5116</v>
      </c>
      <c r="D1104" s="1" t="b">
        <v>1</v>
      </c>
      <c r="E1104" s="1" t="b">
        <v>0</v>
      </c>
      <c r="F1104" s="1" t="b">
        <v>0</v>
      </c>
      <c r="G1104" s="1" t="b">
        <v>0</v>
      </c>
      <c r="H1104" s="1" t="b">
        <v>0</v>
      </c>
      <c r="I1104" s="1">
        <v>101.0</v>
      </c>
      <c r="J1104" s="2">
        <v>6.2187232E7</v>
      </c>
      <c r="K1104" s="2">
        <v>1752260.0</v>
      </c>
      <c r="L1104" s="1" t="s">
        <v>5117</v>
      </c>
      <c r="M1104" s="1" t="s">
        <v>1538</v>
      </c>
      <c r="N1104" s="1" t="s">
        <v>1539</v>
      </c>
      <c r="O1104" s="1" t="s">
        <v>5118</v>
      </c>
    </row>
    <row r="1105">
      <c r="A1105" s="1" t="s">
        <v>5119</v>
      </c>
      <c r="B1105" s="1" t="s">
        <v>5120</v>
      </c>
      <c r="C1105" s="1" t="s">
        <v>5121</v>
      </c>
      <c r="D1105" s="1" t="b">
        <v>1</v>
      </c>
      <c r="E1105" s="1" t="b">
        <v>0</v>
      </c>
      <c r="F1105" s="1" t="b">
        <v>0</v>
      </c>
      <c r="G1105" s="1" t="b">
        <v>0</v>
      </c>
      <c r="H1105" s="1" t="b">
        <v>0</v>
      </c>
      <c r="I1105" s="1">
        <v>101.0</v>
      </c>
      <c r="J1105" s="2">
        <v>6.2145643E7</v>
      </c>
      <c r="K1105" s="2">
        <v>1406575.0</v>
      </c>
      <c r="L1105" s="1" t="s">
        <v>5122</v>
      </c>
      <c r="M1105" s="1" t="s">
        <v>1538</v>
      </c>
      <c r="N1105" s="1" t="s">
        <v>1539</v>
      </c>
      <c r="O1105" s="1" t="s">
        <v>5123</v>
      </c>
    </row>
    <row r="1106">
      <c r="A1106" s="1" t="s">
        <v>5124</v>
      </c>
      <c r="B1106" s="1" t="s">
        <v>5125</v>
      </c>
      <c r="C1106" s="1" t="s">
        <v>5126</v>
      </c>
      <c r="D1106" s="1" t="b">
        <v>1</v>
      </c>
      <c r="E1106" s="1" t="b">
        <v>0</v>
      </c>
      <c r="F1106" s="1" t="b">
        <v>0</v>
      </c>
      <c r="G1106" s="1" t="b">
        <v>0</v>
      </c>
      <c r="H1106" s="1" t="b">
        <v>0</v>
      </c>
      <c r="I1106" s="1">
        <v>101.0</v>
      </c>
      <c r="J1106" s="2">
        <v>6.2090377E7</v>
      </c>
      <c r="K1106" s="2">
        <v>1586065.0</v>
      </c>
      <c r="L1106" s="1" t="s">
        <v>5127</v>
      </c>
      <c r="M1106" s="1" t="s">
        <v>1538</v>
      </c>
      <c r="N1106" s="1" t="s">
        <v>1539</v>
      </c>
      <c r="O1106" s="1" t="s">
        <v>5128</v>
      </c>
    </row>
    <row r="1107">
      <c r="A1107" s="1" t="s">
        <v>5129</v>
      </c>
      <c r="B1107" s="1" t="s">
        <v>5130</v>
      </c>
      <c r="C1107" s="1" t="s">
        <v>5131</v>
      </c>
      <c r="D1107" s="1" t="b">
        <v>1</v>
      </c>
      <c r="E1107" s="1" t="b">
        <v>0</v>
      </c>
      <c r="F1107" s="1" t="b">
        <v>0</v>
      </c>
      <c r="G1107" s="1" t="b">
        <v>0</v>
      </c>
      <c r="H1107" s="1" t="b">
        <v>0</v>
      </c>
      <c r="I1107" s="1">
        <v>101.0</v>
      </c>
      <c r="J1107" s="2">
        <v>6.1641034E7</v>
      </c>
      <c r="K1107" s="2">
        <v>1792636.0</v>
      </c>
      <c r="L1107" s="1" t="s">
        <v>5132</v>
      </c>
      <c r="M1107" s="1" t="s">
        <v>1538</v>
      </c>
      <c r="N1107" s="1" t="s">
        <v>1539</v>
      </c>
      <c r="O1107" s="1" t="s">
        <v>5133</v>
      </c>
    </row>
    <row r="1108">
      <c r="A1108" s="1" t="s">
        <v>5134</v>
      </c>
      <c r="B1108" s="1" t="s">
        <v>5135</v>
      </c>
      <c r="C1108" s="1" t="s">
        <v>5136</v>
      </c>
      <c r="D1108" s="1" t="b">
        <v>1</v>
      </c>
      <c r="E1108" s="1" t="b">
        <v>0</v>
      </c>
      <c r="F1108" s="1" t="b">
        <v>0</v>
      </c>
      <c r="G1108" s="1" t="b">
        <v>0</v>
      </c>
      <c r="H1108" s="1" t="b">
        <v>0</v>
      </c>
      <c r="I1108" s="1">
        <v>101.0</v>
      </c>
      <c r="J1108" s="2">
        <v>6.1637488E7</v>
      </c>
      <c r="K1108" s="2">
        <v>1556730.0</v>
      </c>
      <c r="L1108" s="1" t="s">
        <v>5137</v>
      </c>
      <c r="M1108" s="1" t="s">
        <v>37</v>
      </c>
      <c r="N1108" s="1" t="s">
        <v>38</v>
      </c>
      <c r="O1108" s="1" t="s">
        <v>5138</v>
      </c>
    </row>
    <row r="1109">
      <c r="A1109" s="1" t="s">
        <v>5139</v>
      </c>
      <c r="B1109" s="1" t="s">
        <v>5140</v>
      </c>
      <c r="C1109" s="1" t="s">
        <v>5141</v>
      </c>
      <c r="D1109" s="1" t="b">
        <v>1</v>
      </c>
      <c r="E1109" s="1" t="b">
        <v>0</v>
      </c>
      <c r="F1109" s="1" t="b">
        <v>0</v>
      </c>
      <c r="G1109" s="1" t="b">
        <v>0</v>
      </c>
      <c r="H1109" s="1" t="b">
        <v>0</v>
      </c>
      <c r="I1109" s="1">
        <v>101.0</v>
      </c>
      <c r="J1109" s="2">
        <v>6.1618372E7</v>
      </c>
      <c r="K1109" s="2">
        <v>1944562.0</v>
      </c>
      <c r="L1109" s="1" t="s">
        <v>5142</v>
      </c>
      <c r="M1109" s="1" t="s">
        <v>740</v>
      </c>
      <c r="N1109" s="1" t="s">
        <v>741</v>
      </c>
      <c r="O1109" s="1" t="s">
        <v>5143</v>
      </c>
    </row>
    <row r="1110">
      <c r="A1110" s="1" t="s">
        <v>5144</v>
      </c>
      <c r="B1110" s="1" t="s">
        <v>5145</v>
      </c>
      <c r="C1110" s="1" t="s">
        <v>5146</v>
      </c>
      <c r="D1110" s="1" t="b">
        <v>1</v>
      </c>
      <c r="E1110" s="1" t="b">
        <v>0</v>
      </c>
      <c r="F1110" s="1" t="b">
        <v>0</v>
      </c>
      <c r="G1110" s="1" t="b">
        <v>0</v>
      </c>
      <c r="H1110" s="1" t="b">
        <v>0</v>
      </c>
      <c r="I1110" s="1">
        <v>101.0</v>
      </c>
      <c r="J1110" s="2">
        <v>6.1239928E7</v>
      </c>
      <c r="K1110" s="2">
        <v>1492906.0</v>
      </c>
      <c r="L1110" s="1" t="s">
        <v>5147</v>
      </c>
      <c r="M1110" s="1" t="s">
        <v>25</v>
      </c>
      <c r="N1110" s="1" t="s">
        <v>347</v>
      </c>
      <c r="O1110" s="1" t="s">
        <v>5148</v>
      </c>
    </row>
    <row r="1111">
      <c r="A1111" s="1" t="s">
        <v>5149</v>
      </c>
      <c r="B1111" s="1" t="s">
        <v>5150</v>
      </c>
      <c r="C1111" s="1" t="s">
        <v>5151</v>
      </c>
      <c r="D1111" s="1" t="b">
        <v>1</v>
      </c>
      <c r="E1111" s="1" t="b">
        <v>0</v>
      </c>
      <c r="F1111" s="1" t="b">
        <v>0</v>
      </c>
      <c r="G1111" s="1" t="b">
        <v>0</v>
      </c>
      <c r="H1111" s="1" t="b">
        <v>0</v>
      </c>
      <c r="I1111" s="1">
        <v>101.0</v>
      </c>
      <c r="J1111" s="2">
        <v>6.1083817E7</v>
      </c>
      <c r="K1111" s="2">
        <v>1064151.0</v>
      </c>
      <c r="L1111" s="1" t="s">
        <v>5152</v>
      </c>
      <c r="M1111" s="1" t="s">
        <v>1538</v>
      </c>
      <c r="N1111" s="1" t="s">
        <v>1539</v>
      </c>
      <c r="O1111" s="1" t="s">
        <v>5153</v>
      </c>
    </row>
    <row r="1112">
      <c r="A1112" s="1" t="s">
        <v>5154</v>
      </c>
      <c r="B1112" s="1" t="s">
        <v>5155</v>
      </c>
      <c r="C1112" s="1" t="s">
        <v>5156</v>
      </c>
      <c r="D1112" s="1" t="b">
        <v>1</v>
      </c>
      <c r="E1112" s="1" t="b">
        <v>0</v>
      </c>
      <c r="F1112" s="1" t="b">
        <v>0</v>
      </c>
      <c r="G1112" s="1" t="b">
        <v>0</v>
      </c>
      <c r="H1112" s="1" t="b">
        <v>0</v>
      </c>
      <c r="I1112" s="1">
        <v>101.0</v>
      </c>
      <c r="J1112" s="2">
        <v>6.0554819E7</v>
      </c>
      <c r="K1112" s="2">
        <v>1590519.0</v>
      </c>
      <c r="L1112" s="1" t="s">
        <v>5157</v>
      </c>
      <c r="M1112" s="1" t="s">
        <v>639</v>
      </c>
      <c r="N1112" s="1" t="s">
        <v>640</v>
      </c>
      <c r="O1112" s="1" t="s">
        <v>5158</v>
      </c>
    </row>
    <row r="1113">
      <c r="A1113" s="1" t="s">
        <v>5159</v>
      </c>
      <c r="B1113" s="1" t="s">
        <v>5160</v>
      </c>
      <c r="C1113" s="1" t="s">
        <v>5161</v>
      </c>
      <c r="D1113" s="1" t="b">
        <v>1</v>
      </c>
      <c r="E1113" s="1" t="b">
        <v>0</v>
      </c>
      <c r="F1113" s="1" t="b">
        <v>0</v>
      </c>
      <c r="G1113" s="1" t="b">
        <v>0</v>
      </c>
      <c r="H1113" s="1" t="b">
        <v>0</v>
      </c>
      <c r="I1113" s="1">
        <v>101.0</v>
      </c>
      <c r="J1113" s="2">
        <v>6.0432879E7</v>
      </c>
      <c r="K1113" s="2">
        <v>798783.0</v>
      </c>
      <c r="L1113" s="1" t="s">
        <v>5162</v>
      </c>
      <c r="M1113" s="1" t="s">
        <v>633</v>
      </c>
      <c r="N1113" s="1" t="s">
        <v>634</v>
      </c>
      <c r="O1113" s="1" t="s">
        <v>5163</v>
      </c>
    </row>
    <row r="1114">
      <c r="A1114" s="1" t="s">
        <v>5164</v>
      </c>
      <c r="B1114" s="1" t="s">
        <v>5165</v>
      </c>
      <c r="C1114" s="1" t="s">
        <v>5166</v>
      </c>
      <c r="D1114" s="1" t="b">
        <v>1</v>
      </c>
      <c r="E1114" s="1" t="b">
        <v>0</v>
      </c>
      <c r="F1114" s="1" t="b">
        <v>0</v>
      </c>
      <c r="G1114" s="1" t="b">
        <v>0</v>
      </c>
      <c r="H1114" s="1" t="b">
        <v>0</v>
      </c>
      <c r="I1114" s="1">
        <v>101.0</v>
      </c>
      <c r="J1114" s="2">
        <v>6.0337159E7</v>
      </c>
      <c r="K1114" s="2">
        <v>1754751.0</v>
      </c>
      <c r="L1114" s="1" t="s">
        <v>5167</v>
      </c>
      <c r="M1114" s="1" t="s">
        <v>1538</v>
      </c>
      <c r="N1114" s="1" t="s">
        <v>1539</v>
      </c>
      <c r="O1114" s="1" t="s">
        <v>5168</v>
      </c>
    </row>
    <row r="1115">
      <c r="A1115" s="1" t="s">
        <v>5169</v>
      </c>
      <c r="B1115" s="1" t="s">
        <v>5170</v>
      </c>
      <c r="C1115" s="1" t="s">
        <v>5171</v>
      </c>
      <c r="D1115" s="1" t="b">
        <v>1</v>
      </c>
      <c r="E1115" s="1" t="b">
        <v>0</v>
      </c>
      <c r="F1115" s="1" t="b">
        <v>0</v>
      </c>
      <c r="G1115" s="1" t="b">
        <v>0</v>
      </c>
      <c r="H1115" s="1" t="b">
        <v>0</v>
      </c>
      <c r="I1115" s="1">
        <v>101.0</v>
      </c>
      <c r="J1115" s="2">
        <v>5.953617E7</v>
      </c>
      <c r="K1115" s="2">
        <v>3880676.0</v>
      </c>
      <c r="L1115" s="1" t="s">
        <v>5172</v>
      </c>
      <c r="M1115" s="1" t="s">
        <v>633</v>
      </c>
      <c r="N1115" s="1" t="s">
        <v>634</v>
      </c>
      <c r="O1115" s="1" t="s">
        <v>5173</v>
      </c>
    </row>
    <row r="1116">
      <c r="A1116" s="1" t="s">
        <v>5174</v>
      </c>
      <c r="B1116" s="1" t="s">
        <v>5175</v>
      </c>
      <c r="C1116" s="1" t="s">
        <v>5176</v>
      </c>
      <c r="D1116" s="1" t="b">
        <v>1</v>
      </c>
      <c r="E1116" s="1" t="b">
        <v>0</v>
      </c>
      <c r="F1116" s="1" t="b">
        <v>0</v>
      </c>
      <c r="G1116" s="1" t="b">
        <v>0</v>
      </c>
      <c r="H1116" s="1" t="b">
        <v>0</v>
      </c>
      <c r="I1116" s="1">
        <v>101.0</v>
      </c>
      <c r="J1116" s="2">
        <v>5.9442387E7</v>
      </c>
      <c r="K1116" s="2">
        <v>756541.0</v>
      </c>
      <c r="L1116" s="1" t="s">
        <v>5177</v>
      </c>
      <c r="M1116" s="1" t="s">
        <v>639</v>
      </c>
      <c r="N1116" s="1" t="s">
        <v>640</v>
      </c>
      <c r="O1116" s="1" t="s">
        <v>5178</v>
      </c>
    </row>
    <row r="1117">
      <c r="A1117" s="1" t="s">
        <v>5179</v>
      </c>
      <c r="B1117" s="1" t="s">
        <v>5180</v>
      </c>
      <c r="C1117" s="1" t="s">
        <v>5181</v>
      </c>
      <c r="D1117" s="1" t="b">
        <v>1</v>
      </c>
      <c r="E1117" s="1" t="b">
        <v>0</v>
      </c>
      <c r="F1117" s="1" t="b">
        <v>0</v>
      </c>
      <c r="G1117" s="1" t="b">
        <v>0</v>
      </c>
      <c r="H1117" s="1" t="b">
        <v>0</v>
      </c>
      <c r="I1117" s="1">
        <v>101.0</v>
      </c>
      <c r="J1117" s="2">
        <v>5.9308215E7</v>
      </c>
      <c r="K1117" s="2">
        <v>1204507.0</v>
      </c>
      <c r="L1117" s="1" t="s">
        <v>5182</v>
      </c>
      <c r="M1117" s="1" t="s">
        <v>1538</v>
      </c>
      <c r="N1117" s="1" t="s">
        <v>1539</v>
      </c>
      <c r="O1117" s="1" t="s">
        <v>5183</v>
      </c>
    </row>
    <row r="1118">
      <c r="A1118" s="1" t="s">
        <v>5184</v>
      </c>
      <c r="B1118" s="1" t="s">
        <v>5185</v>
      </c>
      <c r="C1118" s="1" t="s">
        <v>5186</v>
      </c>
      <c r="D1118" s="1" t="b">
        <v>1</v>
      </c>
      <c r="E1118" s="1" t="b">
        <v>0</v>
      </c>
      <c r="F1118" s="1" t="b">
        <v>0</v>
      </c>
      <c r="G1118" s="1" t="b">
        <v>0</v>
      </c>
      <c r="H1118" s="1" t="b">
        <v>0</v>
      </c>
      <c r="I1118" s="1">
        <v>101.0</v>
      </c>
      <c r="J1118" s="2">
        <v>5.927418E7</v>
      </c>
      <c r="K1118" s="2">
        <v>1910126.0</v>
      </c>
      <c r="L1118" s="1" t="s">
        <v>5187</v>
      </c>
      <c r="M1118" s="1" t="s">
        <v>148</v>
      </c>
      <c r="N1118" s="1" t="s">
        <v>322</v>
      </c>
      <c r="O1118" s="1" t="s">
        <v>5188</v>
      </c>
    </row>
    <row r="1119">
      <c r="A1119" s="1" t="s">
        <v>5189</v>
      </c>
      <c r="B1119" s="1" t="s">
        <v>5190</v>
      </c>
      <c r="C1119" s="1" t="s">
        <v>5191</v>
      </c>
      <c r="D1119" s="1" t="b">
        <v>1</v>
      </c>
      <c r="E1119" s="1" t="b">
        <v>0</v>
      </c>
      <c r="F1119" s="1" t="b">
        <v>0</v>
      </c>
      <c r="G1119" s="1" t="b">
        <v>0</v>
      </c>
      <c r="H1119" s="1" t="b">
        <v>0</v>
      </c>
      <c r="I1119" s="1">
        <v>101.0</v>
      </c>
      <c r="J1119" s="2">
        <v>5.9203983E7</v>
      </c>
      <c r="K1119" s="2">
        <v>1548779.0</v>
      </c>
      <c r="L1119" s="1" t="s">
        <v>5192</v>
      </c>
      <c r="M1119" s="1" t="s">
        <v>712</v>
      </c>
      <c r="N1119" s="1" t="s">
        <v>5102</v>
      </c>
      <c r="O1119" s="1" t="s">
        <v>5193</v>
      </c>
    </row>
    <row r="1120">
      <c r="A1120" s="1" t="s">
        <v>5194</v>
      </c>
      <c r="B1120" s="1" t="s">
        <v>5195</v>
      </c>
      <c r="C1120" s="1" t="s">
        <v>5196</v>
      </c>
      <c r="D1120" s="1" t="b">
        <v>1</v>
      </c>
      <c r="E1120" s="1" t="b">
        <v>0</v>
      </c>
      <c r="F1120" s="1" t="b">
        <v>0</v>
      </c>
      <c r="G1120" s="1" t="b">
        <v>0</v>
      </c>
      <c r="H1120" s="1" t="b">
        <v>0</v>
      </c>
      <c r="I1120" s="1">
        <v>101.0</v>
      </c>
      <c r="J1120" s="2">
        <v>5.9169692E7</v>
      </c>
      <c r="K1120" s="2">
        <v>2319678.0</v>
      </c>
      <c r="L1120" s="1" t="s">
        <v>5197</v>
      </c>
      <c r="M1120" s="1" t="s">
        <v>76</v>
      </c>
      <c r="N1120" s="1" t="s">
        <v>98</v>
      </c>
      <c r="O1120" s="1" t="s">
        <v>5198</v>
      </c>
    </row>
    <row r="1121">
      <c r="A1121" s="1" t="s">
        <v>5199</v>
      </c>
      <c r="B1121" s="1" t="s">
        <v>5200</v>
      </c>
      <c r="C1121" s="1" t="s">
        <v>5201</v>
      </c>
      <c r="D1121" s="1" t="b">
        <v>1</v>
      </c>
      <c r="E1121" s="1" t="b">
        <v>0</v>
      </c>
      <c r="F1121" s="1" t="b">
        <v>0</v>
      </c>
      <c r="G1121" s="1" t="b">
        <v>0</v>
      </c>
      <c r="H1121" s="1" t="b">
        <v>0</v>
      </c>
      <c r="I1121" s="1">
        <v>101.0</v>
      </c>
      <c r="J1121" s="2">
        <v>5.9100195E7</v>
      </c>
      <c r="K1121" s="2">
        <v>2082067.0</v>
      </c>
      <c r="L1121" s="1" t="s">
        <v>5202</v>
      </c>
      <c r="M1121" s="1" t="s">
        <v>639</v>
      </c>
      <c r="N1121" s="1" t="s">
        <v>640</v>
      </c>
      <c r="O1121" s="1" t="s">
        <v>5203</v>
      </c>
    </row>
    <row r="1122">
      <c r="A1122" s="1" t="s">
        <v>5204</v>
      </c>
      <c r="B1122" s="1" t="s">
        <v>5205</v>
      </c>
      <c r="C1122" s="1" t="s">
        <v>5206</v>
      </c>
      <c r="D1122" s="1" t="b">
        <v>1</v>
      </c>
      <c r="E1122" s="1" t="b">
        <v>0</v>
      </c>
      <c r="F1122" s="1" t="b">
        <v>0</v>
      </c>
      <c r="G1122" s="1" t="b">
        <v>0</v>
      </c>
      <c r="H1122" s="1" t="b">
        <v>0</v>
      </c>
      <c r="I1122" s="1">
        <v>101.0</v>
      </c>
      <c r="J1122" s="2">
        <v>5.8880114E7</v>
      </c>
      <c r="K1122" s="2">
        <v>1228364.0</v>
      </c>
      <c r="L1122" s="1" t="s">
        <v>5207</v>
      </c>
      <c r="M1122" s="1" t="s">
        <v>639</v>
      </c>
      <c r="N1122" s="1" t="s">
        <v>640</v>
      </c>
      <c r="O1122" s="1" t="s">
        <v>5208</v>
      </c>
    </row>
    <row r="1123">
      <c r="A1123" s="1" t="s">
        <v>5209</v>
      </c>
      <c r="B1123" s="1" t="s">
        <v>5210</v>
      </c>
      <c r="C1123" s="1" t="s">
        <v>5211</v>
      </c>
      <c r="D1123" s="1" t="b">
        <v>1</v>
      </c>
      <c r="E1123" s="1" t="b">
        <v>0</v>
      </c>
      <c r="F1123" s="1" t="b">
        <v>0</v>
      </c>
      <c r="G1123" s="1" t="b">
        <v>0</v>
      </c>
      <c r="H1123" s="1" t="b">
        <v>0</v>
      </c>
      <c r="I1123" s="1">
        <v>101.0</v>
      </c>
      <c r="J1123" s="2">
        <v>5.8876265E7</v>
      </c>
      <c r="K1123" s="2">
        <v>2684199.0</v>
      </c>
      <c r="L1123" s="1" t="s">
        <v>5212</v>
      </c>
      <c r="M1123" s="1" t="s">
        <v>148</v>
      </c>
      <c r="N1123" s="1" t="s">
        <v>4056</v>
      </c>
      <c r="O1123" s="1" t="s">
        <v>5213</v>
      </c>
    </row>
    <row r="1124">
      <c r="A1124" s="1" t="s">
        <v>5214</v>
      </c>
      <c r="B1124" s="1" t="s">
        <v>5215</v>
      </c>
      <c r="C1124" s="1" t="s">
        <v>5216</v>
      </c>
      <c r="D1124" s="1" t="b">
        <v>1</v>
      </c>
      <c r="E1124" s="1" t="b">
        <v>0</v>
      </c>
      <c r="F1124" s="1" t="b">
        <v>0</v>
      </c>
      <c r="G1124" s="1" t="b">
        <v>0</v>
      </c>
      <c r="H1124" s="1" t="b">
        <v>0</v>
      </c>
      <c r="I1124" s="1">
        <v>101.0</v>
      </c>
      <c r="J1124" s="2">
        <v>5.8735887E7</v>
      </c>
      <c r="K1124" s="2">
        <v>1340575.0</v>
      </c>
      <c r="L1124" s="1" t="s">
        <v>5217</v>
      </c>
      <c r="M1124" s="1" t="s">
        <v>1538</v>
      </c>
      <c r="N1124" s="1" t="s">
        <v>1539</v>
      </c>
      <c r="O1124" s="1" t="s">
        <v>5218</v>
      </c>
    </row>
    <row r="1125">
      <c r="A1125" s="1" t="s">
        <v>5219</v>
      </c>
      <c r="B1125" s="1" t="s">
        <v>5220</v>
      </c>
      <c r="C1125" s="1" t="s">
        <v>5221</v>
      </c>
      <c r="D1125" s="1" t="b">
        <v>1</v>
      </c>
      <c r="E1125" s="1" t="b">
        <v>0</v>
      </c>
      <c r="F1125" s="1" t="b">
        <v>0</v>
      </c>
      <c r="G1125" s="1" t="b">
        <v>0</v>
      </c>
      <c r="H1125" s="1" t="b">
        <v>0</v>
      </c>
      <c r="I1125" s="1">
        <v>101.0</v>
      </c>
      <c r="J1125" s="2">
        <v>5.8403888E7</v>
      </c>
      <c r="K1125" s="2">
        <v>1988008.0</v>
      </c>
      <c r="L1125" s="1" t="s">
        <v>5222</v>
      </c>
      <c r="M1125" s="1" t="s">
        <v>740</v>
      </c>
      <c r="N1125" s="1" t="s">
        <v>741</v>
      </c>
      <c r="O1125" s="1" t="s">
        <v>5223</v>
      </c>
    </row>
    <row r="1126">
      <c r="A1126" s="1" t="s">
        <v>5224</v>
      </c>
      <c r="B1126" s="1" t="s">
        <v>5225</v>
      </c>
      <c r="C1126" s="1" t="s">
        <v>5226</v>
      </c>
      <c r="D1126" s="1" t="b">
        <v>1</v>
      </c>
      <c r="E1126" s="1" t="b">
        <v>0</v>
      </c>
      <c r="F1126" s="1" t="b">
        <v>0</v>
      </c>
      <c r="G1126" s="1" t="b">
        <v>0</v>
      </c>
      <c r="H1126" s="1" t="b">
        <v>0</v>
      </c>
      <c r="I1126" s="1">
        <v>101.0</v>
      </c>
      <c r="J1126" s="2">
        <v>5.8084316E7</v>
      </c>
      <c r="K1126" s="2">
        <v>2186868.0</v>
      </c>
      <c r="L1126" s="1" t="s">
        <v>5227</v>
      </c>
      <c r="M1126" s="1" t="s">
        <v>148</v>
      </c>
      <c r="N1126" s="1" t="s">
        <v>347</v>
      </c>
      <c r="O1126" s="1" t="s">
        <v>5228</v>
      </c>
    </row>
    <row r="1127">
      <c r="A1127" s="1" t="s">
        <v>5229</v>
      </c>
      <c r="B1127" s="1" t="s">
        <v>5230</v>
      </c>
      <c r="C1127" s="1" t="s">
        <v>5231</v>
      </c>
      <c r="D1127" s="1" t="b">
        <v>1</v>
      </c>
      <c r="E1127" s="1" t="b">
        <v>0</v>
      </c>
      <c r="F1127" s="1" t="b">
        <v>0</v>
      </c>
      <c r="G1127" s="1" t="b">
        <v>0</v>
      </c>
      <c r="H1127" s="1" t="b">
        <v>0</v>
      </c>
      <c r="I1127" s="1">
        <v>101.0</v>
      </c>
      <c r="J1127" s="2">
        <v>5.7586471E7</v>
      </c>
      <c r="K1127" s="2">
        <v>1468805.0</v>
      </c>
      <c r="L1127" s="1" t="s">
        <v>5232</v>
      </c>
      <c r="M1127" s="1" t="s">
        <v>1538</v>
      </c>
      <c r="N1127" s="1" t="s">
        <v>1539</v>
      </c>
      <c r="O1127" s="1" t="s">
        <v>5233</v>
      </c>
    </row>
    <row r="1128">
      <c r="A1128" s="1" t="s">
        <v>5234</v>
      </c>
      <c r="B1128" s="1" t="s">
        <v>5235</v>
      </c>
      <c r="C1128" s="1" t="s">
        <v>5236</v>
      </c>
      <c r="D1128" s="1" t="b">
        <v>1</v>
      </c>
      <c r="E1128" s="1" t="b">
        <v>0</v>
      </c>
      <c r="F1128" s="1" t="b">
        <v>0</v>
      </c>
      <c r="G1128" s="1" t="b">
        <v>0</v>
      </c>
      <c r="H1128" s="1" t="b">
        <v>0</v>
      </c>
      <c r="I1128" s="1">
        <v>101.0</v>
      </c>
      <c r="J1128" s="2">
        <v>5.6168346E7</v>
      </c>
      <c r="K1128" s="2">
        <v>1112504.0</v>
      </c>
      <c r="L1128" s="1" t="s">
        <v>5237</v>
      </c>
      <c r="M1128" s="1" t="s">
        <v>639</v>
      </c>
      <c r="N1128" s="1" t="s">
        <v>640</v>
      </c>
      <c r="O1128" s="1" t="s">
        <v>5238</v>
      </c>
    </row>
    <row r="1129">
      <c r="A1129" s="1" t="s">
        <v>5239</v>
      </c>
      <c r="B1129" s="1" t="s">
        <v>5240</v>
      </c>
      <c r="C1129" s="1" t="s">
        <v>5241</v>
      </c>
      <c r="D1129" s="1" t="b">
        <v>1</v>
      </c>
      <c r="E1129" s="1" t="b">
        <v>0</v>
      </c>
      <c r="F1129" s="1" t="b">
        <v>0</v>
      </c>
      <c r="G1129" s="1" t="b">
        <v>0</v>
      </c>
      <c r="H1129" s="1" t="b">
        <v>0</v>
      </c>
      <c r="I1129" s="1">
        <v>101.0</v>
      </c>
      <c r="J1129" s="2">
        <v>5.6132486E7</v>
      </c>
      <c r="K1129" s="2">
        <v>1816930.0</v>
      </c>
      <c r="L1129" s="1" t="s">
        <v>5242</v>
      </c>
      <c r="M1129" s="1" t="s">
        <v>76</v>
      </c>
      <c r="N1129" s="1" t="s">
        <v>4056</v>
      </c>
      <c r="O1129" s="1" t="s">
        <v>5243</v>
      </c>
    </row>
    <row r="1130">
      <c r="A1130" s="1" t="s">
        <v>5244</v>
      </c>
      <c r="B1130" s="1" t="s">
        <v>5245</v>
      </c>
      <c r="C1130" s="1" t="s">
        <v>5246</v>
      </c>
      <c r="D1130" s="1" t="b">
        <v>1</v>
      </c>
      <c r="E1130" s="1" t="b">
        <v>0</v>
      </c>
      <c r="F1130" s="1" t="b">
        <v>0</v>
      </c>
      <c r="G1130" s="1" t="b">
        <v>0</v>
      </c>
      <c r="H1130" s="1" t="b">
        <v>0</v>
      </c>
      <c r="I1130" s="1">
        <v>101.0</v>
      </c>
      <c r="J1130" s="2">
        <v>5.5408875E7</v>
      </c>
      <c r="K1130" s="2">
        <v>3304717.0</v>
      </c>
      <c r="L1130" s="1" t="s">
        <v>5247</v>
      </c>
      <c r="M1130" s="1" t="s">
        <v>76</v>
      </c>
      <c r="N1130" s="1" t="s">
        <v>370</v>
      </c>
      <c r="O1130" s="1" t="s">
        <v>5248</v>
      </c>
    </row>
    <row r="1131">
      <c r="A1131" s="1" t="s">
        <v>5249</v>
      </c>
      <c r="B1131" s="1" t="s">
        <v>5250</v>
      </c>
      <c r="C1131" s="1" t="s">
        <v>5251</v>
      </c>
      <c r="D1131" s="1" t="b">
        <v>1</v>
      </c>
      <c r="E1131" s="1" t="b">
        <v>0</v>
      </c>
      <c r="F1131" s="1" t="b">
        <v>0</v>
      </c>
      <c r="G1131" s="1" t="b">
        <v>0</v>
      </c>
      <c r="H1131" s="1" t="b">
        <v>0</v>
      </c>
      <c r="I1131" s="1">
        <v>101.0</v>
      </c>
      <c r="J1131" s="2">
        <v>5.5308282E7</v>
      </c>
      <c r="K1131" s="2">
        <v>1423376.0</v>
      </c>
      <c r="L1131" s="1" t="s">
        <v>5252</v>
      </c>
      <c r="M1131" s="1" t="s">
        <v>1657</v>
      </c>
      <c r="N1131" s="1" t="s">
        <v>1658</v>
      </c>
      <c r="O1131" s="1" t="s">
        <v>5253</v>
      </c>
    </row>
    <row r="1132">
      <c r="A1132" s="1" t="s">
        <v>5254</v>
      </c>
      <c r="B1132" s="1" t="s">
        <v>5255</v>
      </c>
      <c r="C1132" s="1" t="s">
        <v>5256</v>
      </c>
      <c r="D1132" s="1" t="b">
        <v>1</v>
      </c>
      <c r="E1132" s="1" t="b">
        <v>0</v>
      </c>
      <c r="F1132" s="1" t="b">
        <v>0</v>
      </c>
      <c r="G1132" s="1" t="b">
        <v>0</v>
      </c>
      <c r="H1132" s="1" t="b">
        <v>0</v>
      </c>
      <c r="I1132" s="1">
        <v>101.0</v>
      </c>
      <c r="J1132" s="2">
        <v>5.4896567E7</v>
      </c>
      <c r="K1132" s="2">
        <v>1673163.0</v>
      </c>
      <c r="L1132" s="1" t="s">
        <v>5257</v>
      </c>
      <c r="M1132" s="1" t="s">
        <v>37</v>
      </c>
      <c r="N1132" s="1" t="s">
        <v>322</v>
      </c>
      <c r="O1132" s="1" t="s">
        <v>5258</v>
      </c>
    </row>
    <row r="1133">
      <c r="A1133" s="1" t="s">
        <v>5259</v>
      </c>
      <c r="B1133" s="1" t="s">
        <v>5260</v>
      </c>
      <c r="C1133" s="1" t="s">
        <v>5261</v>
      </c>
      <c r="D1133" s="1" t="b">
        <v>1</v>
      </c>
      <c r="E1133" s="1" t="b">
        <v>0</v>
      </c>
      <c r="F1133" s="1" t="b">
        <v>0</v>
      </c>
      <c r="G1133" s="1" t="b">
        <v>0</v>
      </c>
      <c r="H1133" s="1" t="b">
        <v>0</v>
      </c>
      <c r="I1133" s="1">
        <v>101.0</v>
      </c>
      <c r="J1133" s="2">
        <v>5.4794585E7</v>
      </c>
      <c r="K1133" s="2">
        <v>2277169.0</v>
      </c>
      <c r="L1133" s="1" t="s">
        <v>5262</v>
      </c>
      <c r="M1133" s="1" t="s">
        <v>148</v>
      </c>
      <c r="N1133" s="1" t="s">
        <v>98</v>
      </c>
      <c r="O1133" s="1" t="s">
        <v>5263</v>
      </c>
    </row>
    <row r="1134">
      <c r="A1134" s="1" t="s">
        <v>5264</v>
      </c>
      <c r="B1134" s="1" t="s">
        <v>5265</v>
      </c>
      <c r="C1134" s="1" t="s">
        <v>5266</v>
      </c>
      <c r="D1134" s="1" t="b">
        <v>1</v>
      </c>
      <c r="E1134" s="1" t="b">
        <v>0</v>
      </c>
      <c r="F1134" s="1" t="b">
        <v>0</v>
      </c>
      <c r="G1134" s="1" t="b">
        <v>0</v>
      </c>
      <c r="H1134" s="1" t="b">
        <v>0</v>
      </c>
      <c r="I1134" s="1">
        <v>101.0</v>
      </c>
      <c r="J1134" s="2">
        <v>5.4730444E7</v>
      </c>
      <c r="K1134" s="2">
        <v>2060962.0</v>
      </c>
      <c r="L1134" s="1" t="s">
        <v>5267</v>
      </c>
      <c r="M1134" s="1" t="s">
        <v>4083</v>
      </c>
      <c r="N1134" s="1" t="s">
        <v>4084</v>
      </c>
      <c r="O1134" s="1" t="s">
        <v>5268</v>
      </c>
    </row>
    <row r="1135">
      <c r="A1135" s="1" t="s">
        <v>5269</v>
      </c>
      <c r="B1135" s="1" t="s">
        <v>5270</v>
      </c>
      <c r="C1135" s="1" t="s">
        <v>5271</v>
      </c>
      <c r="D1135" s="1" t="b">
        <v>1</v>
      </c>
      <c r="E1135" s="1" t="b">
        <v>0</v>
      </c>
      <c r="F1135" s="1" t="b">
        <v>0</v>
      </c>
      <c r="G1135" s="1" t="b">
        <v>0</v>
      </c>
      <c r="H1135" s="1" t="b">
        <v>0</v>
      </c>
      <c r="I1135" s="1">
        <v>101.0</v>
      </c>
      <c r="J1135" s="2">
        <v>5.4509906E7</v>
      </c>
      <c r="K1135" s="2">
        <v>1320528.0</v>
      </c>
      <c r="L1135" s="1" t="s">
        <v>5272</v>
      </c>
      <c r="M1135" s="1" t="s">
        <v>639</v>
      </c>
      <c r="N1135" s="1" t="s">
        <v>640</v>
      </c>
      <c r="O1135" s="1" t="s">
        <v>5273</v>
      </c>
    </row>
    <row r="1136">
      <c r="A1136" s="1" t="s">
        <v>5274</v>
      </c>
      <c r="B1136" s="1" t="s">
        <v>5275</v>
      </c>
      <c r="C1136" s="1" t="s">
        <v>5276</v>
      </c>
      <c r="D1136" s="1" t="b">
        <v>1</v>
      </c>
      <c r="E1136" s="1" t="b">
        <v>0</v>
      </c>
      <c r="F1136" s="1" t="b">
        <v>0</v>
      </c>
      <c r="G1136" s="1" t="b">
        <v>0</v>
      </c>
      <c r="H1136" s="1" t="b">
        <v>0</v>
      </c>
      <c r="I1136" s="1">
        <v>101.0</v>
      </c>
      <c r="J1136" s="2">
        <v>5.4497144E7</v>
      </c>
      <c r="K1136" s="2">
        <v>7525936.0</v>
      </c>
      <c r="L1136" s="1" t="s">
        <v>5277</v>
      </c>
      <c r="M1136" s="1" t="s">
        <v>963</v>
      </c>
      <c r="N1136" s="1" t="s">
        <v>964</v>
      </c>
      <c r="O1136" s="1" t="s">
        <v>5278</v>
      </c>
    </row>
    <row r="1137">
      <c r="A1137" s="1" t="s">
        <v>5279</v>
      </c>
      <c r="B1137" s="1" t="s">
        <v>5280</v>
      </c>
      <c r="C1137" s="1" t="s">
        <v>5281</v>
      </c>
      <c r="D1137" s="1" t="b">
        <v>1</v>
      </c>
      <c r="E1137" s="1" t="b">
        <v>0</v>
      </c>
      <c r="F1137" s="1" t="b">
        <v>0</v>
      </c>
      <c r="G1137" s="1" t="b">
        <v>0</v>
      </c>
      <c r="H1137" s="1" t="b">
        <v>0</v>
      </c>
      <c r="I1137" s="1">
        <v>101.0</v>
      </c>
      <c r="J1137" s="2">
        <v>5.4028686E7</v>
      </c>
      <c r="K1137" s="2">
        <v>960112.0</v>
      </c>
      <c r="L1137" s="1" t="s">
        <v>5282</v>
      </c>
      <c r="M1137" s="1" t="s">
        <v>639</v>
      </c>
      <c r="N1137" s="1" t="s">
        <v>640</v>
      </c>
      <c r="O1137" s="1" t="s">
        <v>5283</v>
      </c>
    </row>
    <row r="1138">
      <c r="A1138" s="1" t="s">
        <v>5284</v>
      </c>
      <c r="B1138" s="1" t="s">
        <v>5285</v>
      </c>
      <c r="C1138" s="1" t="s">
        <v>5286</v>
      </c>
      <c r="D1138" s="1" t="b">
        <v>1</v>
      </c>
      <c r="E1138" s="1" t="b">
        <v>0</v>
      </c>
      <c r="F1138" s="1" t="b">
        <v>0</v>
      </c>
      <c r="G1138" s="1" t="b">
        <v>0</v>
      </c>
      <c r="H1138" s="1" t="b">
        <v>0</v>
      </c>
      <c r="I1138" s="1">
        <v>101.0</v>
      </c>
      <c r="J1138" s="2">
        <v>5.386778E7</v>
      </c>
      <c r="K1138" s="2">
        <v>1462470.0</v>
      </c>
      <c r="L1138" s="1" t="s">
        <v>5287</v>
      </c>
      <c r="M1138" s="1" t="s">
        <v>37</v>
      </c>
      <c r="N1138" s="1" t="s">
        <v>55</v>
      </c>
      <c r="O1138" s="1" t="s">
        <v>5288</v>
      </c>
    </row>
    <row r="1139">
      <c r="A1139" s="1" t="s">
        <v>5289</v>
      </c>
      <c r="B1139" s="1" t="s">
        <v>5290</v>
      </c>
      <c r="C1139" s="1" t="s">
        <v>5291</v>
      </c>
      <c r="D1139" s="1" t="b">
        <v>1</v>
      </c>
      <c r="E1139" s="1" t="b">
        <v>0</v>
      </c>
      <c r="F1139" s="1" t="b">
        <v>0</v>
      </c>
      <c r="G1139" s="1" t="b">
        <v>0</v>
      </c>
      <c r="H1139" s="1" t="b">
        <v>0</v>
      </c>
      <c r="I1139" s="1">
        <v>101.0</v>
      </c>
      <c r="J1139" s="2">
        <v>5.3659958E7</v>
      </c>
      <c r="K1139" s="2">
        <v>1196556.0</v>
      </c>
      <c r="L1139" s="1" t="s">
        <v>5292</v>
      </c>
      <c r="M1139" s="1" t="s">
        <v>639</v>
      </c>
      <c r="N1139" s="1" t="s">
        <v>640</v>
      </c>
      <c r="O1139" s="1" t="s">
        <v>5293</v>
      </c>
    </row>
    <row r="1140">
      <c r="A1140" s="1" t="s">
        <v>5294</v>
      </c>
      <c r="B1140" s="1" t="s">
        <v>5295</v>
      </c>
      <c r="C1140" s="1" t="s">
        <v>5296</v>
      </c>
      <c r="D1140" s="1" t="b">
        <v>1</v>
      </c>
      <c r="E1140" s="1" t="b">
        <v>0</v>
      </c>
      <c r="F1140" s="1" t="b">
        <v>0</v>
      </c>
      <c r="G1140" s="1" t="b">
        <v>0</v>
      </c>
      <c r="H1140" s="1" t="b">
        <v>0</v>
      </c>
      <c r="I1140" s="1">
        <v>101.0</v>
      </c>
      <c r="J1140" s="2">
        <v>5.3183E7</v>
      </c>
      <c r="K1140" s="2">
        <v>1099466.0</v>
      </c>
      <c r="L1140" s="1" t="s">
        <v>5297</v>
      </c>
      <c r="M1140" s="1" t="s">
        <v>639</v>
      </c>
      <c r="N1140" s="1" t="s">
        <v>640</v>
      </c>
      <c r="O1140" s="1" t="s">
        <v>5298</v>
      </c>
    </row>
    <row r="1141">
      <c r="A1141" s="1" t="s">
        <v>5299</v>
      </c>
      <c r="B1141" s="1" t="s">
        <v>5300</v>
      </c>
      <c r="C1141" s="1" t="s">
        <v>5301</v>
      </c>
      <c r="D1141" s="1" t="b">
        <v>1</v>
      </c>
      <c r="E1141" s="1" t="b">
        <v>0</v>
      </c>
      <c r="F1141" s="1" t="b">
        <v>0</v>
      </c>
      <c r="G1141" s="1" t="b">
        <v>0</v>
      </c>
      <c r="H1141" s="1" t="b">
        <v>0</v>
      </c>
      <c r="I1141" s="1">
        <v>101.0</v>
      </c>
      <c r="J1141" s="2">
        <v>5.2344386E7</v>
      </c>
      <c r="K1141" s="2">
        <v>1315650.0</v>
      </c>
      <c r="L1141" s="1" t="s">
        <v>5302</v>
      </c>
      <c r="M1141" s="1" t="s">
        <v>1538</v>
      </c>
      <c r="N1141" s="1" t="s">
        <v>1539</v>
      </c>
      <c r="O1141" s="1" t="s">
        <v>5303</v>
      </c>
    </row>
    <row r="1142">
      <c r="A1142" s="1" t="s">
        <v>5304</v>
      </c>
      <c r="B1142" s="1" t="s">
        <v>5305</v>
      </c>
      <c r="C1142" s="1" t="s">
        <v>5306</v>
      </c>
      <c r="D1142" s="1" t="b">
        <v>1</v>
      </c>
      <c r="E1142" s="1" t="b">
        <v>0</v>
      </c>
      <c r="F1142" s="1" t="b">
        <v>0</v>
      </c>
      <c r="G1142" s="1" t="b">
        <v>0</v>
      </c>
      <c r="H1142" s="1" t="b">
        <v>0</v>
      </c>
      <c r="I1142" s="1">
        <v>101.0</v>
      </c>
      <c r="J1142" s="2">
        <v>5.1785037E7</v>
      </c>
      <c r="K1142" s="2">
        <v>1575073.0</v>
      </c>
      <c r="L1142" s="1" t="s">
        <v>5307</v>
      </c>
      <c r="M1142" s="1" t="s">
        <v>76</v>
      </c>
      <c r="N1142" s="1" t="s">
        <v>138</v>
      </c>
      <c r="O1142" s="1" t="s">
        <v>5308</v>
      </c>
    </row>
    <row r="1143">
      <c r="A1143" s="1" t="s">
        <v>5309</v>
      </c>
      <c r="B1143" s="1" t="s">
        <v>5310</v>
      </c>
      <c r="C1143" s="1" t="s">
        <v>5311</v>
      </c>
      <c r="D1143" s="1" t="b">
        <v>1</v>
      </c>
      <c r="E1143" s="1" t="b">
        <v>0</v>
      </c>
      <c r="F1143" s="1" t="b">
        <v>0</v>
      </c>
      <c r="G1143" s="1" t="b">
        <v>0</v>
      </c>
      <c r="H1143" s="1" t="b">
        <v>0</v>
      </c>
      <c r="I1143" s="1">
        <v>101.0</v>
      </c>
      <c r="J1143" s="2">
        <v>5.1778934E7</v>
      </c>
      <c r="K1143" s="2">
        <v>993918.0</v>
      </c>
      <c r="L1143" s="1" t="s">
        <v>5312</v>
      </c>
      <c r="M1143" s="1" t="s">
        <v>25</v>
      </c>
      <c r="N1143" s="1" t="s">
        <v>4340</v>
      </c>
      <c r="O1143" s="1" t="s">
        <v>5313</v>
      </c>
    </row>
    <row r="1144">
      <c r="A1144" s="1" t="s">
        <v>5314</v>
      </c>
      <c r="B1144" s="1" t="s">
        <v>5315</v>
      </c>
      <c r="C1144" s="1" t="s">
        <v>5316</v>
      </c>
      <c r="D1144" s="1" t="b">
        <v>1</v>
      </c>
      <c r="E1144" s="1" t="b">
        <v>0</v>
      </c>
      <c r="F1144" s="1" t="b">
        <v>0</v>
      </c>
      <c r="G1144" s="1" t="b">
        <v>0</v>
      </c>
      <c r="H1144" s="1" t="b">
        <v>0</v>
      </c>
      <c r="I1144" s="1">
        <v>101.0</v>
      </c>
      <c r="J1144" s="2">
        <v>5.1744912E7</v>
      </c>
      <c r="K1144" s="2">
        <v>1145646.0</v>
      </c>
      <c r="L1144" s="1" t="s">
        <v>5317</v>
      </c>
      <c r="M1144" s="1" t="s">
        <v>25</v>
      </c>
      <c r="N1144" s="1" t="s">
        <v>55</v>
      </c>
      <c r="O1144" s="1" t="s">
        <v>5318</v>
      </c>
    </row>
    <row r="1145">
      <c r="A1145" s="1" t="s">
        <v>5319</v>
      </c>
      <c r="B1145" s="1" t="s">
        <v>5320</v>
      </c>
      <c r="C1145" s="1" t="s">
        <v>5321</v>
      </c>
      <c r="D1145" s="1" t="b">
        <v>1</v>
      </c>
      <c r="E1145" s="1" t="b">
        <v>0</v>
      </c>
      <c r="F1145" s="1" t="b">
        <v>0</v>
      </c>
      <c r="G1145" s="1" t="b">
        <v>0</v>
      </c>
      <c r="H1145" s="1" t="b">
        <v>0</v>
      </c>
      <c r="I1145" s="1">
        <v>101.0</v>
      </c>
      <c r="J1145" s="2">
        <v>5.1620584E7</v>
      </c>
      <c r="K1145" s="2">
        <v>1443420.0</v>
      </c>
      <c r="L1145" s="1" t="s">
        <v>5322</v>
      </c>
      <c r="M1145" s="1" t="s">
        <v>37</v>
      </c>
      <c r="N1145" s="1" t="s">
        <v>98</v>
      </c>
      <c r="O1145" s="1" t="s">
        <v>5323</v>
      </c>
    </row>
    <row r="1146">
      <c r="A1146" s="1" t="s">
        <v>5324</v>
      </c>
      <c r="B1146" s="1" t="s">
        <v>5325</v>
      </c>
      <c r="C1146" s="1" t="s">
        <v>5326</v>
      </c>
      <c r="D1146" s="1" t="b">
        <v>1</v>
      </c>
      <c r="E1146" s="1" t="b">
        <v>0</v>
      </c>
      <c r="F1146" s="1" t="b">
        <v>0</v>
      </c>
      <c r="G1146" s="1" t="b">
        <v>0</v>
      </c>
      <c r="H1146" s="1" t="b">
        <v>0</v>
      </c>
      <c r="I1146" s="1">
        <v>101.0</v>
      </c>
      <c r="J1146" s="2">
        <v>5.1165822E7</v>
      </c>
      <c r="K1146" s="2">
        <v>928068.0</v>
      </c>
      <c r="L1146" s="1" t="s">
        <v>5327</v>
      </c>
      <c r="M1146" s="1" t="s">
        <v>639</v>
      </c>
      <c r="N1146" s="1" t="s">
        <v>640</v>
      </c>
      <c r="O1146" s="1" t="s">
        <v>5328</v>
      </c>
    </row>
    <row r="1147">
      <c r="A1147" s="1" t="s">
        <v>5329</v>
      </c>
      <c r="B1147" s="1" t="s">
        <v>5330</v>
      </c>
      <c r="C1147" s="1" t="s">
        <v>5331</v>
      </c>
      <c r="D1147" s="1" t="b">
        <v>1</v>
      </c>
      <c r="E1147" s="1" t="b">
        <v>0</v>
      </c>
      <c r="F1147" s="1" t="b">
        <v>0</v>
      </c>
      <c r="G1147" s="1" t="b">
        <v>0</v>
      </c>
      <c r="H1147" s="1" t="b">
        <v>0</v>
      </c>
      <c r="I1147" s="1">
        <v>101.0</v>
      </c>
      <c r="J1147" s="2">
        <v>5.0752408E7</v>
      </c>
      <c r="K1147" s="2">
        <v>1267442.0</v>
      </c>
      <c r="L1147" s="1" t="s">
        <v>5332</v>
      </c>
      <c r="M1147" s="1" t="s">
        <v>1538</v>
      </c>
      <c r="N1147" s="1" t="s">
        <v>1539</v>
      </c>
      <c r="O1147" s="1" t="s">
        <v>5333</v>
      </c>
    </row>
    <row r="1148">
      <c r="A1148" s="1" t="s">
        <v>5334</v>
      </c>
      <c r="B1148" s="1" t="s">
        <v>5335</v>
      </c>
      <c r="C1148" s="1" t="s">
        <v>5336</v>
      </c>
      <c r="D1148" s="1" t="b">
        <v>1</v>
      </c>
      <c r="E1148" s="1" t="b">
        <v>0</v>
      </c>
      <c r="F1148" s="1" t="b">
        <v>0</v>
      </c>
      <c r="G1148" s="1" t="b">
        <v>0</v>
      </c>
      <c r="H1148" s="1" t="b">
        <v>0</v>
      </c>
      <c r="I1148" s="1">
        <v>101.0</v>
      </c>
      <c r="J1148" s="2">
        <v>5.0606698E7</v>
      </c>
      <c r="K1148" s="2">
        <v>1105790.0</v>
      </c>
      <c r="L1148" s="1" t="s">
        <v>5337</v>
      </c>
      <c r="M1148" s="1" t="s">
        <v>37</v>
      </c>
      <c r="N1148" s="1" t="s">
        <v>4340</v>
      </c>
      <c r="O1148" s="1" t="s">
        <v>5338</v>
      </c>
    </row>
    <row r="1149">
      <c r="A1149" s="1" t="s">
        <v>5339</v>
      </c>
      <c r="B1149" s="1" t="s">
        <v>5340</v>
      </c>
      <c r="C1149" s="1" t="s">
        <v>5341</v>
      </c>
      <c r="D1149" s="1" t="b">
        <v>1</v>
      </c>
      <c r="E1149" s="1" t="b">
        <v>0</v>
      </c>
      <c r="F1149" s="1" t="b">
        <v>0</v>
      </c>
      <c r="G1149" s="1" t="b">
        <v>0</v>
      </c>
      <c r="H1149" s="1" t="b">
        <v>0</v>
      </c>
      <c r="I1149" s="1">
        <v>101.0</v>
      </c>
      <c r="J1149" s="2">
        <v>4.9362265E7</v>
      </c>
      <c r="K1149" s="2">
        <v>1269653.0</v>
      </c>
      <c r="L1149" s="1" t="s">
        <v>5342</v>
      </c>
      <c r="M1149" s="1" t="s">
        <v>148</v>
      </c>
      <c r="N1149" s="1" t="s">
        <v>55</v>
      </c>
      <c r="O1149" s="1" t="s">
        <v>5343</v>
      </c>
    </row>
    <row r="1150">
      <c r="A1150" s="1" t="s">
        <v>5344</v>
      </c>
      <c r="B1150" s="1" t="s">
        <v>5345</v>
      </c>
      <c r="C1150" s="1" t="s">
        <v>5346</v>
      </c>
      <c r="D1150" s="1" t="b">
        <v>1</v>
      </c>
      <c r="E1150" s="1" t="b">
        <v>0</v>
      </c>
      <c r="F1150" s="1" t="b">
        <v>0</v>
      </c>
      <c r="G1150" s="1" t="b">
        <v>0</v>
      </c>
      <c r="H1150" s="1" t="b">
        <v>0</v>
      </c>
      <c r="I1150" s="1">
        <v>101.0</v>
      </c>
      <c r="J1150" s="2">
        <v>4.9261457E7</v>
      </c>
      <c r="K1150" s="2">
        <v>1670161.0</v>
      </c>
      <c r="L1150" s="1" t="s">
        <v>5347</v>
      </c>
      <c r="M1150" s="1" t="s">
        <v>37</v>
      </c>
      <c r="N1150" s="1" t="s">
        <v>77</v>
      </c>
      <c r="O1150" s="1" t="s">
        <v>5348</v>
      </c>
    </row>
    <row r="1151">
      <c r="A1151" s="1" t="s">
        <v>5349</v>
      </c>
      <c r="B1151" s="1" t="s">
        <v>5350</v>
      </c>
      <c r="C1151" s="1" t="s">
        <v>5351</v>
      </c>
      <c r="D1151" s="1" t="b">
        <v>1</v>
      </c>
      <c r="E1151" s="1" t="b">
        <v>0</v>
      </c>
      <c r="F1151" s="1" t="b">
        <v>0</v>
      </c>
      <c r="G1151" s="1" t="b">
        <v>0</v>
      </c>
      <c r="H1151" s="1" t="b">
        <v>0</v>
      </c>
      <c r="I1151" s="1">
        <v>101.0</v>
      </c>
      <c r="J1151" s="2">
        <v>4.8026E7</v>
      </c>
      <c r="K1151" s="2">
        <v>2209576.0</v>
      </c>
      <c r="L1151" s="1" t="s">
        <v>5352</v>
      </c>
      <c r="M1151" s="1" t="s">
        <v>37</v>
      </c>
      <c r="N1151" s="1" t="s">
        <v>370</v>
      </c>
      <c r="O1151" s="1" t="s">
        <v>5353</v>
      </c>
    </row>
    <row r="1152">
      <c r="A1152" s="1" t="s">
        <v>5354</v>
      </c>
      <c r="B1152" s="1" t="s">
        <v>5355</v>
      </c>
      <c r="C1152" s="1" t="s">
        <v>5356</v>
      </c>
      <c r="D1152" s="1" t="b">
        <v>1</v>
      </c>
      <c r="E1152" s="1" t="b">
        <v>0</v>
      </c>
      <c r="F1152" s="1" t="b">
        <v>0</v>
      </c>
      <c r="G1152" s="1" t="b">
        <v>0</v>
      </c>
      <c r="H1152" s="1" t="b">
        <v>0</v>
      </c>
      <c r="I1152" s="1">
        <v>101.0</v>
      </c>
      <c r="J1152" s="2">
        <v>4.7923123E7</v>
      </c>
      <c r="K1152" s="2">
        <v>889841.0</v>
      </c>
      <c r="L1152" s="1" t="s">
        <v>5357</v>
      </c>
      <c r="M1152" s="1" t="s">
        <v>148</v>
      </c>
      <c r="N1152" s="1" t="s">
        <v>4340</v>
      </c>
      <c r="O1152" s="1" t="s">
        <v>5358</v>
      </c>
    </row>
    <row r="1153">
      <c r="A1153" s="1" t="s">
        <v>5359</v>
      </c>
      <c r="B1153" s="1" t="s">
        <v>5360</v>
      </c>
      <c r="C1153" s="1" t="s">
        <v>5361</v>
      </c>
      <c r="D1153" s="1" t="b">
        <v>1</v>
      </c>
      <c r="E1153" s="1" t="b">
        <v>0</v>
      </c>
      <c r="F1153" s="1" t="b">
        <v>0</v>
      </c>
      <c r="G1153" s="1" t="b">
        <v>0</v>
      </c>
      <c r="H1153" s="1" t="b">
        <v>0</v>
      </c>
      <c r="I1153" s="1">
        <v>101.0</v>
      </c>
      <c r="J1153" s="2">
        <v>4.6160058E7</v>
      </c>
      <c r="K1153" s="2">
        <v>922024.0</v>
      </c>
      <c r="L1153" s="1" t="s">
        <v>5362</v>
      </c>
      <c r="M1153" s="1" t="s">
        <v>76</v>
      </c>
      <c r="N1153" s="1" t="s">
        <v>4340</v>
      </c>
      <c r="O1153" s="1" t="s">
        <v>5363</v>
      </c>
    </row>
    <row r="1154">
      <c r="A1154" s="1" t="s">
        <v>5364</v>
      </c>
      <c r="B1154" s="1" t="s">
        <v>5365</v>
      </c>
      <c r="C1154" s="1" t="s">
        <v>5366</v>
      </c>
      <c r="D1154" s="1" t="b">
        <v>1</v>
      </c>
      <c r="E1154" s="1" t="b">
        <v>0</v>
      </c>
      <c r="F1154" s="1" t="b">
        <v>0</v>
      </c>
      <c r="G1154" s="1" t="b">
        <v>0</v>
      </c>
      <c r="H1154" s="1" t="b">
        <v>0</v>
      </c>
      <c r="I1154" s="1">
        <v>101.0</v>
      </c>
      <c r="J1154" s="2">
        <v>4.5917769E7</v>
      </c>
      <c r="K1154" s="2">
        <v>1530907.0</v>
      </c>
      <c r="L1154" s="1" t="s">
        <v>5367</v>
      </c>
      <c r="M1154" s="1" t="s">
        <v>639</v>
      </c>
      <c r="N1154" s="1" t="s">
        <v>640</v>
      </c>
      <c r="O1154" s="1" t="s">
        <v>5368</v>
      </c>
    </row>
    <row r="1155">
      <c r="A1155" s="1" t="s">
        <v>5369</v>
      </c>
      <c r="B1155" s="1" t="s">
        <v>5370</v>
      </c>
      <c r="C1155" s="1" t="s">
        <v>5371</v>
      </c>
      <c r="D1155" s="1" t="b">
        <v>1</v>
      </c>
      <c r="E1155" s="1" t="b">
        <v>0</v>
      </c>
      <c r="F1155" s="1" t="b">
        <v>0</v>
      </c>
      <c r="G1155" s="1" t="b">
        <v>0</v>
      </c>
      <c r="H1155" s="1" t="b">
        <v>0</v>
      </c>
      <c r="I1155" s="1">
        <v>101.0</v>
      </c>
      <c r="J1155" s="2">
        <v>4.5568436E7</v>
      </c>
      <c r="K1155" s="2">
        <v>1208636.0</v>
      </c>
      <c r="L1155" s="1" t="s">
        <v>5372</v>
      </c>
      <c r="M1155" s="1" t="s">
        <v>25</v>
      </c>
      <c r="N1155" s="1" t="s">
        <v>98</v>
      </c>
      <c r="O1155" s="1" t="s">
        <v>5373</v>
      </c>
    </row>
    <row r="1156">
      <c r="A1156" s="1" t="s">
        <v>5374</v>
      </c>
      <c r="B1156" s="1" t="s">
        <v>5375</v>
      </c>
      <c r="C1156" s="1" t="s">
        <v>5376</v>
      </c>
      <c r="D1156" s="1" t="b">
        <v>1</v>
      </c>
      <c r="E1156" s="1" t="b">
        <v>0</v>
      </c>
      <c r="F1156" s="1" t="b">
        <v>0</v>
      </c>
      <c r="G1156" s="1" t="b">
        <v>0</v>
      </c>
      <c r="H1156" s="1" t="b">
        <v>0</v>
      </c>
      <c r="I1156" s="1">
        <v>101.0</v>
      </c>
      <c r="J1156" s="2">
        <v>4.0057249E7</v>
      </c>
      <c r="K1156" s="2">
        <v>6058657.0</v>
      </c>
      <c r="L1156" s="1" t="s">
        <v>5377</v>
      </c>
      <c r="M1156" s="1" t="s">
        <v>639</v>
      </c>
      <c r="N1156" s="1" t="s">
        <v>640</v>
      </c>
      <c r="O1156" s="1" t="s">
        <v>5378</v>
      </c>
    </row>
    <row r="1157">
      <c r="A1157" s="1" t="s">
        <v>5379</v>
      </c>
      <c r="B1157" s="1" t="s">
        <v>5380</v>
      </c>
      <c r="C1157" s="1" t="s">
        <v>5381</v>
      </c>
      <c r="D1157" s="1" t="b">
        <v>1</v>
      </c>
      <c r="E1157" s="1" t="b">
        <v>0</v>
      </c>
      <c r="F1157" s="1" t="b">
        <v>0</v>
      </c>
      <c r="G1157" s="1" t="b">
        <v>0</v>
      </c>
      <c r="H1157" s="1" t="b">
        <v>0</v>
      </c>
      <c r="I1157" s="1">
        <v>101.0</v>
      </c>
      <c r="J1157" s="2">
        <v>3.9748444E7</v>
      </c>
      <c r="K1157" s="2">
        <v>1613444.0</v>
      </c>
      <c r="L1157" s="1" t="s">
        <v>5382</v>
      </c>
      <c r="M1157" s="1" t="s">
        <v>37</v>
      </c>
      <c r="N1157" s="1" t="s">
        <v>4111</v>
      </c>
      <c r="O1157" s="1" t="s">
        <v>5383</v>
      </c>
    </row>
    <row r="1158">
      <c r="A1158" s="1" t="s">
        <v>5384</v>
      </c>
      <c r="B1158" s="1" t="s">
        <v>5385</v>
      </c>
      <c r="C1158" s="1" t="s">
        <v>5386</v>
      </c>
      <c r="D1158" s="1" t="b">
        <v>1</v>
      </c>
      <c r="E1158" s="1" t="b">
        <v>0</v>
      </c>
      <c r="F1158" s="1" t="b">
        <v>0</v>
      </c>
      <c r="G1158" s="1" t="b">
        <v>0</v>
      </c>
      <c r="H1158" s="1" t="b">
        <v>0</v>
      </c>
      <c r="I1158" s="1">
        <v>101.0</v>
      </c>
      <c r="J1158" s="2">
        <v>3.8005572E7</v>
      </c>
      <c r="K1158" s="2">
        <v>1203688.0</v>
      </c>
      <c r="L1158" s="1" t="s">
        <v>5387</v>
      </c>
      <c r="M1158" s="1" t="s">
        <v>639</v>
      </c>
      <c r="N1158" s="1" t="s">
        <v>640</v>
      </c>
      <c r="O1158" s="1" t="s">
        <v>5388</v>
      </c>
    </row>
    <row r="1159">
      <c r="A1159" s="1" t="s">
        <v>5389</v>
      </c>
      <c r="B1159" s="1" t="s">
        <v>5390</v>
      </c>
      <c r="C1159" s="1" t="s">
        <v>5391</v>
      </c>
      <c r="D1159" s="1" t="b">
        <v>1</v>
      </c>
      <c r="E1159" s="1" t="b">
        <v>0</v>
      </c>
      <c r="F1159" s="1" t="b">
        <v>0</v>
      </c>
      <c r="G1159" s="1" t="b">
        <v>0</v>
      </c>
      <c r="H1159" s="1" t="b">
        <v>0</v>
      </c>
      <c r="I1159" s="1">
        <v>101.0</v>
      </c>
      <c r="J1159" s="2">
        <v>3.7926183E7</v>
      </c>
      <c r="K1159" s="2">
        <v>975817.0</v>
      </c>
      <c r="L1159" s="1" t="s">
        <v>5392</v>
      </c>
      <c r="M1159" s="1" t="s">
        <v>639</v>
      </c>
      <c r="N1159" s="1" t="s">
        <v>640</v>
      </c>
      <c r="O1159" s="1" t="s">
        <v>5393</v>
      </c>
    </row>
    <row r="1160">
      <c r="A1160" s="1" t="s">
        <v>5394</v>
      </c>
      <c r="B1160" s="1" t="s">
        <v>5395</v>
      </c>
      <c r="C1160" s="1" t="s">
        <v>5396</v>
      </c>
      <c r="D1160" s="1" t="b">
        <v>1</v>
      </c>
      <c r="E1160" s="1" t="b">
        <v>0</v>
      </c>
      <c r="F1160" s="1" t="b">
        <v>0</v>
      </c>
      <c r="G1160" s="1" t="b">
        <v>0</v>
      </c>
      <c r="H1160" s="1" t="b">
        <v>0</v>
      </c>
      <c r="I1160" s="1">
        <v>101.0</v>
      </c>
      <c r="J1160" s="2">
        <v>3.5922343E7</v>
      </c>
      <c r="K1160" s="2">
        <v>1381623.0</v>
      </c>
      <c r="L1160" s="1" t="s">
        <v>5397</v>
      </c>
      <c r="M1160" s="1" t="s">
        <v>25</v>
      </c>
      <c r="N1160" s="1" t="s">
        <v>4111</v>
      </c>
      <c r="O1160" s="1" t="s">
        <v>5398</v>
      </c>
    </row>
    <row r="1161">
      <c r="A1161" s="1" t="s">
        <v>5399</v>
      </c>
      <c r="B1161" s="1" t="s">
        <v>5400</v>
      </c>
      <c r="C1161" s="1" t="s">
        <v>5401</v>
      </c>
      <c r="D1161" s="1" t="b">
        <v>1</v>
      </c>
      <c r="E1161" s="1" t="b">
        <v>0</v>
      </c>
      <c r="F1161" s="1" t="b">
        <v>0</v>
      </c>
      <c r="G1161" s="1" t="b">
        <v>0</v>
      </c>
      <c r="H1161" s="1" t="b">
        <v>0</v>
      </c>
      <c r="I1161" s="1">
        <v>101.0</v>
      </c>
      <c r="J1161" s="2">
        <v>3.5515023E7</v>
      </c>
      <c r="K1161" s="2">
        <v>1154753.0</v>
      </c>
      <c r="L1161" s="1" t="s">
        <v>5402</v>
      </c>
      <c r="M1161" s="1" t="s">
        <v>25</v>
      </c>
      <c r="N1161" s="1" t="s">
        <v>180</v>
      </c>
      <c r="O1161" s="1" t="s">
        <v>5403</v>
      </c>
    </row>
    <row r="1162">
      <c r="A1162" s="1" t="s">
        <v>5404</v>
      </c>
      <c r="B1162" s="1" t="s">
        <v>5405</v>
      </c>
      <c r="C1162" s="1" t="s">
        <v>5406</v>
      </c>
      <c r="D1162" s="1" t="b">
        <v>1</v>
      </c>
      <c r="E1162" s="1" t="b">
        <v>0</v>
      </c>
      <c r="F1162" s="1" t="b">
        <v>0</v>
      </c>
      <c r="G1162" s="1" t="b">
        <v>0</v>
      </c>
      <c r="H1162" s="1" t="b">
        <v>0</v>
      </c>
      <c r="I1162" s="1">
        <v>101.0</v>
      </c>
      <c r="J1162" s="2">
        <v>3.2653207E7</v>
      </c>
      <c r="K1162" s="2">
        <v>1048261.0</v>
      </c>
      <c r="L1162" s="1" t="s">
        <v>5407</v>
      </c>
      <c r="M1162" s="1" t="s">
        <v>639</v>
      </c>
      <c r="N1162" s="1" t="s">
        <v>640</v>
      </c>
      <c r="O1162" s="1" t="s">
        <v>5408</v>
      </c>
    </row>
    <row r="1163">
      <c r="A1163" s="1" t="s">
        <v>5409</v>
      </c>
      <c r="B1163" s="1" t="s">
        <v>5410</v>
      </c>
      <c r="C1163" s="1" t="s">
        <v>5411</v>
      </c>
      <c r="D1163" s="1" t="b">
        <v>1</v>
      </c>
      <c r="E1163" s="1" t="b">
        <v>0</v>
      </c>
      <c r="F1163" s="1" t="b">
        <v>0</v>
      </c>
      <c r="G1163" s="1" t="b">
        <v>0</v>
      </c>
      <c r="H1163" s="1" t="b">
        <v>0</v>
      </c>
      <c r="I1163" s="1">
        <v>101.0</v>
      </c>
      <c r="J1163" s="2">
        <v>3.2183622E7</v>
      </c>
      <c r="K1163" s="2">
        <v>1098600.0</v>
      </c>
      <c r="L1163" s="1" t="s">
        <v>5412</v>
      </c>
      <c r="M1163" s="1" t="s">
        <v>148</v>
      </c>
      <c r="N1163" s="1" t="s">
        <v>180</v>
      </c>
      <c r="O1163" s="1" t="s">
        <v>5413</v>
      </c>
    </row>
    <row r="1164">
      <c r="A1164" s="1" t="s">
        <v>5414</v>
      </c>
      <c r="B1164" s="1" t="s">
        <v>5415</v>
      </c>
      <c r="C1164" s="1" t="s">
        <v>5416</v>
      </c>
      <c r="D1164" s="1" t="b">
        <v>1</v>
      </c>
      <c r="E1164" s="1" t="b">
        <v>0</v>
      </c>
      <c r="F1164" s="1" t="b">
        <v>0</v>
      </c>
      <c r="G1164" s="1" t="b">
        <v>0</v>
      </c>
      <c r="H1164" s="1" t="b">
        <v>0</v>
      </c>
      <c r="I1164" s="1">
        <v>101.0</v>
      </c>
      <c r="J1164" s="2">
        <v>3.0121201E7</v>
      </c>
      <c r="K1164" s="2">
        <v>754487.0</v>
      </c>
      <c r="L1164" s="1" t="s">
        <v>5417</v>
      </c>
      <c r="M1164" s="1" t="s">
        <v>148</v>
      </c>
      <c r="N1164" s="1" t="s">
        <v>4111</v>
      </c>
      <c r="O1164" s="1" t="s">
        <v>5418</v>
      </c>
    </row>
    <row r="1165">
      <c r="A1165" s="1" t="s">
        <v>5419</v>
      </c>
      <c r="B1165" s="1" t="s">
        <v>5420</v>
      </c>
      <c r="C1165" s="1" t="s">
        <v>5421</v>
      </c>
      <c r="D1165" s="1" t="b">
        <v>1</v>
      </c>
      <c r="E1165" s="1" t="b">
        <v>0</v>
      </c>
      <c r="F1165" s="1" t="b">
        <v>0</v>
      </c>
      <c r="G1165" s="1" t="b">
        <v>0</v>
      </c>
      <c r="H1165" s="1" t="b">
        <v>0</v>
      </c>
      <c r="I1165" s="1">
        <v>101.0</v>
      </c>
      <c r="J1165" s="2">
        <v>2.771087E7</v>
      </c>
      <c r="K1165" s="2">
        <v>467764.0</v>
      </c>
      <c r="L1165" s="1" t="s">
        <v>5422</v>
      </c>
      <c r="M1165" s="1" t="s">
        <v>639</v>
      </c>
      <c r="N1165" s="1" t="s">
        <v>640</v>
      </c>
      <c r="O1165" s="1" t="s">
        <v>5423</v>
      </c>
    </row>
    <row r="1166">
      <c r="A1166" s="1" t="s">
        <v>5424</v>
      </c>
      <c r="B1166" s="1" t="s">
        <v>5425</v>
      </c>
      <c r="C1166" s="1" t="s">
        <v>5426</v>
      </c>
      <c r="D1166" s="1" t="b">
        <v>1</v>
      </c>
      <c r="E1166" s="1" t="b">
        <v>0</v>
      </c>
      <c r="F1166" s="1" t="b">
        <v>0</v>
      </c>
      <c r="G1166" s="1" t="b">
        <v>0</v>
      </c>
      <c r="H1166" s="1" t="b">
        <v>0</v>
      </c>
      <c r="I1166" s="1">
        <v>101.0</v>
      </c>
      <c r="J1166" s="2">
        <v>2.6577496E7</v>
      </c>
      <c r="K1166" s="2">
        <v>463634.0</v>
      </c>
      <c r="L1166" s="1" t="s">
        <v>5427</v>
      </c>
      <c r="M1166" s="1" t="s">
        <v>639</v>
      </c>
      <c r="N1166" s="1" t="s">
        <v>640</v>
      </c>
      <c r="O1166" s="1" t="s">
        <v>5428</v>
      </c>
    </row>
    <row r="1167">
      <c r="A1167" s="1" t="s">
        <v>5429</v>
      </c>
      <c r="B1167" s="1" t="s">
        <v>5430</v>
      </c>
      <c r="C1167" s="1" t="s">
        <v>5431</v>
      </c>
      <c r="D1167" s="1" t="b">
        <v>1</v>
      </c>
      <c r="E1167" s="1" t="b">
        <v>0</v>
      </c>
      <c r="F1167" s="1" t="b">
        <v>0</v>
      </c>
      <c r="G1167" s="1" t="b">
        <v>0</v>
      </c>
      <c r="H1167" s="1" t="b">
        <v>0</v>
      </c>
      <c r="I1167" s="1">
        <v>76.0</v>
      </c>
      <c r="J1167" s="2">
        <v>2.70943318E8</v>
      </c>
      <c r="K1167" s="2">
        <v>1.01019872E8</v>
      </c>
      <c r="L1167" s="1" t="s">
        <v>5432</v>
      </c>
      <c r="M1167" s="1" t="s">
        <v>148</v>
      </c>
      <c r="N1167" s="1" t="s">
        <v>55</v>
      </c>
      <c r="O1167" s="1" t="s">
        <v>5433</v>
      </c>
    </row>
    <row r="1168">
      <c r="A1168" s="1" t="s">
        <v>5434</v>
      </c>
      <c r="B1168" s="1" t="s">
        <v>41</v>
      </c>
      <c r="C1168" s="1" t="s">
        <v>5435</v>
      </c>
      <c r="D1168" s="1" t="b">
        <v>1</v>
      </c>
      <c r="E1168" s="1" t="b">
        <v>0</v>
      </c>
      <c r="F1168" s="1" t="b">
        <v>1</v>
      </c>
      <c r="G1168" s="1" t="b">
        <v>1</v>
      </c>
      <c r="H1168" s="1" t="b">
        <v>0</v>
      </c>
      <c r="I1168" s="1">
        <v>76.0</v>
      </c>
      <c r="J1168" s="2">
        <v>2.4383449E8</v>
      </c>
      <c r="K1168" s="2">
        <v>5633352.0</v>
      </c>
      <c r="L1168" s="1" t="s">
        <v>5436</v>
      </c>
      <c r="M1168" s="1" t="s">
        <v>43</v>
      </c>
      <c r="N1168" s="1" t="s">
        <v>44</v>
      </c>
      <c r="O1168" s="1" t="s">
        <v>5437</v>
      </c>
    </row>
    <row r="1169">
      <c r="A1169" s="1" t="s">
        <v>5438</v>
      </c>
      <c r="B1169" s="1" t="s">
        <v>5439</v>
      </c>
      <c r="C1169" s="1" t="s">
        <v>5440</v>
      </c>
      <c r="D1169" s="1" t="b">
        <v>1</v>
      </c>
      <c r="E1169" s="1" t="b">
        <v>0</v>
      </c>
      <c r="F1169" s="1" t="b">
        <v>1</v>
      </c>
      <c r="G1169" s="1" t="b">
        <v>0</v>
      </c>
      <c r="H1169" s="1" t="b">
        <v>0</v>
      </c>
      <c r="I1169" s="1">
        <v>76.0</v>
      </c>
      <c r="J1169" s="2">
        <v>2.35147823E8</v>
      </c>
      <c r="K1169" s="2">
        <v>8815163.0</v>
      </c>
      <c r="L1169" s="1" t="s">
        <v>5441</v>
      </c>
      <c r="M1169" s="1" t="s">
        <v>31</v>
      </c>
      <c r="N1169" s="1" t="s">
        <v>1071</v>
      </c>
      <c r="O1169" s="1" t="s">
        <v>5442</v>
      </c>
    </row>
    <row r="1170">
      <c r="A1170" s="1" t="s">
        <v>5443</v>
      </c>
      <c r="B1170" s="1" t="s">
        <v>5444</v>
      </c>
      <c r="C1170" s="1" t="s">
        <v>5445</v>
      </c>
      <c r="D1170" s="1" t="b">
        <v>1</v>
      </c>
      <c r="E1170" s="1" t="b">
        <v>0</v>
      </c>
      <c r="F1170" s="1" t="b">
        <v>0</v>
      </c>
      <c r="G1170" s="1" t="b">
        <v>0</v>
      </c>
      <c r="H1170" s="1" t="b">
        <v>0</v>
      </c>
      <c r="I1170" s="1">
        <v>76.0</v>
      </c>
      <c r="J1170" s="2">
        <v>2.18362983E8</v>
      </c>
      <c r="K1170" s="2">
        <v>8.0981143E7</v>
      </c>
      <c r="L1170" s="1" t="s">
        <v>5446</v>
      </c>
      <c r="M1170" s="1" t="s">
        <v>25</v>
      </c>
      <c r="N1170" s="1" t="s">
        <v>55</v>
      </c>
      <c r="O1170" s="1" t="s">
        <v>5447</v>
      </c>
    </row>
    <row r="1171">
      <c r="A1171" s="1" t="s">
        <v>5448</v>
      </c>
      <c r="B1171" s="1" t="s">
        <v>5449</v>
      </c>
      <c r="C1171" s="1" t="s">
        <v>5450</v>
      </c>
      <c r="D1171" s="1" t="b">
        <v>1</v>
      </c>
      <c r="E1171" s="1" t="b">
        <v>0</v>
      </c>
      <c r="F1171" s="1" t="b">
        <v>0</v>
      </c>
      <c r="G1171" s="1" t="b">
        <v>0</v>
      </c>
      <c r="H1171" s="1" t="b">
        <v>0</v>
      </c>
      <c r="I1171" s="1">
        <v>76.0</v>
      </c>
      <c r="J1171" s="2">
        <v>2.02239916E8</v>
      </c>
      <c r="K1171" s="2">
        <v>5.8397596E7</v>
      </c>
      <c r="L1171" s="1" t="s">
        <v>5451</v>
      </c>
      <c r="M1171" s="1" t="s">
        <v>37</v>
      </c>
      <c r="N1171" s="1" t="s">
        <v>55</v>
      </c>
      <c r="O1171" s="1" t="s">
        <v>5452</v>
      </c>
    </row>
    <row r="1172">
      <c r="A1172" s="1" t="s">
        <v>5453</v>
      </c>
      <c r="B1172" s="1" t="s">
        <v>5454</v>
      </c>
      <c r="C1172" s="1" t="s">
        <v>5455</v>
      </c>
      <c r="D1172" s="1" t="b">
        <v>1</v>
      </c>
      <c r="E1172" s="1" t="b">
        <v>0</v>
      </c>
      <c r="F1172" s="1" t="b">
        <v>0</v>
      </c>
      <c r="G1172" s="1" t="b">
        <v>0</v>
      </c>
      <c r="H1172" s="1" t="b">
        <v>0</v>
      </c>
      <c r="I1172" s="1">
        <v>76.0</v>
      </c>
      <c r="J1172" s="2">
        <v>1.98690628E8</v>
      </c>
      <c r="K1172" s="2">
        <v>3.1516924E7</v>
      </c>
      <c r="L1172" s="1" t="s">
        <v>5456</v>
      </c>
      <c r="M1172" s="1" t="s">
        <v>148</v>
      </c>
      <c r="N1172" s="1" t="s">
        <v>98</v>
      </c>
      <c r="O1172" s="1" t="s">
        <v>5457</v>
      </c>
    </row>
    <row r="1173">
      <c r="A1173" s="1" t="s">
        <v>5458</v>
      </c>
      <c r="B1173" s="1" t="s">
        <v>63</v>
      </c>
      <c r="C1173" s="1" t="s">
        <v>5459</v>
      </c>
      <c r="D1173" s="1" t="b">
        <v>1</v>
      </c>
      <c r="E1173" s="1" t="b">
        <v>0</v>
      </c>
      <c r="F1173" s="1" t="b">
        <v>1</v>
      </c>
      <c r="G1173" s="1" t="b">
        <v>1</v>
      </c>
      <c r="H1173" s="1" t="b">
        <v>0</v>
      </c>
      <c r="I1173" s="1">
        <v>76.0</v>
      </c>
      <c r="J1173" s="2">
        <v>1.87788641E8</v>
      </c>
      <c r="K1173" s="2">
        <v>9572965.0</v>
      </c>
      <c r="L1173" s="1" t="s">
        <v>5460</v>
      </c>
      <c r="M1173" s="1" t="s">
        <v>65</v>
      </c>
      <c r="N1173" s="1" t="s">
        <v>66</v>
      </c>
      <c r="O1173" s="1" t="s">
        <v>5461</v>
      </c>
    </row>
    <row r="1174">
      <c r="A1174" s="1" t="s">
        <v>5462</v>
      </c>
      <c r="B1174" s="1" t="s">
        <v>5463</v>
      </c>
      <c r="C1174" s="1" t="s">
        <v>5464</v>
      </c>
      <c r="D1174" s="1" t="b">
        <v>1</v>
      </c>
      <c r="E1174" s="1" t="b">
        <v>0</v>
      </c>
      <c r="F1174" s="1" t="b">
        <v>0</v>
      </c>
      <c r="G1174" s="1" t="b">
        <v>0</v>
      </c>
      <c r="H1174" s="1" t="b">
        <v>0</v>
      </c>
      <c r="I1174" s="1">
        <v>76.0</v>
      </c>
      <c r="J1174" s="2">
        <v>1.71003282E8</v>
      </c>
      <c r="K1174" s="2">
        <v>5.0523974E7</v>
      </c>
      <c r="L1174" s="1" t="s">
        <v>5465</v>
      </c>
      <c r="M1174" s="1" t="s">
        <v>76</v>
      </c>
      <c r="N1174" s="1" t="s">
        <v>4340</v>
      </c>
      <c r="O1174" s="1" t="s">
        <v>5466</v>
      </c>
    </row>
    <row r="1175">
      <c r="A1175" s="1" t="s">
        <v>5467</v>
      </c>
      <c r="B1175" s="1" t="s">
        <v>5468</v>
      </c>
      <c r="C1175" s="1" t="s">
        <v>5469</v>
      </c>
      <c r="D1175" s="1" t="b">
        <v>1</v>
      </c>
      <c r="E1175" s="1" t="b">
        <v>0</v>
      </c>
      <c r="F1175" s="1" t="b">
        <v>0</v>
      </c>
      <c r="G1175" s="1" t="b">
        <v>0</v>
      </c>
      <c r="H1175" s="1" t="b">
        <v>0</v>
      </c>
      <c r="I1175" s="1">
        <v>76.0</v>
      </c>
      <c r="J1175" s="2">
        <v>1.60349191E8</v>
      </c>
      <c r="K1175" s="2">
        <v>3.0370509E7</v>
      </c>
      <c r="L1175" s="1" t="s">
        <v>5470</v>
      </c>
      <c r="M1175" s="1" t="s">
        <v>76</v>
      </c>
      <c r="N1175" s="1" t="s">
        <v>103</v>
      </c>
      <c r="O1175" s="1" t="s">
        <v>5471</v>
      </c>
    </row>
    <row r="1176">
      <c r="A1176" s="1" t="s">
        <v>5472</v>
      </c>
      <c r="B1176" s="1" t="s">
        <v>110</v>
      </c>
      <c r="C1176" s="1" t="s">
        <v>5473</v>
      </c>
      <c r="D1176" s="1" t="b">
        <v>1</v>
      </c>
      <c r="E1176" s="1" t="b">
        <v>0</v>
      </c>
      <c r="F1176" s="1" t="b">
        <v>1</v>
      </c>
      <c r="G1176" s="1" t="b">
        <v>1</v>
      </c>
      <c r="H1176" s="1" t="b">
        <v>0</v>
      </c>
      <c r="I1176" s="1">
        <v>76.0</v>
      </c>
      <c r="J1176" s="2">
        <v>1.59177929E8</v>
      </c>
      <c r="K1176" s="2">
        <v>5980781.0</v>
      </c>
      <c r="L1176" s="1" t="s">
        <v>5474</v>
      </c>
      <c r="M1176" s="1" t="s">
        <v>112</v>
      </c>
      <c r="N1176" s="1" t="s">
        <v>113</v>
      </c>
      <c r="O1176" s="1" t="s">
        <v>5475</v>
      </c>
    </row>
    <row r="1177">
      <c r="A1177" s="1" t="s">
        <v>5476</v>
      </c>
      <c r="B1177" s="1" t="s">
        <v>5477</v>
      </c>
      <c r="C1177" s="1" t="s">
        <v>5478</v>
      </c>
      <c r="D1177" s="1" t="b">
        <v>1</v>
      </c>
      <c r="E1177" s="1" t="b">
        <v>0</v>
      </c>
      <c r="F1177" s="1" t="b">
        <v>0</v>
      </c>
      <c r="G1177" s="1" t="b">
        <v>0</v>
      </c>
      <c r="H1177" s="1" t="b">
        <v>0</v>
      </c>
      <c r="I1177" s="1">
        <v>76.0</v>
      </c>
      <c r="J1177" s="2">
        <v>1.58791127E8</v>
      </c>
      <c r="K1177" s="2">
        <v>3.1780207E7</v>
      </c>
      <c r="L1177" s="1" t="s">
        <v>5479</v>
      </c>
      <c r="M1177" s="1" t="s">
        <v>76</v>
      </c>
      <c r="N1177" s="1" t="s">
        <v>98</v>
      </c>
      <c r="O1177" s="1" t="s">
        <v>5480</v>
      </c>
    </row>
    <row r="1178">
      <c r="A1178" s="1" t="s">
        <v>5481</v>
      </c>
      <c r="B1178" s="1" t="s">
        <v>5482</v>
      </c>
      <c r="C1178" s="1" t="s">
        <v>5483</v>
      </c>
      <c r="D1178" s="1" t="b">
        <v>1</v>
      </c>
      <c r="E1178" s="1" t="b">
        <v>0</v>
      </c>
      <c r="F1178" s="1" t="b">
        <v>0</v>
      </c>
      <c r="G1178" s="1" t="b">
        <v>0</v>
      </c>
      <c r="H1178" s="1" t="b">
        <v>0</v>
      </c>
      <c r="I1178" s="1">
        <v>76.0</v>
      </c>
      <c r="J1178" s="2">
        <v>1.40499621E8</v>
      </c>
      <c r="K1178" s="2">
        <v>3.1012613E7</v>
      </c>
      <c r="L1178" s="1" t="s">
        <v>5484</v>
      </c>
      <c r="M1178" s="1" t="s">
        <v>148</v>
      </c>
      <c r="N1178" s="1" t="s">
        <v>327</v>
      </c>
      <c r="O1178" s="1" t="s">
        <v>5485</v>
      </c>
    </row>
    <row r="1179">
      <c r="A1179" s="1" t="s">
        <v>5486</v>
      </c>
      <c r="B1179" s="1" t="s">
        <v>5487</v>
      </c>
      <c r="C1179" s="1" t="s">
        <v>5488</v>
      </c>
      <c r="D1179" s="1" t="b">
        <v>1</v>
      </c>
      <c r="E1179" s="1" t="b">
        <v>0</v>
      </c>
      <c r="F1179" s="1" t="b">
        <v>0</v>
      </c>
      <c r="G1179" s="1" t="b">
        <v>0</v>
      </c>
      <c r="H1179" s="1" t="b">
        <v>0</v>
      </c>
      <c r="I1179" s="1">
        <v>76.0</v>
      </c>
      <c r="J1179" s="2">
        <v>1.40480948E8</v>
      </c>
      <c r="K1179" s="2">
        <v>2.9202804E7</v>
      </c>
      <c r="L1179" s="1" t="s">
        <v>5489</v>
      </c>
      <c r="M1179" s="1" t="s">
        <v>25</v>
      </c>
      <c r="N1179" s="1" t="s">
        <v>4340</v>
      </c>
      <c r="O1179" s="1" t="s">
        <v>5490</v>
      </c>
    </row>
    <row r="1180">
      <c r="A1180" s="1" t="s">
        <v>5491</v>
      </c>
      <c r="B1180" s="1" t="s">
        <v>168</v>
      </c>
      <c r="C1180" s="1" t="s">
        <v>5492</v>
      </c>
      <c r="D1180" s="1" t="b">
        <v>1</v>
      </c>
      <c r="E1180" s="1" t="b">
        <v>0</v>
      </c>
      <c r="F1180" s="1" t="b">
        <v>1</v>
      </c>
      <c r="G1180" s="1" t="b">
        <v>1</v>
      </c>
      <c r="H1180" s="1" t="b">
        <v>0</v>
      </c>
      <c r="I1180" s="1">
        <v>76.0</v>
      </c>
      <c r="J1180" s="2">
        <v>1.36507551E8</v>
      </c>
      <c r="K1180" s="2">
        <v>3061747.0</v>
      </c>
      <c r="L1180" s="1" t="s">
        <v>5493</v>
      </c>
      <c r="M1180" s="1" t="s">
        <v>43</v>
      </c>
      <c r="N1180" s="1" t="s">
        <v>44</v>
      </c>
      <c r="O1180" s="1" t="s">
        <v>5494</v>
      </c>
    </row>
    <row r="1181">
      <c r="A1181" s="1" t="s">
        <v>5495</v>
      </c>
      <c r="B1181" s="1" t="s">
        <v>5496</v>
      </c>
      <c r="C1181" s="1" t="s">
        <v>5497</v>
      </c>
      <c r="D1181" s="1" t="b">
        <v>1</v>
      </c>
      <c r="E1181" s="1" t="b">
        <v>0</v>
      </c>
      <c r="F1181" s="1" t="b">
        <v>0</v>
      </c>
      <c r="G1181" s="1" t="b">
        <v>0</v>
      </c>
      <c r="H1181" s="1" t="b">
        <v>0</v>
      </c>
      <c r="I1181" s="1">
        <v>76.0</v>
      </c>
      <c r="J1181" s="2">
        <v>1.33116216E8</v>
      </c>
      <c r="K1181" s="2">
        <v>2.4604854E7</v>
      </c>
      <c r="L1181" s="1" t="s">
        <v>5498</v>
      </c>
      <c r="M1181" s="1" t="s">
        <v>148</v>
      </c>
      <c r="N1181" s="1" t="s">
        <v>292</v>
      </c>
      <c r="O1181" s="1" t="s">
        <v>5499</v>
      </c>
    </row>
    <row r="1182">
      <c r="A1182" s="1" t="s">
        <v>5500</v>
      </c>
      <c r="B1182" s="1" t="s">
        <v>183</v>
      </c>
      <c r="C1182" s="1" t="s">
        <v>5501</v>
      </c>
      <c r="D1182" s="1" t="b">
        <v>1</v>
      </c>
      <c r="E1182" s="1" t="b">
        <v>0</v>
      </c>
      <c r="F1182" s="1" t="b">
        <v>0</v>
      </c>
      <c r="G1182" s="1" t="b">
        <v>1</v>
      </c>
      <c r="H1182" s="1" t="b">
        <v>0</v>
      </c>
      <c r="I1182" s="1">
        <v>76.0</v>
      </c>
      <c r="J1182" s="2">
        <v>1.32529287E8</v>
      </c>
      <c r="K1182" s="2">
        <v>6159537.0</v>
      </c>
      <c r="L1182" s="1" t="s">
        <v>5502</v>
      </c>
      <c r="M1182" s="1" t="s">
        <v>31</v>
      </c>
      <c r="N1182" s="1" t="s">
        <v>185</v>
      </c>
      <c r="O1182" s="1" t="s">
        <v>5503</v>
      </c>
    </row>
    <row r="1183">
      <c r="A1183" s="1" t="s">
        <v>5504</v>
      </c>
      <c r="B1183" s="1" t="s">
        <v>5505</v>
      </c>
      <c r="C1183" s="1" t="s">
        <v>5506</v>
      </c>
      <c r="D1183" s="1" t="b">
        <v>1</v>
      </c>
      <c r="E1183" s="1" t="b">
        <v>0</v>
      </c>
      <c r="F1183" s="1" t="b">
        <v>0</v>
      </c>
      <c r="G1183" s="1" t="b">
        <v>0</v>
      </c>
      <c r="H1183" s="1" t="b">
        <v>0</v>
      </c>
      <c r="I1183" s="1">
        <v>76.0</v>
      </c>
      <c r="J1183" s="2">
        <v>1.25955629E8</v>
      </c>
      <c r="K1183" s="2">
        <v>2.4040245E7</v>
      </c>
      <c r="L1183" s="1" t="s">
        <v>5507</v>
      </c>
      <c r="M1183" s="1" t="s">
        <v>25</v>
      </c>
      <c r="N1183" s="1" t="s">
        <v>103</v>
      </c>
      <c r="O1183" s="1" t="s">
        <v>5508</v>
      </c>
    </row>
    <row r="1184">
      <c r="A1184" s="1" t="s">
        <v>5509</v>
      </c>
      <c r="B1184" s="1" t="s">
        <v>5510</v>
      </c>
      <c r="C1184" s="1" t="s">
        <v>5511</v>
      </c>
      <c r="D1184" s="1" t="b">
        <v>1</v>
      </c>
      <c r="E1184" s="1" t="b">
        <v>0</v>
      </c>
      <c r="F1184" s="1" t="b">
        <v>0</v>
      </c>
      <c r="G1184" s="1" t="b">
        <v>0</v>
      </c>
      <c r="H1184" s="1" t="b">
        <v>0</v>
      </c>
      <c r="I1184" s="1">
        <v>76.0</v>
      </c>
      <c r="J1184" s="2">
        <v>1.22169171E8</v>
      </c>
      <c r="K1184" s="2">
        <v>3.7029337E7</v>
      </c>
      <c r="L1184" s="1" t="s">
        <v>5512</v>
      </c>
      <c r="M1184" s="1" t="s">
        <v>76</v>
      </c>
      <c r="N1184" s="1" t="s">
        <v>4340</v>
      </c>
      <c r="O1184" s="1" t="s">
        <v>5513</v>
      </c>
    </row>
    <row r="1185">
      <c r="A1185" s="1" t="s">
        <v>5514</v>
      </c>
      <c r="B1185" s="1" t="s">
        <v>5515</v>
      </c>
      <c r="C1185" s="1" t="s">
        <v>5516</v>
      </c>
      <c r="D1185" s="1" t="b">
        <v>1</v>
      </c>
      <c r="E1185" s="1" t="b">
        <v>0</v>
      </c>
      <c r="F1185" s="1" t="b">
        <v>0</v>
      </c>
      <c r="G1185" s="1" t="b">
        <v>0</v>
      </c>
      <c r="H1185" s="1" t="b">
        <v>0</v>
      </c>
      <c r="I1185" s="1">
        <v>76.0</v>
      </c>
      <c r="J1185" s="2">
        <v>1.21589473E8</v>
      </c>
      <c r="K1185" s="2">
        <v>2.0691459E7</v>
      </c>
      <c r="L1185" s="1" t="s">
        <v>5517</v>
      </c>
      <c r="M1185" s="1" t="s">
        <v>25</v>
      </c>
      <c r="N1185" s="1" t="s">
        <v>103</v>
      </c>
      <c r="O1185" s="1" t="s">
        <v>5518</v>
      </c>
    </row>
    <row r="1186">
      <c r="A1186" s="1" t="s">
        <v>5519</v>
      </c>
      <c r="B1186" s="1" t="s">
        <v>5520</v>
      </c>
      <c r="C1186" s="1" t="s">
        <v>5521</v>
      </c>
      <c r="D1186" s="1" t="b">
        <v>1</v>
      </c>
      <c r="E1186" s="1" t="b">
        <v>0</v>
      </c>
      <c r="F1186" s="1" t="b">
        <v>0</v>
      </c>
      <c r="G1186" s="1" t="b">
        <v>0</v>
      </c>
      <c r="H1186" s="1" t="b">
        <v>0</v>
      </c>
      <c r="I1186" s="1">
        <v>76.0</v>
      </c>
      <c r="J1186" s="2">
        <v>1.21543414E8</v>
      </c>
      <c r="K1186" s="2">
        <v>2.0791482E7</v>
      </c>
      <c r="L1186" s="1" t="s">
        <v>5522</v>
      </c>
      <c r="M1186" s="1" t="s">
        <v>148</v>
      </c>
      <c r="N1186" s="1" t="s">
        <v>322</v>
      </c>
      <c r="O1186" s="1" t="s">
        <v>5523</v>
      </c>
    </row>
    <row r="1187">
      <c r="A1187" s="1" t="s">
        <v>5524</v>
      </c>
      <c r="B1187" s="1" t="s">
        <v>5525</v>
      </c>
      <c r="C1187" s="1" t="s">
        <v>5526</v>
      </c>
      <c r="D1187" s="1" t="b">
        <v>1</v>
      </c>
      <c r="E1187" s="1" t="b">
        <v>0</v>
      </c>
      <c r="F1187" s="1" t="b">
        <v>0</v>
      </c>
      <c r="G1187" s="1" t="b">
        <v>0</v>
      </c>
      <c r="H1187" s="1" t="b">
        <v>0</v>
      </c>
      <c r="I1187" s="1">
        <v>76.0</v>
      </c>
      <c r="J1187" s="2">
        <v>1.2082892E8</v>
      </c>
      <c r="K1187" s="2">
        <v>2.5343718E7</v>
      </c>
      <c r="L1187" s="1" t="s">
        <v>5527</v>
      </c>
      <c r="M1187" s="1" t="s">
        <v>148</v>
      </c>
      <c r="N1187" s="1" t="s">
        <v>249</v>
      </c>
      <c r="O1187" s="1" t="s">
        <v>5528</v>
      </c>
    </row>
    <row r="1188">
      <c r="A1188" s="1" t="s">
        <v>5529</v>
      </c>
      <c r="B1188" s="1" t="s">
        <v>5530</v>
      </c>
      <c r="C1188" s="1" t="s">
        <v>5531</v>
      </c>
      <c r="D1188" s="1" t="b">
        <v>1</v>
      </c>
      <c r="E1188" s="1" t="b">
        <v>0</v>
      </c>
      <c r="F1188" s="1" t="b">
        <v>0</v>
      </c>
      <c r="G1188" s="1" t="b">
        <v>0</v>
      </c>
      <c r="H1188" s="1" t="b">
        <v>0</v>
      </c>
      <c r="I1188" s="1">
        <v>76.0</v>
      </c>
      <c r="J1188" s="2">
        <v>1.20435443E8</v>
      </c>
      <c r="K1188" s="2">
        <v>2.3538837E7</v>
      </c>
      <c r="L1188" s="1" t="s">
        <v>5532</v>
      </c>
      <c r="M1188" s="1" t="s">
        <v>25</v>
      </c>
      <c r="N1188" s="1" t="s">
        <v>4111</v>
      </c>
      <c r="O1188" s="1" t="s">
        <v>5533</v>
      </c>
    </row>
    <row r="1189">
      <c r="A1189" s="1" t="s">
        <v>5534</v>
      </c>
      <c r="B1189" s="1" t="s">
        <v>5535</v>
      </c>
      <c r="C1189" s="1" t="s">
        <v>5536</v>
      </c>
      <c r="D1189" s="1" t="b">
        <v>1</v>
      </c>
      <c r="E1189" s="1" t="b">
        <v>0</v>
      </c>
      <c r="F1189" s="1" t="b">
        <v>0</v>
      </c>
      <c r="G1189" s="1" t="b">
        <v>0</v>
      </c>
      <c r="H1189" s="1" t="b">
        <v>0</v>
      </c>
      <c r="I1189" s="1">
        <v>76.0</v>
      </c>
      <c r="J1189" s="2">
        <v>1.19225565E8</v>
      </c>
      <c r="K1189" s="2">
        <v>4.1580535E7</v>
      </c>
      <c r="L1189" s="1" t="s">
        <v>5537</v>
      </c>
      <c r="M1189" s="1" t="s">
        <v>37</v>
      </c>
      <c r="N1189" s="1" t="s">
        <v>55</v>
      </c>
      <c r="O1189" s="1" t="s">
        <v>5538</v>
      </c>
    </row>
    <row r="1190">
      <c r="A1190" s="1" t="s">
        <v>5539</v>
      </c>
      <c r="B1190" s="1" t="s">
        <v>5540</v>
      </c>
      <c r="C1190" s="1" t="s">
        <v>5541</v>
      </c>
      <c r="D1190" s="1" t="b">
        <v>1</v>
      </c>
      <c r="E1190" s="1" t="b">
        <v>0</v>
      </c>
      <c r="F1190" s="1" t="b">
        <v>0</v>
      </c>
      <c r="G1190" s="1" t="b">
        <v>0</v>
      </c>
      <c r="H1190" s="1" t="b">
        <v>0</v>
      </c>
      <c r="I1190" s="1">
        <v>76.0</v>
      </c>
      <c r="J1190" s="2">
        <v>1.15040887E8</v>
      </c>
      <c r="K1190" s="2">
        <v>2.0626315E7</v>
      </c>
      <c r="L1190" s="1" t="s">
        <v>5542</v>
      </c>
      <c r="M1190" s="1" t="s">
        <v>76</v>
      </c>
      <c r="N1190" s="1" t="s">
        <v>4111</v>
      </c>
      <c r="O1190" s="1" t="s">
        <v>5543</v>
      </c>
    </row>
    <row r="1191">
      <c r="A1191" s="1" t="s">
        <v>5544</v>
      </c>
      <c r="B1191" s="1" t="s">
        <v>5545</v>
      </c>
      <c r="C1191" s="1" t="s">
        <v>5546</v>
      </c>
      <c r="D1191" s="1" t="b">
        <v>1</v>
      </c>
      <c r="E1191" s="1" t="b">
        <v>0</v>
      </c>
      <c r="F1191" s="1" t="b">
        <v>0</v>
      </c>
      <c r="G1191" s="1" t="b">
        <v>0</v>
      </c>
      <c r="H1191" s="1" t="b">
        <v>0</v>
      </c>
      <c r="I1191" s="1">
        <v>76.0</v>
      </c>
      <c r="J1191" s="2">
        <v>1.13093161E8</v>
      </c>
      <c r="K1191" s="2">
        <v>1.9066915E7</v>
      </c>
      <c r="L1191" s="1" t="s">
        <v>5547</v>
      </c>
      <c r="M1191" s="1" t="s">
        <v>76</v>
      </c>
      <c r="N1191" s="1" t="s">
        <v>219</v>
      </c>
      <c r="O1191" s="1" t="s">
        <v>5548</v>
      </c>
    </row>
    <row r="1192">
      <c r="A1192" s="1" t="s">
        <v>5549</v>
      </c>
      <c r="B1192" s="1" t="s">
        <v>5550</v>
      </c>
      <c r="C1192" s="1" t="s">
        <v>5551</v>
      </c>
      <c r="D1192" s="1" t="b">
        <v>1</v>
      </c>
      <c r="E1192" s="1" t="b">
        <v>0</v>
      </c>
      <c r="F1192" s="1" t="b">
        <v>0</v>
      </c>
      <c r="G1192" s="1" t="b">
        <v>0</v>
      </c>
      <c r="H1192" s="1" t="b">
        <v>0</v>
      </c>
      <c r="I1192" s="1">
        <v>76.0</v>
      </c>
      <c r="J1192" s="2">
        <v>1.09101841E8</v>
      </c>
      <c r="K1192" s="2">
        <v>2.4000325E7</v>
      </c>
      <c r="L1192" s="1" t="s">
        <v>5552</v>
      </c>
      <c r="M1192" s="1" t="s">
        <v>148</v>
      </c>
      <c r="N1192" s="1" t="s">
        <v>370</v>
      </c>
      <c r="O1192" s="1" t="s">
        <v>5553</v>
      </c>
    </row>
    <row r="1193">
      <c r="A1193" s="1" t="s">
        <v>5554</v>
      </c>
      <c r="B1193" s="1" t="s">
        <v>5555</v>
      </c>
      <c r="C1193" s="1" t="s">
        <v>5556</v>
      </c>
      <c r="D1193" s="1" t="b">
        <v>1</v>
      </c>
      <c r="E1193" s="1" t="b">
        <v>0</v>
      </c>
      <c r="F1193" s="1" t="b">
        <v>0</v>
      </c>
      <c r="G1193" s="1" t="b">
        <v>0</v>
      </c>
      <c r="H1193" s="1" t="b">
        <v>0</v>
      </c>
      <c r="I1193" s="1">
        <v>76.0</v>
      </c>
      <c r="J1193" s="2">
        <v>1.08257937E8</v>
      </c>
      <c r="K1193" s="2">
        <v>2.1979607E7</v>
      </c>
      <c r="L1193" s="1" t="s">
        <v>5557</v>
      </c>
      <c r="M1193" s="1" t="s">
        <v>37</v>
      </c>
      <c r="N1193" s="1" t="s">
        <v>4111</v>
      </c>
      <c r="O1193" s="1" t="s">
        <v>5558</v>
      </c>
    </row>
    <row r="1194">
      <c r="A1194" s="1" t="s">
        <v>5559</v>
      </c>
      <c r="B1194" s="1" t="s">
        <v>5560</v>
      </c>
      <c r="C1194" s="1" t="s">
        <v>5561</v>
      </c>
      <c r="D1194" s="1" t="b">
        <v>1</v>
      </c>
      <c r="E1194" s="1" t="b">
        <v>0</v>
      </c>
      <c r="F1194" s="1" t="b">
        <v>0</v>
      </c>
      <c r="G1194" s="1" t="b">
        <v>0</v>
      </c>
      <c r="H1194" s="1" t="b">
        <v>0</v>
      </c>
      <c r="I1194" s="1">
        <v>76.0</v>
      </c>
      <c r="J1194" s="2">
        <v>1.05138614E8</v>
      </c>
      <c r="K1194" s="2">
        <v>1.93167E7</v>
      </c>
      <c r="L1194" s="1" t="s">
        <v>5562</v>
      </c>
      <c r="M1194" s="1" t="s">
        <v>37</v>
      </c>
      <c r="N1194" s="1" t="s">
        <v>370</v>
      </c>
      <c r="O1194" s="1" t="s">
        <v>5563</v>
      </c>
    </row>
    <row r="1195">
      <c r="A1195" s="1" t="s">
        <v>5564</v>
      </c>
      <c r="B1195" s="1" t="s">
        <v>5565</v>
      </c>
      <c r="C1195" s="1" t="s">
        <v>5566</v>
      </c>
      <c r="D1195" s="1" t="b">
        <v>1</v>
      </c>
      <c r="E1195" s="1" t="b">
        <v>0</v>
      </c>
      <c r="F1195" s="1" t="b">
        <v>0</v>
      </c>
      <c r="G1195" s="1" t="b">
        <v>0</v>
      </c>
      <c r="H1195" s="1" t="b">
        <v>0</v>
      </c>
      <c r="I1195" s="1">
        <v>76.0</v>
      </c>
      <c r="J1195" s="2">
        <v>1.05107699E8</v>
      </c>
      <c r="K1195" s="2">
        <v>1.9714221E7</v>
      </c>
      <c r="L1195" s="1" t="s">
        <v>5567</v>
      </c>
      <c r="M1195" s="1" t="s">
        <v>25</v>
      </c>
      <c r="N1195" s="1" t="s">
        <v>249</v>
      </c>
      <c r="O1195" s="1" t="s">
        <v>5568</v>
      </c>
    </row>
    <row r="1196">
      <c r="A1196" s="1" t="s">
        <v>5569</v>
      </c>
      <c r="B1196" s="1" t="s">
        <v>5570</v>
      </c>
      <c r="C1196" s="1" t="s">
        <v>5571</v>
      </c>
      <c r="D1196" s="1" t="b">
        <v>1</v>
      </c>
      <c r="E1196" s="1" t="b">
        <v>0</v>
      </c>
      <c r="F1196" s="1" t="b">
        <v>0</v>
      </c>
      <c r="G1196" s="1" t="b">
        <v>0</v>
      </c>
      <c r="H1196" s="1" t="b">
        <v>0</v>
      </c>
      <c r="I1196" s="1">
        <v>76.0</v>
      </c>
      <c r="J1196" s="2">
        <v>1.02437209E8</v>
      </c>
      <c r="K1196" s="2">
        <v>2.0673309E7</v>
      </c>
      <c r="L1196" s="1" t="s">
        <v>5572</v>
      </c>
      <c r="M1196" s="1" t="s">
        <v>37</v>
      </c>
      <c r="N1196" s="1" t="s">
        <v>4340</v>
      </c>
      <c r="O1196" s="1" t="s">
        <v>5573</v>
      </c>
    </row>
    <row r="1197">
      <c r="A1197" s="1" t="s">
        <v>5574</v>
      </c>
      <c r="B1197" s="1" t="s">
        <v>5575</v>
      </c>
      <c r="C1197" s="1" t="s">
        <v>5576</v>
      </c>
      <c r="D1197" s="1" t="b">
        <v>1</v>
      </c>
      <c r="E1197" s="1" t="b">
        <v>0</v>
      </c>
      <c r="F1197" s="1" t="b">
        <v>0</v>
      </c>
      <c r="G1197" s="1" t="b">
        <v>0</v>
      </c>
      <c r="H1197" s="1" t="b">
        <v>0</v>
      </c>
      <c r="I1197" s="1">
        <v>76.0</v>
      </c>
      <c r="J1197" s="2">
        <v>1.02148203E8</v>
      </c>
      <c r="K1197" s="2">
        <v>1.9398343E7</v>
      </c>
      <c r="L1197" s="1" t="s">
        <v>5577</v>
      </c>
      <c r="M1197" s="1" t="s">
        <v>148</v>
      </c>
      <c r="N1197" s="1" t="s">
        <v>370</v>
      </c>
      <c r="O1197" s="1" t="s">
        <v>5578</v>
      </c>
    </row>
    <row r="1198">
      <c r="A1198" s="1" t="s">
        <v>5579</v>
      </c>
      <c r="B1198" s="1" t="s">
        <v>5580</v>
      </c>
      <c r="C1198" s="1" t="s">
        <v>5581</v>
      </c>
      <c r="D1198" s="1" t="b">
        <v>1</v>
      </c>
      <c r="E1198" s="1" t="b">
        <v>0</v>
      </c>
      <c r="F1198" s="1" t="b">
        <v>0</v>
      </c>
      <c r="G1198" s="1" t="b">
        <v>0</v>
      </c>
      <c r="H1198" s="1" t="b">
        <v>0</v>
      </c>
      <c r="I1198" s="1">
        <v>76.0</v>
      </c>
      <c r="J1198" s="2">
        <v>1.01736303E8</v>
      </c>
      <c r="K1198" s="2">
        <v>1.8484179E7</v>
      </c>
      <c r="L1198" s="1" t="s">
        <v>5582</v>
      </c>
      <c r="M1198" s="1" t="s">
        <v>76</v>
      </c>
      <c r="N1198" s="1" t="s">
        <v>103</v>
      </c>
      <c r="O1198" s="1" t="s">
        <v>5583</v>
      </c>
    </row>
    <row r="1199">
      <c r="A1199" s="1" t="s">
        <v>5584</v>
      </c>
      <c r="B1199" s="1" t="s">
        <v>358</v>
      </c>
      <c r="C1199" s="1" t="s">
        <v>5585</v>
      </c>
      <c r="D1199" s="1" t="b">
        <v>1</v>
      </c>
      <c r="E1199" s="1" t="b">
        <v>0</v>
      </c>
      <c r="F1199" s="1" t="b">
        <v>1</v>
      </c>
      <c r="G1199" s="1" t="b">
        <v>1</v>
      </c>
      <c r="H1199" s="1" t="b">
        <v>0</v>
      </c>
      <c r="I1199" s="1">
        <v>76.0</v>
      </c>
      <c r="J1199" s="2">
        <v>1.00907057E8</v>
      </c>
      <c r="K1199" s="2">
        <v>3142963.0</v>
      </c>
      <c r="L1199" s="1" t="s">
        <v>5586</v>
      </c>
      <c r="M1199" s="1" t="s">
        <v>112</v>
      </c>
      <c r="N1199" s="1" t="s">
        <v>113</v>
      </c>
      <c r="O1199" s="1" t="s">
        <v>5587</v>
      </c>
    </row>
    <row r="1200">
      <c r="A1200" s="1" t="s">
        <v>5588</v>
      </c>
      <c r="B1200" s="1" t="s">
        <v>5589</v>
      </c>
      <c r="C1200" s="1" t="s">
        <v>5590</v>
      </c>
      <c r="D1200" s="1" t="b">
        <v>1</v>
      </c>
      <c r="E1200" s="1" t="b">
        <v>0</v>
      </c>
      <c r="F1200" s="1" t="b">
        <v>0</v>
      </c>
      <c r="G1200" s="1" t="b">
        <v>0</v>
      </c>
      <c r="H1200" s="1" t="b">
        <v>0</v>
      </c>
      <c r="I1200" s="1">
        <v>76.0</v>
      </c>
      <c r="J1200" s="2">
        <v>1.00461195E8</v>
      </c>
      <c r="K1200" s="2">
        <v>1.6912835E7</v>
      </c>
      <c r="L1200" s="1" t="s">
        <v>5591</v>
      </c>
      <c r="M1200" s="1" t="s">
        <v>76</v>
      </c>
      <c r="N1200" s="1" t="s">
        <v>98</v>
      </c>
      <c r="O1200" s="1" t="s">
        <v>5592</v>
      </c>
    </row>
    <row r="1201">
      <c r="A1201" s="1" t="s">
        <v>5593</v>
      </c>
      <c r="B1201" s="1" t="s">
        <v>5594</v>
      </c>
      <c r="C1201" s="1" t="s">
        <v>5595</v>
      </c>
      <c r="D1201" s="1" t="b">
        <v>1</v>
      </c>
      <c r="E1201" s="1" t="b">
        <v>0</v>
      </c>
      <c r="F1201" s="1" t="b">
        <v>0</v>
      </c>
      <c r="G1201" s="1" t="b">
        <v>0</v>
      </c>
      <c r="H1201" s="1" t="b">
        <v>0</v>
      </c>
      <c r="I1201" s="1">
        <v>76.0</v>
      </c>
      <c r="J1201" s="2">
        <v>9.9636563E7</v>
      </c>
      <c r="K1201" s="2">
        <v>2.2394677E7</v>
      </c>
      <c r="L1201" s="1" t="s">
        <v>5596</v>
      </c>
      <c r="M1201" s="1" t="s">
        <v>25</v>
      </c>
      <c r="N1201" s="1" t="s">
        <v>370</v>
      </c>
      <c r="O1201" s="1" t="s">
        <v>5597</v>
      </c>
    </row>
    <row r="1202">
      <c r="A1202" s="1" t="s">
        <v>5598</v>
      </c>
      <c r="B1202" s="1" t="s">
        <v>5599</v>
      </c>
      <c r="C1202" s="1" t="s">
        <v>5600</v>
      </c>
      <c r="D1202" s="1" t="b">
        <v>1</v>
      </c>
      <c r="E1202" s="1" t="b">
        <v>0</v>
      </c>
      <c r="F1202" s="1" t="b">
        <v>0</v>
      </c>
      <c r="G1202" s="1" t="b">
        <v>0</v>
      </c>
      <c r="H1202" s="1" t="b">
        <v>0</v>
      </c>
      <c r="I1202" s="1">
        <v>76.0</v>
      </c>
      <c r="J1202" s="2">
        <v>9.9611057E7</v>
      </c>
      <c r="K1202" s="2">
        <v>1.5342865E7</v>
      </c>
      <c r="L1202" s="1" t="s">
        <v>5601</v>
      </c>
      <c r="M1202" s="1" t="s">
        <v>148</v>
      </c>
      <c r="N1202" s="1" t="s">
        <v>103</v>
      </c>
      <c r="O1202" s="1" t="s">
        <v>5602</v>
      </c>
    </row>
    <row r="1203">
      <c r="A1203" s="1" t="s">
        <v>5603</v>
      </c>
      <c r="B1203" s="1" t="s">
        <v>5604</v>
      </c>
      <c r="C1203" s="1" t="s">
        <v>5605</v>
      </c>
      <c r="D1203" s="1" t="b">
        <v>1</v>
      </c>
      <c r="E1203" s="1" t="b">
        <v>0</v>
      </c>
      <c r="F1203" s="1" t="b">
        <v>0</v>
      </c>
      <c r="G1203" s="1" t="b">
        <v>0</v>
      </c>
      <c r="H1203" s="1" t="b">
        <v>0</v>
      </c>
      <c r="I1203" s="1">
        <v>76.0</v>
      </c>
      <c r="J1203" s="2">
        <v>9.9005134E7</v>
      </c>
      <c r="K1203" s="2">
        <v>1.8607732E7</v>
      </c>
      <c r="L1203" s="1" t="s">
        <v>5606</v>
      </c>
      <c r="M1203" s="1" t="s">
        <v>148</v>
      </c>
      <c r="N1203" s="1" t="s">
        <v>98</v>
      </c>
      <c r="O1203" s="1" t="s">
        <v>5607</v>
      </c>
    </row>
    <row r="1204">
      <c r="A1204" s="1" t="s">
        <v>5608</v>
      </c>
      <c r="B1204" s="1" t="s">
        <v>377</v>
      </c>
      <c r="C1204" s="1" t="s">
        <v>5609</v>
      </c>
      <c r="D1204" s="1" t="b">
        <v>1</v>
      </c>
      <c r="E1204" s="1" t="b">
        <v>0</v>
      </c>
      <c r="F1204" s="1" t="b">
        <v>1</v>
      </c>
      <c r="G1204" s="1" t="b">
        <v>1</v>
      </c>
      <c r="H1204" s="1" t="b">
        <v>0</v>
      </c>
      <c r="I1204" s="1">
        <v>76.0</v>
      </c>
      <c r="J1204" s="2">
        <v>9.8705239E7</v>
      </c>
      <c r="K1204" s="2">
        <v>2609789.0</v>
      </c>
      <c r="L1204" s="1" t="s">
        <v>5610</v>
      </c>
      <c r="M1204" s="1" t="s">
        <v>65</v>
      </c>
      <c r="N1204" s="1" t="s">
        <v>66</v>
      </c>
      <c r="O1204" s="1" t="s">
        <v>5611</v>
      </c>
    </row>
    <row r="1205">
      <c r="A1205" s="1" t="s">
        <v>5612</v>
      </c>
      <c r="B1205" s="1" t="s">
        <v>5613</v>
      </c>
      <c r="C1205" s="1" t="s">
        <v>5614</v>
      </c>
      <c r="D1205" s="1" t="b">
        <v>1</v>
      </c>
      <c r="E1205" s="1" t="b">
        <v>0</v>
      </c>
      <c r="F1205" s="1" t="b">
        <v>0</v>
      </c>
      <c r="G1205" s="1" t="b">
        <v>0</v>
      </c>
      <c r="H1205" s="1" t="b">
        <v>0</v>
      </c>
      <c r="I1205" s="1">
        <v>76.0</v>
      </c>
      <c r="J1205" s="2">
        <v>9.8306968E7</v>
      </c>
      <c r="K1205" s="2">
        <v>1.8105774E7</v>
      </c>
      <c r="L1205" s="1" t="s">
        <v>5615</v>
      </c>
      <c r="M1205" s="1" t="s">
        <v>37</v>
      </c>
      <c r="N1205" s="1" t="s">
        <v>370</v>
      </c>
      <c r="O1205" s="1" t="s">
        <v>5616</v>
      </c>
    </row>
    <row r="1206">
      <c r="A1206" s="1" t="s">
        <v>5617</v>
      </c>
      <c r="B1206" s="1" t="s">
        <v>5618</v>
      </c>
      <c r="C1206" s="1" t="s">
        <v>5619</v>
      </c>
      <c r="D1206" s="1" t="b">
        <v>1</v>
      </c>
      <c r="E1206" s="1" t="b">
        <v>0</v>
      </c>
      <c r="F1206" s="1" t="b">
        <v>0</v>
      </c>
      <c r="G1206" s="1" t="b">
        <v>0</v>
      </c>
      <c r="H1206" s="1" t="b">
        <v>0</v>
      </c>
      <c r="I1206" s="1">
        <v>76.0</v>
      </c>
      <c r="J1206" s="2">
        <v>9.8227262E7</v>
      </c>
      <c r="K1206" s="2">
        <v>9336976.0</v>
      </c>
      <c r="L1206" s="1" t="s">
        <v>5620</v>
      </c>
      <c r="M1206" s="1" t="s">
        <v>76</v>
      </c>
      <c r="N1206" s="1" t="s">
        <v>342</v>
      </c>
      <c r="O1206" s="1" t="s">
        <v>5621</v>
      </c>
    </row>
    <row r="1207">
      <c r="A1207" s="1" t="s">
        <v>5622</v>
      </c>
      <c r="B1207" s="1" t="s">
        <v>5623</v>
      </c>
      <c r="C1207" s="1" t="s">
        <v>5624</v>
      </c>
      <c r="D1207" s="1" t="b">
        <v>1</v>
      </c>
      <c r="E1207" s="1" t="b">
        <v>0</v>
      </c>
      <c r="F1207" s="1" t="b">
        <v>0</v>
      </c>
      <c r="G1207" s="1" t="b">
        <v>0</v>
      </c>
      <c r="H1207" s="1" t="b">
        <v>0</v>
      </c>
      <c r="I1207" s="1">
        <v>76.0</v>
      </c>
      <c r="J1207" s="2">
        <v>9.7454994E7</v>
      </c>
      <c r="K1207" s="2">
        <v>1.930639E7</v>
      </c>
      <c r="L1207" s="1" t="s">
        <v>5625</v>
      </c>
      <c r="M1207" s="1" t="s">
        <v>25</v>
      </c>
      <c r="N1207" s="1" t="s">
        <v>180</v>
      </c>
      <c r="O1207" s="1" t="s">
        <v>5626</v>
      </c>
    </row>
    <row r="1208">
      <c r="A1208" s="1" t="s">
        <v>5627</v>
      </c>
      <c r="B1208" s="1" t="s">
        <v>5628</v>
      </c>
      <c r="C1208" s="1" t="s">
        <v>5629</v>
      </c>
      <c r="D1208" s="1" t="b">
        <v>1</v>
      </c>
      <c r="E1208" s="1" t="b">
        <v>0</v>
      </c>
      <c r="F1208" s="1" t="b">
        <v>0</v>
      </c>
      <c r="G1208" s="1" t="b">
        <v>0</v>
      </c>
      <c r="H1208" s="1" t="b">
        <v>0</v>
      </c>
      <c r="I1208" s="1">
        <v>76.0</v>
      </c>
      <c r="J1208" s="2">
        <v>9.5722694E7</v>
      </c>
      <c r="K1208" s="2">
        <v>1.9793644E7</v>
      </c>
      <c r="L1208" s="1" t="s">
        <v>5630</v>
      </c>
      <c r="M1208" s="1" t="s">
        <v>148</v>
      </c>
      <c r="N1208" s="1" t="s">
        <v>180</v>
      </c>
      <c r="O1208" s="1" t="s">
        <v>5631</v>
      </c>
    </row>
    <row r="1209">
      <c r="A1209" s="1" t="s">
        <v>5632</v>
      </c>
      <c r="B1209" s="1" t="s">
        <v>5633</v>
      </c>
      <c r="C1209" s="1" t="s">
        <v>5634</v>
      </c>
      <c r="D1209" s="1" t="b">
        <v>1</v>
      </c>
      <c r="E1209" s="1" t="b">
        <v>0</v>
      </c>
      <c r="F1209" s="1" t="b">
        <v>0</v>
      </c>
      <c r="G1209" s="1" t="b">
        <v>0</v>
      </c>
      <c r="H1209" s="1" t="b">
        <v>0</v>
      </c>
      <c r="I1209" s="1">
        <v>76.0</v>
      </c>
      <c r="J1209" s="2">
        <v>9.5181814E7</v>
      </c>
      <c r="K1209" s="2">
        <v>1.9378082E7</v>
      </c>
      <c r="L1209" s="1" t="s">
        <v>5635</v>
      </c>
      <c r="M1209" s="1" t="s">
        <v>76</v>
      </c>
      <c r="N1209" s="1" t="s">
        <v>180</v>
      </c>
      <c r="O1209" s="1" t="s">
        <v>5636</v>
      </c>
    </row>
    <row r="1210">
      <c r="A1210" s="1" t="s">
        <v>5637</v>
      </c>
      <c r="B1210" s="1" t="s">
        <v>5638</v>
      </c>
      <c r="C1210" s="1" t="s">
        <v>5639</v>
      </c>
      <c r="D1210" s="1" t="b">
        <v>1</v>
      </c>
      <c r="E1210" s="1" t="b">
        <v>0</v>
      </c>
      <c r="F1210" s="1" t="b">
        <v>0</v>
      </c>
      <c r="G1210" s="1" t="b">
        <v>0</v>
      </c>
      <c r="H1210" s="1" t="b">
        <v>0</v>
      </c>
      <c r="I1210" s="1">
        <v>76.0</v>
      </c>
      <c r="J1210" s="2">
        <v>9.5119467E7</v>
      </c>
      <c r="K1210" s="2">
        <v>1.7696221E7</v>
      </c>
      <c r="L1210" s="1" t="s">
        <v>5640</v>
      </c>
      <c r="M1210" s="1" t="s">
        <v>76</v>
      </c>
      <c r="N1210" s="1" t="s">
        <v>301</v>
      </c>
      <c r="O1210" s="1" t="s">
        <v>5641</v>
      </c>
    </row>
    <row r="1211">
      <c r="A1211" s="1" t="s">
        <v>5642</v>
      </c>
      <c r="B1211" s="1" t="s">
        <v>5643</v>
      </c>
      <c r="C1211" s="1" t="s">
        <v>5644</v>
      </c>
      <c r="D1211" s="1" t="b">
        <v>1</v>
      </c>
      <c r="E1211" s="1" t="b">
        <v>0</v>
      </c>
      <c r="F1211" s="1" t="b">
        <v>0</v>
      </c>
      <c r="G1211" s="1" t="b">
        <v>0</v>
      </c>
      <c r="H1211" s="1" t="b">
        <v>0</v>
      </c>
      <c r="I1211" s="1">
        <v>76.0</v>
      </c>
      <c r="J1211" s="2">
        <v>9.4986828E7</v>
      </c>
      <c r="K1211" s="2">
        <v>1.7558802E7</v>
      </c>
      <c r="L1211" s="1" t="s">
        <v>5645</v>
      </c>
      <c r="M1211" s="1" t="s">
        <v>148</v>
      </c>
      <c r="N1211" s="1" t="s">
        <v>190</v>
      </c>
      <c r="O1211" s="1" t="s">
        <v>5646</v>
      </c>
    </row>
    <row r="1212">
      <c r="A1212" s="1" t="s">
        <v>5647</v>
      </c>
      <c r="B1212" s="1" t="s">
        <v>5648</v>
      </c>
      <c r="C1212" s="1" t="s">
        <v>5649</v>
      </c>
      <c r="D1212" s="1" t="b">
        <v>1</v>
      </c>
      <c r="E1212" s="1" t="b">
        <v>0</v>
      </c>
      <c r="F1212" s="1" t="b">
        <v>1</v>
      </c>
      <c r="G1212" s="1" t="b">
        <v>0</v>
      </c>
      <c r="H1212" s="1" t="b">
        <v>0</v>
      </c>
      <c r="I1212" s="1">
        <v>76.0</v>
      </c>
      <c r="J1212" s="2">
        <v>9.461639E7</v>
      </c>
      <c r="K1212" s="2">
        <v>3349698.0</v>
      </c>
      <c r="L1212" s="1" t="s">
        <v>5650</v>
      </c>
      <c r="M1212" s="1" t="s">
        <v>31</v>
      </c>
      <c r="N1212" s="1" t="s">
        <v>1071</v>
      </c>
      <c r="O1212" s="1" t="s">
        <v>5651</v>
      </c>
    </row>
    <row r="1213">
      <c r="A1213" s="1" t="s">
        <v>5652</v>
      </c>
      <c r="B1213" s="1" t="s">
        <v>5653</v>
      </c>
      <c r="C1213" s="1" t="s">
        <v>5654</v>
      </c>
      <c r="D1213" s="1" t="b">
        <v>1</v>
      </c>
      <c r="E1213" s="1" t="b">
        <v>0</v>
      </c>
      <c r="F1213" s="1" t="b">
        <v>0</v>
      </c>
      <c r="G1213" s="1" t="b">
        <v>0</v>
      </c>
      <c r="H1213" s="1" t="b">
        <v>0</v>
      </c>
      <c r="I1213" s="1">
        <v>76.0</v>
      </c>
      <c r="J1213" s="2">
        <v>9.3274553E7</v>
      </c>
      <c r="K1213" s="2">
        <v>1.6033709E7</v>
      </c>
      <c r="L1213" s="1" t="s">
        <v>5655</v>
      </c>
      <c r="M1213" s="1" t="s">
        <v>25</v>
      </c>
      <c r="N1213" s="1" t="s">
        <v>370</v>
      </c>
      <c r="O1213" s="1" t="s">
        <v>5656</v>
      </c>
    </row>
    <row r="1214">
      <c r="A1214" s="1" t="s">
        <v>5657</v>
      </c>
      <c r="B1214" s="1" t="s">
        <v>5658</v>
      </c>
      <c r="C1214" s="1" t="s">
        <v>5659</v>
      </c>
      <c r="D1214" s="1" t="b">
        <v>1</v>
      </c>
      <c r="E1214" s="1" t="b">
        <v>0</v>
      </c>
      <c r="F1214" s="1" t="b">
        <v>0</v>
      </c>
      <c r="G1214" s="1" t="b">
        <v>0</v>
      </c>
      <c r="H1214" s="1" t="b">
        <v>0</v>
      </c>
      <c r="I1214" s="1">
        <v>76.0</v>
      </c>
      <c r="J1214" s="2">
        <v>9.2959106E7</v>
      </c>
      <c r="K1214" s="2">
        <v>1.2268698E7</v>
      </c>
      <c r="L1214" s="1" t="s">
        <v>5660</v>
      </c>
      <c r="M1214" s="1" t="s">
        <v>148</v>
      </c>
      <c r="N1214" s="1" t="s">
        <v>292</v>
      </c>
      <c r="O1214" s="1" t="s">
        <v>5661</v>
      </c>
    </row>
    <row r="1215">
      <c r="A1215" s="1" t="s">
        <v>5662</v>
      </c>
      <c r="B1215" s="1" t="s">
        <v>5663</v>
      </c>
      <c r="C1215" s="1" t="s">
        <v>5664</v>
      </c>
      <c r="D1215" s="1" t="b">
        <v>1</v>
      </c>
      <c r="E1215" s="1" t="b">
        <v>0</v>
      </c>
      <c r="F1215" s="1" t="b">
        <v>0</v>
      </c>
      <c r="G1215" s="1" t="b">
        <v>0</v>
      </c>
      <c r="H1215" s="1" t="b">
        <v>0</v>
      </c>
      <c r="I1215" s="1">
        <v>76.0</v>
      </c>
      <c r="J1215" s="2">
        <v>9.273314E7</v>
      </c>
      <c r="K1215" s="2">
        <v>1.3316258E7</v>
      </c>
      <c r="L1215" s="1" t="s">
        <v>5665</v>
      </c>
      <c r="M1215" s="1" t="s">
        <v>148</v>
      </c>
      <c r="N1215" s="1" t="s">
        <v>103</v>
      </c>
      <c r="O1215" s="1" t="s">
        <v>5666</v>
      </c>
    </row>
    <row r="1216">
      <c r="A1216" s="1" t="s">
        <v>5667</v>
      </c>
      <c r="B1216" s="1" t="s">
        <v>5668</v>
      </c>
      <c r="C1216" s="1" t="s">
        <v>5669</v>
      </c>
      <c r="D1216" s="1" t="b">
        <v>1</v>
      </c>
      <c r="E1216" s="1" t="b">
        <v>0</v>
      </c>
      <c r="F1216" s="1" t="b">
        <v>0</v>
      </c>
      <c r="G1216" s="1" t="b">
        <v>0</v>
      </c>
      <c r="H1216" s="1" t="b">
        <v>0</v>
      </c>
      <c r="I1216" s="1">
        <v>76.0</v>
      </c>
      <c r="J1216" s="2">
        <v>9.2017305E7</v>
      </c>
      <c r="K1216" s="2">
        <v>1.4734129E7</v>
      </c>
      <c r="L1216" s="1" t="s">
        <v>5670</v>
      </c>
      <c r="M1216" s="1" t="s">
        <v>76</v>
      </c>
      <c r="N1216" s="1" t="s">
        <v>190</v>
      </c>
      <c r="O1216" s="1" t="s">
        <v>5671</v>
      </c>
    </row>
    <row r="1217">
      <c r="A1217" s="1" t="s">
        <v>5672</v>
      </c>
      <c r="B1217" s="1" t="s">
        <v>5673</v>
      </c>
      <c r="C1217" s="1" t="s">
        <v>5674</v>
      </c>
      <c r="D1217" s="1" t="b">
        <v>1</v>
      </c>
      <c r="E1217" s="1" t="b">
        <v>0</v>
      </c>
      <c r="F1217" s="1" t="b">
        <v>0</v>
      </c>
      <c r="G1217" s="1" t="b">
        <v>0</v>
      </c>
      <c r="H1217" s="1" t="b">
        <v>0</v>
      </c>
      <c r="I1217" s="1">
        <v>76.0</v>
      </c>
      <c r="J1217" s="2">
        <v>9.1186491E7</v>
      </c>
      <c r="K1217" s="2">
        <v>1.3374461E7</v>
      </c>
      <c r="L1217" s="1" t="s">
        <v>5675</v>
      </c>
      <c r="M1217" s="1" t="s">
        <v>37</v>
      </c>
      <c r="N1217" s="1" t="s">
        <v>98</v>
      </c>
      <c r="O1217" s="1" t="s">
        <v>5676</v>
      </c>
    </row>
    <row r="1218">
      <c r="A1218" s="1" t="s">
        <v>5677</v>
      </c>
      <c r="B1218" s="1" t="s">
        <v>5678</v>
      </c>
      <c r="C1218" s="1" t="s">
        <v>5679</v>
      </c>
      <c r="D1218" s="1" t="b">
        <v>1</v>
      </c>
      <c r="E1218" s="1" t="b">
        <v>0</v>
      </c>
      <c r="F1218" s="1" t="b">
        <v>0</v>
      </c>
      <c r="G1218" s="1" t="b">
        <v>0</v>
      </c>
      <c r="H1218" s="1" t="b">
        <v>0</v>
      </c>
      <c r="I1218" s="1">
        <v>76.0</v>
      </c>
      <c r="J1218" s="2">
        <v>8.7705056E7</v>
      </c>
      <c r="K1218" s="2">
        <v>1.9611552E7</v>
      </c>
      <c r="L1218" s="1" t="s">
        <v>5680</v>
      </c>
      <c r="M1218" s="1" t="s">
        <v>37</v>
      </c>
      <c r="N1218" s="1" t="s">
        <v>190</v>
      </c>
      <c r="O1218" s="1" t="s">
        <v>5681</v>
      </c>
    </row>
    <row r="1219">
      <c r="A1219" s="1" t="s">
        <v>5682</v>
      </c>
      <c r="B1219" s="1" t="s">
        <v>5683</v>
      </c>
      <c r="C1219" s="1" t="s">
        <v>5684</v>
      </c>
      <c r="D1219" s="1" t="b">
        <v>1</v>
      </c>
      <c r="E1219" s="1" t="b">
        <v>0</v>
      </c>
      <c r="F1219" s="1" t="b">
        <v>0</v>
      </c>
      <c r="G1219" s="1" t="b">
        <v>0</v>
      </c>
      <c r="H1219" s="1" t="b">
        <v>0</v>
      </c>
      <c r="I1219" s="1">
        <v>76.0</v>
      </c>
      <c r="J1219" s="2">
        <v>8.6956888E7</v>
      </c>
      <c r="K1219" s="2">
        <v>2.069585E7</v>
      </c>
      <c r="L1219" s="1" t="s">
        <v>5685</v>
      </c>
      <c r="M1219" s="1" t="s">
        <v>25</v>
      </c>
      <c r="N1219" s="1" t="s">
        <v>180</v>
      </c>
      <c r="O1219" s="1" t="s">
        <v>5686</v>
      </c>
    </row>
    <row r="1220">
      <c r="A1220" s="1" t="s">
        <v>5687</v>
      </c>
      <c r="B1220" s="1" t="s">
        <v>5688</v>
      </c>
      <c r="C1220" s="1" t="s">
        <v>5689</v>
      </c>
      <c r="D1220" s="1" t="b">
        <v>1</v>
      </c>
      <c r="E1220" s="1" t="b">
        <v>0</v>
      </c>
      <c r="F1220" s="1" t="b">
        <v>0</v>
      </c>
      <c r="G1220" s="1" t="b">
        <v>0</v>
      </c>
      <c r="H1220" s="1" t="b">
        <v>0</v>
      </c>
      <c r="I1220" s="1">
        <v>76.0</v>
      </c>
      <c r="J1220" s="2">
        <v>8.5915325E7</v>
      </c>
      <c r="K1220" s="2">
        <v>1.6610413E7</v>
      </c>
      <c r="L1220" s="1" t="s">
        <v>5690</v>
      </c>
      <c r="M1220" s="1" t="s">
        <v>148</v>
      </c>
      <c r="N1220" s="1" t="s">
        <v>4111</v>
      </c>
      <c r="O1220" s="1" t="s">
        <v>5691</v>
      </c>
    </row>
    <row r="1221">
      <c r="A1221" s="1" t="s">
        <v>5692</v>
      </c>
      <c r="B1221" s="1" t="s">
        <v>5693</v>
      </c>
      <c r="C1221" s="1" t="s">
        <v>5694</v>
      </c>
      <c r="D1221" s="1" t="b">
        <v>1</v>
      </c>
      <c r="E1221" s="1" t="b">
        <v>0</v>
      </c>
      <c r="F1221" s="1" t="b">
        <v>0</v>
      </c>
      <c r="G1221" s="1" t="b">
        <v>0</v>
      </c>
      <c r="H1221" s="1" t="b">
        <v>0</v>
      </c>
      <c r="I1221" s="1">
        <v>76.0</v>
      </c>
      <c r="J1221" s="2">
        <v>8.2852633E7</v>
      </c>
      <c r="K1221" s="2">
        <v>1.5495227E7</v>
      </c>
      <c r="L1221" s="1" t="s">
        <v>5695</v>
      </c>
      <c r="M1221" s="1" t="s">
        <v>148</v>
      </c>
      <c r="N1221" s="1" t="s">
        <v>219</v>
      </c>
      <c r="O1221" s="1" t="s">
        <v>5696</v>
      </c>
    </row>
    <row r="1222">
      <c r="A1222" s="1" t="s">
        <v>5697</v>
      </c>
      <c r="B1222" s="1" t="s">
        <v>5698</v>
      </c>
      <c r="C1222" s="1" t="s">
        <v>5699</v>
      </c>
      <c r="D1222" s="1" t="b">
        <v>1</v>
      </c>
      <c r="E1222" s="1" t="b">
        <v>0</v>
      </c>
      <c r="F1222" s="1" t="b">
        <v>0</v>
      </c>
      <c r="G1222" s="1" t="b">
        <v>0</v>
      </c>
      <c r="H1222" s="1" t="b">
        <v>0</v>
      </c>
      <c r="I1222" s="1">
        <v>76.0</v>
      </c>
      <c r="J1222" s="2">
        <v>8.2167038E7</v>
      </c>
      <c r="K1222" s="2">
        <v>9571716.0</v>
      </c>
      <c r="L1222" s="1" t="s">
        <v>5700</v>
      </c>
      <c r="M1222" s="1" t="s">
        <v>25</v>
      </c>
      <c r="N1222" s="1" t="s">
        <v>292</v>
      </c>
      <c r="O1222" s="1" t="s">
        <v>5701</v>
      </c>
    </row>
    <row r="1223">
      <c r="A1223" s="1" t="s">
        <v>5702</v>
      </c>
      <c r="B1223" s="1" t="s">
        <v>5703</v>
      </c>
      <c r="C1223" s="1" t="s">
        <v>5704</v>
      </c>
      <c r="D1223" s="1" t="b">
        <v>1</v>
      </c>
      <c r="E1223" s="1" t="b">
        <v>0</v>
      </c>
      <c r="F1223" s="1" t="b">
        <v>0</v>
      </c>
      <c r="G1223" s="1" t="b">
        <v>0</v>
      </c>
      <c r="H1223" s="1" t="b">
        <v>0</v>
      </c>
      <c r="I1223" s="1">
        <v>76.0</v>
      </c>
      <c r="J1223" s="2">
        <v>7.988434E7</v>
      </c>
      <c r="K1223" s="2">
        <v>1.885201E7</v>
      </c>
      <c r="L1223" s="1" t="s">
        <v>5705</v>
      </c>
      <c r="M1223" s="1" t="s">
        <v>25</v>
      </c>
      <c r="N1223" s="1" t="s">
        <v>347</v>
      </c>
      <c r="O1223" s="1" t="s">
        <v>5706</v>
      </c>
    </row>
    <row r="1224">
      <c r="A1224" s="1" t="s">
        <v>5707</v>
      </c>
      <c r="B1224" s="1" t="s">
        <v>5708</v>
      </c>
      <c r="C1224" s="1" t="s">
        <v>5709</v>
      </c>
      <c r="D1224" s="1" t="b">
        <v>1</v>
      </c>
      <c r="E1224" s="1" t="b">
        <v>0</v>
      </c>
      <c r="F1224" s="1" t="b">
        <v>0</v>
      </c>
      <c r="G1224" s="1" t="b">
        <v>0</v>
      </c>
      <c r="H1224" s="1" t="b">
        <v>0</v>
      </c>
      <c r="I1224" s="1">
        <v>76.0</v>
      </c>
      <c r="J1224" s="2">
        <v>7.9837554E7</v>
      </c>
      <c r="K1224" s="2">
        <v>7942356.0</v>
      </c>
      <c r="L1224" s="1" t="s">
        <v>5710</v>
      </c>
      <c r="M1224" s="1" t="s">
        <v>76</v>
      </c>
      <c r="N1224" s="1" t="s">
        <v>342</v>
      </c>
      <c r="O1224" s="1" t="s">
        <v>5711</v>
      </c>
    </row>
    <row r="1225">
      <c r="A1225" s="1" t="s">
        <v>5712</v>
      </c>
      <c r="B1225" s="1" t="s">
        <v>5713</v>
      </c>
      <c r="C1225" s="1" t="s">
        <v>5714</v>
      </c>
      <c r="D1225" s="1" t="b">
        <v>1</v>
      </c>
      <c r="E1225" s="1" t="b">
        <v>0</v>
      </c>
      <c r="F1225" s="1" t="b">
        <v>0</v>
      </c>
      <c r="G1225" s="1" t="b">
        <v>0</v>
      </c>
      <c r="H1225" s="1" t="b">
        <v>0</v>
      </c>
      <c r="I1225" s="1">
        <v>76.0</v>
      </c>
      <c r="J1225" s="2">
        <v>7.8649297E7</v>
      </c>
      <c r="K1225" s="2">
        <v>1.4430089E7</v>
      </c>
      <c r="L1225" s="1" t="s">
        <v>5715</v>
      </c>
      <c r="M1225" s="1" t="s">
        <v>37</v>
      </c>
      <c r="N1225" s="1" t="s">
        <v>103</v>
      </c>
      <c r="O1225" s="1" t="s">
        <v>5716</v>
      </c>
    </row>
    <row r="1226">
      <c r="A1226" s="1" t="s">
        <v>5717</v>
      </c>
      <c r="B1226" s="1" t="s">
        <v>5718</v>
      </c>
      <c r="C1226" s="1" t="s">
        <v>5719</v>
      </c>
      <c r="D1226" s="1" t="b">
        <v>1</v>
      </c>
      <c r="E1226" s="1" t="b">
        <v>0</v>
      </c>
      <c r="F1226" s="1" t="b">
        <v>0</v>
      </c>
      <c r="G1226" s="1" t="b">
        <v>0</v>
      </c>
      <c r="H1226" s="1" t="b">
        <v>0</v>
      </c>
      <c r="I1226" s="1">
        <v>76.0</v>
      </c>
      <c r="J1226" s="2">
        <v>7.798696E7</v>
      </c>
      <c r="K1226" s="2">
        <v>1.4230688E7</v>
      </c>
      <c r="L1226" s="1" t="s">
        <v>5720</v>
      </c>
      <c r="M1226" s="1" t="s">
        <v>25</v>
      </c>
      <c r="N1226" s="1" t="s">
        <v>98</v>
      </c>
      <c r="O1226" s="1" t="s">
        <v>5721</v>
      </c>
    </row>
    <row r="1227">
      <c r="A1227" s="1" t="s">
        <v>5722</v>
      </c>
      <c r="B1227" s="1" t="s">
        <v>5723</v>
      </c>
      <c r="C1227" s="1" t="s">
        <v>5724</v>
      </c>
      <c r="D1227" s="1" t="b">
        <v>1</v>
      </c>
      <c r="E1227" s="1" t="b">
        <v>0</v>
      </c>
      <c r="F1227" s="1" t="b">
        <v>0</v>
      </c>
      <c r="G1227" s="1" t="b">
        <v>0</v>
      </c>
      <c r="H1227" s="1" t="b">
        <v>0</v>
      </c>
      <c r="I1227" s="1">
        <v>76.0</v>
      </c>
      <c r="J1227" s="2">
        <v>7.4143799E7</v>
      </c>
      <c r="K1227" s="2">
        <v>1.2642773E7</v>
      </c>
      <c r="L1227" s="1" t="s">
        <v>5725</v>
      </c>
      <c r="M1227" s="1" t="s">
        <v>37</v>
      </c>
      <c r="N1227" s="1" t="s">
        <v>4340</v>
      </c>
      <c r="O1227" s="1" t="s">
        <v>5726</v>
      </c>
    </row>
    <row r="1228">
      <c r="A1228" s="1" t="s">
        <v>5727</v>
      </c>
      <c r="B1228" s="1" t="s">
        <v>5728</v>
      </c>
      <c r="C1228" s="1" t="s">
        <v>5729</v>
      </c>
      <c r="D1228" s="1" t="b">
        <v>1</v>
      </c>
      <c r="E1228" s="1" t="b">
        <v>0</v>
      </c>
      <c r="F1228" s="1" t="b">
        <v>0</v>
      </c>
      <c r="G1228" s="1" t="b">
        <v>0</v>
      </c>
      <c r="H1228" s="1" t="b">
        <v>0</v>
      </c>
      <c r="I1228" s="1">
        <v>76.0</v>
      </c>
      <c r="J1228" s="2">
        <v>7.4142674E7</v>
      </c>
      <c r="K1228" s="2">
        <v>1.0803554E7</v>
      </c>
      <c r="L1228" s="1" t="s">
        <v>5730</v>
      </c>
      <c r="M1228" s="1" t="s">
        <v>76</v>
      </c>
      <c r="N1228" s="1" t="s">
        <v>322</v>
      </c>
      <c r="O1228" s="1" t="s">
        <v>5731</v>
      </c>
    </row>
    <row r="1229">
      <c r="A1229" s="1" t="s">
        <v>5732</v>
      </c>
      <c r="B1229" s="1" t="s">
        <v>5733</v>
      </c>
      <c r="C1229" s="1" t="s">
        <v>5734</v>
      </c>
      <c r="D1229" s="1" t="b">
        <v>1</v>
      </c>
      <c r="E1229" s="1" t="b">
        <v>0</v>
      </c>
      <c r="F1229" s="1" t="b">
        <v>0</v>
      </c>
      <c r="G1229" s="1" t="b">
        <v>0</v>
      </c>
      <c r="H1229" s="1" t="b">
        <v>0</v>
      </c>
      <c r="I1229" s="1">
        <v>76.0</v>
      </c>
      <c r="J1229" s="2">
        <v>7.3756529E7</v>
      </c>
      <c r="K1229" s="2">
        <v>1.5249399E7</v>
      </c>
      <c r="L1229" s="1" t="s">
        <v>5735</v>
      </c>
      <c r="M1229" s="1" t="s">
        <v>25</v>
      </c>
      <c r="N1229" s="1" t="s">
        <v>190</v>
      </c>
      <c r="O1229" s="1" t="s">
        <v>5736</v>
      </c>
    </row>
    <row r="1230">
      <c r="A1230" s="1" t="s">
        <v>5737</v>
      </c>
      <c r="B1230" s="1" t="s">
        <v>5738</v>
      </c>
      <c r="C1230" s="1" t="s">
        <v>5739</v>
      </c>
      <c r="D1230" s="1" t="b">
        <v>1</v>
      </c>
      <c r="E1230" s="1" t="b">
        <v>0</v>
      </c>
      <c r="F1230" s="1" t="b">
        <v>0</v>
      </c>
      <c r="G1230" s="1" t="b">
        <v>0</v>
      </c>
      <c r="H1230" s="1" t="b">
        <v>0</v>
      </c>
      <c r="I1230" s="1">
        <v>76.0</v>
      </c>
      <c r="J1230" s="2">
        <v>7.3334796E7</v>
      </c>
      <c r="K1230" s="2">
        <v>1.0308682E7</v>
      </c>
      <c r="L1230" s="1" t="s">
        <v>5740</v>
      </c>
      <c r="M1230" s="1" t="s">
        <v>25</v>
      </c>
      <c r="N1230" s="1" t="s">
        <v>292</v>
      </c>
      <c r="O1230" s="1" t="s">
        <v>5741</v>
      </c>
    </row>
    <row r="1231">
      <c r="A1231" s="1" t="s">
        <v>5742</v>
      </c>
      <c r="B1231" s="1" t="s">
        <v>5743</v>
      </c>
      <c r="C1231" s="1" t="s">
        <v>5744</v>
      </c>
      <c r="D1231" s="1" t="b">
        <v>1</v>
      </c>
      <c r="E1231" s="1" t="b">
        <v>0</v>
      </c>
      <c r="F1231" s="1" t="b">
        <v>0</v>
      </c>
      <c r="G1231" s="1" t="b">
        <v>0</v>
      </c>
      <c r="H1231" s="1" t="b">
        <v>0</v>
      </c>
      <c r="I1231" s="1">
        <v>76.0</v>
      </c>
      <c r="J1231" s="2">
        <v>7.2902434E7</v>
      </c>
      <c r="K1231" s="2">
        <v>6538096.0</v>
      </c>
      <c r="L1231" s="1" t="s">
        <v>5745</v>
      </c>
      <c r="M1231" s="1" t="s">
        <v>37</v>
      </c>
      <c r="N1231" s="1" t="s">
        <v>342</v>
      </c>
      <c r="O1231" s="1" t="s">
        <v>5746</v>
      </c>
    </row>
    <row r="1232">
      <c r="A1232" s="1" t="s">
        <v>5747</v>
      </c>
      <c r="B1232" s="1" t="s">
        <v>5748</v>
      </c>
      <c r="C1232" s="1" t="s">
        <v>5749</v>
      </c>
      <c r="D1232" s="1" t="b">
        <v>1</v>
      </c>
      <c r="E1232" s="1" t="b">
        <v>0</v>
      </c>
      <c r="F1232" s="1" t="b">
        <v>0</v>
      </c>
      <c r="G1232" s="1" t="b">
        <v>0</v>
      </c>
      <c r="H1232" s="1" t="b">
        <v>0</v>
      </c>
      <c r="I1232" s="1">
        <v>76.0</v>
      </c>
      <c r="J1232" s="2">
        <v>7.1478657E7</v>
      </c>
      <c r="K1232" s="2">
        <v>1.2955529E7</v>
      </c>
      <c r="L1232" s="1" t="s">
        <v>5750</v>
      </c>
      <c r="M1232" s="1" t="s">
        <v>148</v>
      </c>
      <c r="N1232" s="1" t="s">
        <v>4340</v>
      </c>
      <c r="O1232" s="1" t="s">
        <v>5751</v>
      </c>
    </row>
    <row r="1233">
      <c r="A1233" s="1" t="s">
        <v>5752</v>
      </c>
      <c r="B1233" s="1" t="s">
        <v>5753</v>
      </c>
      <c r="C1233" s="1" t="s">
        <v>5754</v>
      </c>
      <c r="D1233" s="1" t="b">
        <v>1</v>
      </c>
      <c r="E1233" s="1" t="b">
        <v>0</v>
      </c>
      <c r="F1233" s="1" t="b">
        <v>0</v>
      </c>
      <c r="G1233" s="1" t="b">
        <v>0</v>
      </c>
      <c r="H1233" s="1" t="b">
        <v>0</v>
      </c>
      <c r="I1233" s="1">
        <v>76.0</v>
      </c>
      <c r="J1233" s="2">
        <v>7.0599312E7</v>
      </c>
      <c r="K1233" s="2">
        <v>1.4665426E7</v>
      </c>
      <c r="L1233" s="1" t="s">
        <v>5755</v>
      </c>
      <c r="M1233" s="1" t="s">
        <v>76</v>
      </c>
      <c r="N1233" s="1" t="s">
        <v>180</v>
      </c>
      <c r="O1233" s="1" t="s">
        <v>5756</v>
      </c>
    </row>
    <row r="1234">
      <c r="A1234" s="1" t="s">
        <v>5757</v>
      </c>
      <c r="B1234" s="1" t="s">
        <v>5758</v>
      </c>
      <c r="C1234" s="1" t="s">
        <v>5759</v>
      </c>
      <c r="D1234" s="1" t="b">
        <v>1</v>
      </c>
      <c r="E1234" s="1" t="b">
        <v>0</v>
      </c>
      <c r="F1234" s="1" t="b">
        <v>0</v>
      </c>
      <c r="G1234" s="1" t="b">
        <v>0</v>
      </c>
      <c r="H1234" s="1" t="b">
        <v>0</v>
      </c>
      <c r="I1234" s="1">
        <v>76.0</v>
      </c>
      <c r="J1234" s="2">
        <v>7.040404E7</v>
      </c>
      <c r="K1234" s="2">
        <v>1.0568812E7</v>
      </c>
      <c r="L1234" s="1" t="s">
        <v>5760</v>
      </c>
      <c r="M1234" s="1" t="s">
        <v>25</v>
      </c>
      <c r="N1234" s="1" t="s">
        <v>98</v>
      </c>
      <c r="O1234" s="1" t="s">
        <v>5761</v>
      </c>
    </row>
    <row r="1235">
      <c r="A1235" s="1" t="s">
        <v>5762</v>
      </c>
      <c r="B1235" s="1" t="s">
        <v>5763</v>
      </c>
      <c r="C1235" s="1" t="s">
        <v>5764</v>
      </c>
      <c r="D1235" s="1" t="b">
        <v>1</v>
      </c>
      <c r="E1235" s="1" t="b">
        <v>0</v>
      </c>
      <c r="F1235" s="1" t="b">
        <v>0</v>
      </c>
      <c r="G1235" s="1" t="b">
        <v>0</v>
      </c>
      <c r="H1235" s="1" t="b">
        <v>0</v>
      </c>
      <c r="I1235" s="1">
        <v>76.0</v>
      </c>
      <c r="J1235" s="2">
        <v>6.9613447E7</v>
      </c>
      <c r="K1235" s="2">
        <v>7448117.0</v>
      </c>
      <c r="L1235" s="1" t="s">
        <v>5765</v>
      </c>
      <c r="M1235" s="1" t="s">
        <v>76</v>
      </c>
      <c r="N1235" s="1" t="s">
        <v>370</v>
      </c>
      <c r="O1235" s="1" t="s">
        <v>5766</v>
      </c>
    </row>
    <row r="1236">
      <c r="A1236" s="1" t="s">
        <v>5767</v>
      </c>
      <c r="B1236" s="1" t="s">
        <v>5768</v>
      </c>
      <c r="C1236" s="1" t="s">
        <v>5769</v>
      </c>
      <c r="D1236" s="1" t="b">
        <v>1</v>
      </c>
      <c r="E1236" s="1" t="b">
        <v>0</v>
      </c>
      <c r="F1236" s="1" t="b">
        <v>0</v>
      </c>
      <c r="G1236" s="1" t="b">
        <v>0</v>
      </c>
      <c r="H1236" s="1" t="b">
        <v>1</v>
      </c>
      <c r="I1236" s="1">
        <v>76.0</v>
      </c>
      <c r="J1236" s="2">
        <v>6.8306895E7</v>
      </c>
      <c r="K1236" s="2">
        <v>4294253.0</v>
      </c>
      <c r="L1236" s="1" t="s">
        <v>5770</v>
      </c>
      <c r="M1236" s="1" t="s">
        <v>489</v>
      </c>
      <c r="N1236" s="1" t="s">
        <v>432</v>
      </c>
      <c r="O1236" s="1" t="s">
        <v>5771</v>
      </c>
    </row>
    <row r="1237">
      <c r="A1237" s="1" t="s">
        <v>5772</v>
      </c>
      <c r="B1237" s="1" t="s">
        <v>5773</v>
      </c>
      <c r="C1237" s="1" t="s">
        <v>5774</v>
      </c>
      <c r="D1237" s="1" t="b">
        <v>1</v>
      </c>
      <c r="E1237" s="1" t="b">
        <v>0</v>
      </c>
      <c r="F1237" s="1" t="b">
        <v>0</v>
      </c>
      <c r="G1237" s="1" t="b">
        <v>0</v>
      </c>
      <c r="H1237" s="1" t="b">
        <v>0</v>
      </c>
      <c r="I1237" s="1">
        <v>76.0</v>
      </c>
      <c r="J1237" s="2">
        <v>6.4712652E7</v>
      </c>
      <c r="K1237" s="2">
        <v>1.06555E7</v>
      </c>
      <c r="L1237" s="1" t="s">
        <v>5775</v>
      </c>
      <c r="M1237" s="1" t="s">
        <v>76</v>
      </c>
      <c r="N1237" s="1" t="s">
        <v>347</v>
      </c>
      <c r="O1237" s="1" t="s">
        <v>5776</v>
      </c>
    </row>
    <row r="1238">
      <c r="A1238" s="1" t="s">
        <v>5777</v>
      </c>
      <c r="B1238" s="1" t="s">
        <v>5778</v>
      </c>
      <c r="C1238" s="1" t="s">
        <v>5779</v>
      </c>
      <c r="D1238" s="1" t="b">
        <v>1</v>
      </c>
      <c r="E1238" s="1" t="b">
        <v>0</v>
      </c>
      <c r="F1238" s="1" t="b">
        <v>0</v>
      </c>
      <c r="G1238" s="1" t="b">
        <v>0</v>
      </c>
      <c r="H1238" s="1" t="b">
        <v>0</v>
      </c>
      <c r="I1238" s="1">
        <v>76.0</v>
      </c>
      <c r="J1238" s="2">
        <v>6.3088706E7</v>
      </c>
      <c r="K1238" s="2">
        <v>1.8718288E7</v>
      </c>
      <c r="L1238" s="1" t="s">
        <v>5780</v>
      </c>
      <c r="M1238" s="1" t="s">
        <v>76</v>
      </c>
      <c r="N1238" s="1" t="s">
        <v>347</v>
      </c>
      <c r="O1238" s="1" t="s">
        <v>5781</v>
      </c>
    </row>
    <row r="1239">
      <c r="A1239" s="1" t="s">
        <v>5782</v>
      </c>
      <c r="B1239" s="1" t="s">
        <v>5783</v>
      </c>
      <c r="C1239" s="1" t="s">
        <v>5784</v>
      </c>
      <c r="D1239" s="1" t="b">
        <v>1</v>
      </c>
      <c r="E1239" s="1" t="b">
        <v>0</v>
      </c>
      <c r="F1239" s="1" t="b">
        <v>0</v>
      </c>
      <c r="G1239" s="1" t="b">
        <v>0</v>
      </c>
      <c r="H1239" s="1" t="b">
        <v>0</v>
      </c>
      <c r="I1239" s="1">
        <v>76.0</v>
      </c>
      <c r="J1239" s="2">
        <v>6.1527995E7</v>
      </c>
      <c r="K1239" s="2">
        <v>1.7678611E7</v>
      </c>
      <c r="L1239" s="1" t="s">
        <v>5785</v>
      </c>
      <c r="M1239" s="1" t="s">
        <v>76</v>
      </c>
      <c r="N1239" s="1" t="s">
        <v>55</v>
      </c>
      <c r="O1239" s="1" t="s">
        <v>5786</v>
      </c>
    </row>
    <row r="1240">
      <c r="A1240" s="1" t="s">
        <v>5787</v>
      </c>
      <c r="B1240" s="1" t="s">
        <v>5788</v>
      </c>
      <c r="C1240" s="1" t="s">
        <v>5789</v>
      </c>
      <c r="D1240" s="1" t="b">
        <v>1</v>
      </c>
      <c r="E1240" s="1" t="b">
        <v>0</v>
      </c>
      <c r="F1240" s="1" t="b">
        <v>0</v>
      </c>
      <c r="G1240" s="1" t="b">
        <v>0</v>
      </c>
      <c r="H1240" s="1" t="b">
        <v>0</v>
      </c>
      <c r="I1240" s="1">
        <v>76.0</v>
      </c>
      <c r="J1240" s="2">
        <v>5.9668847E7</v>
      </c>
      <c r="K1240" s="2">
        <v>1.2837783E7</v>
      </c>
      <c r="L1240" s="1" t="s">
        <v>5790</v>
      </c>
      <c r="M1240" s="1" t="s">
        <v>148</v>
      </c>
      <c r="N1240" s="1" t="s">
        <v>4340</v>
      </c>
      <c r="O1240" s="1" t="s">
        <v>5791</v>
      </c>
    </row>
    <row r="1241">
      <c r="A1241" s="1" t="s">
        <v>5792</v>
      </c>
      <c r="B1241" s="1" t="s">
        <v>435</v>
      </c>
      <c r="C1241" s="1" t="s">
        <v>5793</v>
      </c>
      <c r="D1241" s="1" t="b">
        <v>1</v>
      </c>
      <c r="E1241" s="1" t="b">
        <v>0</v>
      </c>
      <c r="F1241" s="1" t="b">
        <v>0</v>
      </c>
      <c r="G1241" s="1" t="b">
        <v>1</v>
      </c>
      <c r="H1241" s="1" t="b">
        <v>0</v>
      </c>
      <c r="I1241" s="1">
        <v>76.0</v>
      </c>
      <c r="J1241" s="2">
        <v>5.926637E7</v>
      </c>
      <c r="K1241" s="2">
        <v>1840044.0</v>
      </c>
      <c r="L1241" s="1" t="s">
        <v>5794</v>
      </c>
      <c r="M1241" s="1" t="s">
        <v>31</v>
      </c>
      <c r="N1241" s="1" t="s">
        <v>185</v>
      </c>
      <c r="O1241" s="1" t="s">
        <v>5795</v>
      </c>
    </row>
    <row r="1242">
      <c r="A1242" s="1" t="s">
        <v>5796</v>
      </c>
      <c r="B1242" s="1" t="s">
        <v>5797</v>
      </c>
      <c r="C1242" s="1" t="s">
        <v>5798</v>
      </c>
      <c r="D1242" s="1" t="b">
        <v>1</v>
      </c>
      <c r="E1242" s="1" t="b">
        <v>0</v>
      </c>
      <c r="F1242" s="1" t="b">
        <v>0</v>
      </c>
      <c r="G1242" s="1" t="b">
        <v>0</v>
      </c>
      <c r="H1242" s="1" t="b">
        <v>0</v>
      </c>
      <c r="I1242" s="1">
        <v>76.0</v>
      </c>
      <c r="J1242" s="2">
        <v>5.8706566E7</v>
      </c>
      <c r="K1242" s="2">
        <v>1.6405484E7</v>
      </c>
      <c r="L1242" s="1" t="s">
        <v>5799</v>
      </c>
      <c r="M1242" s="1" t="s">
        <v>148</v>
      </c>
      <c r="N1242" s="1" t="s">
        <v>55</v>
      </c>
      <c r="O1242" s="1" t="s">
        <v>5800</v>
      </c>
    </row>
    <row r="1243">
      <c r="A1243" s="1" t="s">
        <v>5801</v>
      </c>
      <c r="B1243" s="1" t="s">
        <v>5802</v>
      </c>
      <c r="C1243" s="1" t="s">
        <v>5803</v>
      </c>
      <c r="D1243" s="1" t="b">
        <v>1</v>
      </c>
      <c r="E1243" s="1" t="b">
        <v>0</v>
      </c>
      <c r="F1243" s="1" t="b">
        <v>0</v>
      </c>
      <c r="G1243" s="1" t="b">
        <v>0</v>
      </c>
      <c r="H1243" s="1" t="b">
        <v>0</v>
      </c>
      <c r="I1243" s="1">
        <v>76.0</v>
      </c>
      <c r="J1243" s="2">
        <v>5.7561764E7</v>
      </c>
      <c r="K1243" s="2">
        <v>1.4384236E7</v>
      </c>
      <c r="L1243" s="1" t="s">
        <v>5804</v>
      </c>
      <c r="M1243" s="1" t="s">
        <v>37</v>
      </c>
      <c r="N1243" s="1" t="s">
        <v>347</v>
      </c>
      <c r="O1243" s="1" t="s">
        <v>5805</v>
      </c>
    </row>
    <row r="1244">
      <c r="A1244" s="1" t="s">
        <v>5806</v>
      </c>
      <c r="B1244" s="1" t="s">
        <v>5807</v>
      </c>
      <c r="C1244" s="1" t="s">
        <v>5808</v>
      </c>
      <c r="D1244" s="1" t="b">
        <v>1</v>
      </c>
      <c r="E1244" s="1" t="b">
        <v>0</v>
      </c>
      <c r="F1244" s="1" t="b">
        <v>0</v>
      </c>
      <c r="G1244" s="1" t="b">
        <v>0</v>
      </c>
      <c r="H1244" s="1" t="b">
        <v>0</v>
      </c>
      <c r="I1244" s="1">
        <v>76.0</v>
      </c>
      <c r="J1244" s="2">
        <v>5.670373E7</v>
      </c>
      <c r="K1244" s="2">
        <v>8913638.0</v>
      </c>
      <c r="L1244" s="1" t="s">
        <v>5809</v>
      </c>
      <c r="M1244" s="1" t="s">
        <v>148</v>
      </c>
      <c r="N1244" s="1" t="s">
        <v>327</v>
      </c>
      <c r="O1244" s="1" t="s">
        <v>5810</v>
      </c>
    </row>
    <row r="1245">
      <c r="A1245" s="1" t="s">
        <v>5811</v>
      </c>
      <c r="B1245" s="1" t="s">
        <v>445</v>
      </c>
      <c r="C1245" s="1" t="s">
        <v>5812</v>
      </c>
      <c r="D1245" s="1" t="b">
        <v>1</v>
      </c>
      <c r="E1245" s="1" t="b">
        <v>0</v>
      </c>
      <c r="F1245" s="1" t="b">
        <v>0</v>
      </c>
      <c r="G1245" s="1" t="b">
        <v>1</v>
      </c>
      <c r="H1245" s="1" t="b">
        <v>1</v>
      </c>
      <c r="I1245" s="1">
        <v>76.0</v>
      </c>
      <c r="J1245" s="2">
        <v>5.616867E7</v>
      </c>
      <c r="K1245" s="2">
        <v>4296770.0</v>
      </c>
      <c r="L1245" s="1" t="s">
        <v>5813</v>
      </c>
      <c r="M1245" s="1" t="s">
        <v>447</v>
      </c>
      <c r="N1245" s="1" t="s">
        <v>448</v>
      </c>
      <c r="O1245" s="1" t="s">
        <v>5814</v>
      </c>
    </row>
    <row r="1246">
      <c r="A1246" s="1" t="s">
        <v>5815</v>
      </c>
      <c r="B1246" s="1" t="s">
        <v>5816</v>
      </c>
      <c r="C1246" s="1" t="s">
        <v>5817</v>
      </c>
      <c r="D1246" s="1" t="b">
        <v>1</v>
      </c>
      <c r="E1246" s="1" t="b">
        <v>0</v>
      </c>
      <c r="F1246" s="1" t="b">
        <v>0</v>
      </c>
      <c r="G1246" s="1" t="b">
        <v>0</v>
      </c>
      <c r="H1246" s="1" t="b">
        <v>0</v>
      </c>
      <c r="I1246" s="1">
        <v>76.0</v>
      </c>
      <c r="J1246" s="2">
        <v>5.5810654E7</v>
      </c>
      <c r="K1246" s="2">
        <v>1.0311778E7</v>
      </c>
      <c r="L1246" s="1" t="s">
        <v>5818</v>
      </c>
      <c r="M1246" s="1" t="s">
        <v>25</v>
      </c>
      <c r="N1246" s="1" t="s">
        <v>327</v>
      </c>
      <c r="O1246" s="1" t="s">
        <v>5819</v>
      </c>
    </row>
    <row r="1247">
      <c r="A1247" s="1" t="s">
        <v>5820</v>
      </c>
      <c r="B1247" s="1" t="s">
        <v>5821</v>
      </c>
      <c r="C1247" s="1" t="s">
        <v>5822</v>
      </c>
      <c r="D1247" s="1" t="b">
        <v>1</v>
      </c>
      <c r="E1247" s="1" t="b">
        <v>0</v>
      </c>
      <c r="F1247" s="1" t="b">
        <v>0</v>
      </c>
      <c r="G1247" s="1" t="b">
        <v>0</v>
      </c>
      <c r="H1247" s="1" t="b">
        <v>0</v>
      </c>
      <c r="I1247" s="1">
        <v>76.0</v>
      </c>
      <c r="J1247" s="2">
        <v>5.514279E7</v>
      </c>
      <c r="K1247" s="2">
        <v>1.5562516E7</v>
      </c>
      <c r="L1247" s="1" t="s">
        <v>5823</v>
      </c>
      <c r="M1247" s="1" t="s">
        <v>25</v>
      </c>
      <c r="N1247" s="1" t="s">
        <v>55</v>
      </c>
      <c r="O1247" s="1" t="s">
        <v>5824</v>
      </c>
    </row>
    <row r="1248">
      <c r="A1248" s="1" t="s">
        <v>5825</v>
      </c>
      <c r="B1248" s="1" t="s">
        <v>5826</v>
      </c>
      <c r="C1248" s="1" t="s">
        <v>5827</v>
      </c>
      <c r="D1248" s="1" t="b">
        <v>1</v>
      </c>
      <c r="E1248" s="1" t="b">
        <v>0</v>
      </c>
      <c r="F1248" s="1" t="b">
        <v>0</v>
      </c>
      <c r="G1248" s="1" t="b">
        <v>0</v>
      </c>
      <c r="H1248" s="1" t="b">
        <v>0</v>
      </c>
      <c r="I1248" s="1">
        <v>76.0</v>
      </c>
      <c r="J1248" s="2">
        <v>5.4440822E7</v>
      </c>
      <c r="K1248" s="2">
        <v>8724482.0</v>
      </c>
      <c r="L1248" s="1" t="s">
        <v>5828</v>
      </c>
      <c r="M1248" s="1" t="s">
        <v>25</v>
      </c>
      <c r="N1248" s="1" t="s">
        <v>322</v>
      </c>
      <c r="O1248" s="1" t="s">
        <v>5829</v>
      </c>
    </row>
    <row r="1249">
      <c r="A1249" s="1" t="s">
        <v>5830</v>
      </c>
      <c r="B1249" s="1" t="s">
        <v>5831</v>
      </c>
      <c r="C1249" s="1" t="s">
        <v>5832</v>
      </c>
      <c r="D1249" s="1" t="b">
        <v>1</v>
      </c>
      <c r="E1249" s="1" t="b">
        <v>0</v>
      </c>
      <c r="F1249" s="1" t="b">
        <v>0</v>
      </c>
      <c r="G1249" s="1" t="b">
        <v>0</v>
      </c>
      <c r="H1249" s="1" t="b">
        <v>0</v>
      </c>
      <c r="I1249" s="1">
        <v>76.0</v>
      </c>
      <c r="J1249" s="2">
        <v>5.3338791E7</v>
      </c>
      <c r="K1249" s="2">
        <v>1.1576131E7</v>
      </c>
      <c r="L1249" s="1" t="s">
        <v>5833</v>
      </c>
      <c r="M1249" s="1" t="s">
        <v>25</v>
      </c>
      <c r="N1249" s="1" t="s">
        <v>327</v>
      </c>
      <c r="O1249" s="1" t="s">
        <v>5834</v>
      </c>
    </row>
    <row r="1250">
      <c r="A1250" s="1" t="s">
        <v>5835</v>
      </c>
      <c r="B1250" s="1" t="s">
        <v>5836</v>
      </c>
      <c r="C1250" s="1" t="s">
        <v>5837</v>
      </c>
      <c r="D1250" s="1" t="b">
        <v>1</v>
      </c>
      <c r="E1250" s="1" t="b">
        <v>0</v>
      </c>
      <c r="F1250" s="1" t="b">
        <v>0</v>
      </c>
      <c r="G1250" s="1" t="b">
        <v>0</v>
      </c>
      <c r="H1250" s="1" t="b">
        <v>0</v>
      </c>
      <c r="I1250" s="1">
        <v>76.0</v>
      </c>
      <c r="J1250" s="2">
        <v>5.3214866E7</v>
      </c>
      <c r="K1250" s="2">
        <v>1.8064362E7</v>
      </c>
      <c r="L1250" s="1" t="s">
        <v>5838</v>
      </c>
      <c r="M1250" s="1" t="s">
        <v>76</v>
      </c>
      <c r="N1250" s="1" t="s">
        <v>55</v>
      </c>
      <c r="O1250" s="1" t="s">
        <v>5839</v>
      </c>
    </row>
    <row r="1251">
      <c r="A1251" s="1" t="s">
        <v>5840</v>
      </c>
      <c r="B1251" s="1" t="s">
        <v>5841</v>
      </c>
      <c r="C1251" s="1" t="s">
        <v>5842</v>
      </c>
      <c r="D1251" s="1" t="b">
        <v>1</v>
      </c>
      <c r="E1251" s="1" t="b">
        <v>0</v>
      </c>
      <c r="F1251" s="1" t="b">
        <v>0</v>
      </c>
      <c r="G1251" s="1" t="b">
        <v>0</v>
      </c>
      <c r="H1251" s="1" t="b">
        <v>0</v>
      </c>
      <c r="I1251" s="1">
        <v>76.0</v>
      </c>
      <c r="J1251" s="2">
        <v>5.2706095E7</v>
      </c>
      <c r="K1251" s="2">
        <v>1.1462559E7</v>
      </c>
      <c r="L1251" s="1" t="s">
        <v>5843</v>
      </c>
      <c r="M1251" s="1" t="s">
        <v>76</v>
      </c>
      <c r="N1251" s="1" t="s">
        <v>327</v>
      </c>
      <c r="O1251" s="1" t="s">
        <v>5844</v>
      </c>
    </row>
    <row r="1252">
      <c r="A1252" s="1" t="s">
        <v>5845</v>
      </c>
      <c r="B1252" s="1" t="s">
        <v>5846</v>
      </c>
      <c r="C1252" s="1" t="s">
        <v>5847</v>
      </c>
      <c r="D1252" s="1" t="b">
        <v>1</v>
      </c>
      <c r="E1252" s="1" t="b">
        <v>0</v>
      </c>
      <c r="F1252" s="1" t="b">
        <v>0</v>
      </c>
      <c r="G1252" s="1" t="b">
        <v>0</v>
      </c>
      <c r="H1252" s="1" t="b">
        <v>1</v>
      </c>
      <c r="I1252" s="1">
        <v>76.0</v>
      </c>
      <c r="J1252" s="2">
        <v>5.0483781E7</v>
      </c>
      <c r="K1252" s="2">
        <v>1.3273009E7</v>
      </c>
      <c r="L1252" s="1" t="s">
        <v>5848</v>
      </c>
      <c r="M1252" s="1" t="s">
        <v>489</v>
      </c>
      <c r="N1252" s="1" t="s">
        <v>418</v>
      </c>
      <c r="O1252" s="1" t="s">
        <v>5849</v>
      </c>
    </row>
    <row r="1253">
      <c r="A1253" s="1" t="s">
        <v>5850</v>
      </c>
      <c r="B1253" s="1" t="s">
        <v>5851</v>
      </c>
      <c r="C1253" s="1" t="s">
        <v>5852</v>
      </c>
      <c r="D1253" s="1" t="b">
        <v>1</v>
      </c>
      <c r="E1253" s="1" t="b">
        <v>0</v>
      </c>
      <c r="F1253" s="1" t="b">
        <v>0</v>
      </c>
      <c r="G1253" s="1" t="b">
        <v>0</v>
      </c>
      <c r="H1253" s="1" t="b">
        <v>1</v>
      </c>
      <c r="I1253" s="1">
        <v>76.0</v>
      </c>
      <c r="J1253" s="2">
        <v>4.8437399E7</v>
      </c>
      <c r="K1253" s="2">
        <v>1.7106525E7</v>
      </c>
      <c r="L1253" s="1" t="s">
        <v>5853</v>
      </c>
      <c r="M1253" s="1" t="s">
        <v>5854</v>
      </c>
      <c r="N1253" s="1" t="s">
        <v>200</v>
      </c>
      <c r="O1253" s="1" t="s">
        <v>5855</v>
      </c>
    </row>
    <row r="1254">
      <c r="A1254" s="1" t="s">
        <v>5856</v>
      </c>
      <c r="B1254" s="1" t="s">
        <v>5857</v>
      </c>
      <c r="C1254" s="1" t="s">
        <v>5858</v>
      </c>
      <c r="D1254" s="1" t="b">
        <v>1</v>
      </c>
      <c r="E1254" s="1" t="b">
        <v>0</v>
      </c>
      <c r="F1254" s="1" t="b">
        <v>0</v>
      </c>
      <c r="G1254" s="1" t="b">
        <v>0</v>
      </c>
      <c r="H1254" s="1" t="b">
        <v>0</v>
      </c>
      <c r="I1254" s="1">
        <v>76.0</v>
      </c>
      <c r="J1254" s="2">
        <v>4.8122762E7</v>
      </c>
      <c r="K1254" s="2">
        <v>7954376.0</v>
      </c>
      <c r="L1254" s="1" t="s">
        <v>5859</v>
      </c>
      <c r="M1254" s="1" t="s">
        <v>37</v>
      </c>
      <c r="N1254" s="1" t="s">
        <v>327</v>
      </c>
      <c r="O1254" s="1" t="s">
        <v>5860</v>
      </c>
    </row>
    <row r="1255">
      <c r="A1255" s="1" t="s">
        <v>5861</v>
      </c>
      <c r="B1255" s="1" t="s">
        <v>5862</v>
      </c>
      <c r="C1255" s="1" t="s">
        <v>5863</v>
      </c>
      <c r="D1255" s="1" t="b">
        <v>1</v>
      </c>
      <c r="E1255" s="1" t="b">
        <v>0</v>
      </c>
      <c r="F1255" s="1" t="b">
        <v>0</v>
      </c>
      <c r="G1255" s="1" t="b">
        <v>0</v>
      </c>
      <c r="H1255" s="1" t="b">
        <v>0</v>
      </c>
      <c r="I1255" s="1">
        <v>76.0</v>
      </c>
      <c r="J1255" s="2">
        <v>4.5036257E7</v>
      </c>
      <c r="K1255" s="2">
        <v>1.4691187E7</v>
      </c>
      <c r="L1255" s="1" t="s">
        <v>5864</v>
      </c>
      <c r="M1255" s="1" t="s">
        <v>148</v>
      </c>
      <c r="N1255" s="1" t="s">
        <v>180</v>
      </c>
      <c r="O1255" s="1" t="s">
        <v>5865</v>
      </c>
    </row>
    <row r="1256">
      <c r="A1256" s="1" t="s">
        <v>5866</v>
      </c>
      <c r="B1256" s="1" t="s">
        <v>5867</v>
      </c>
      <c r="C1256" s="1" t="s">
        <v>5868</v>
      </c>
      <c r="D1256" s="1" t="b">
        <v>1</v>
      </c>
      <c r="E1256" s="1" t="b">
        <v>0</v>
      </c>
      <c r="F1256" s="1" t="b">
        <v>0</v>
      </c>
      <c r="G1256" s="1" t="b">
        <v>0</v>
      </c>
      <c r="H1256" s="1" t="b">
        <v>0</v>
      </c>
      <c r="I1256" s="1">
        <v>76.0</v>
      </c>
      <c r="J1256" s="2">
        <v>3.7883743E7</v>
      </c>
      <c r="K1256" s="2">
        <v>5502317.0</v>
      </c>
      <c r="L1256" s="1" t="s">
        <v>5869</v>
      </c>
      <c r="M1256" s="1" t="s">
        <v>76</v>
      </c>
      <c r="N1256" s="1" t="s">
        <v>327</v>
      </c>
      <c r="O1256" s="1" t="s">
        <v>5870</v>
      </c>
    </row>
    <row r="1257">
      <c r="A1257" s="1" t="s">
        <v>5871</v>
      </c>
      <c r="B1257" s="1" t="s">
        <v>487</v>
      </c>
      <c r="C1257" s="1" t="s">
        <v>5872</v>
      </c>
      <c r="D1257" s="1" t="b">
        <v>1</v>
      </c>
      <c r="E1257" s="1" t="b">
        <v>0</v>
      </c>
      <c r="F1257" s="1" t="b">
        <v>0</v>
      </c>
      <c r="G1257" s="1" t="b">
        <v>1</v>
      </c>
      <c r="H1257" s="1" t="b">
        <v>1</v>
      </c>
      <c r="I1257" s="1">
        <v>76.0</v>
      </c>
      <c r="J1257" s="2">
        <v>3.5585042E7</v>
      </c>
      <c r="K1257" s="2">
        <v>1.088878E7</v>
      </c>
      <c r="L1257" s="1" t="s">
        <v>5873</v>
      </c>
      <c r="M1257" s="1" t="s">
        <v>489</v>
      </c>
      <c r="N1257" s="1" t="s">
        <v>240</v>
      </c>
      <c r="O1257" s="1" t="s">
        <v>5874</v>
      </c>
    </row>
    <row r="1258">
      <c r="J1258" s="3"/>
      <c r="K1258" s="3"/>
    </row>
    <row r="1259">
      <c r="J1259" s="3"/>
      <c r="K1259" s="3"/>
    </row>
  </sheetData>
  <autoFilter ref="$A$2:$Q$1259">
    <sortState ref="A2:Q1259">
      <sortCondition descending="1" ref="I2:I1259"/>
      <sortCondition descending="1" ref="J2:J1259"/>
      <sortCondition ref="A2:A125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13</v>
      </c>
      <c r="B1" s="1" t="s">
        <v>5875</v>
      </c>
      <c r="C1" s="1" t="s">
        <v>5876</v>
      </c>
      <c r="D1" s="1" t="s">
        <v>5877</v>
      </c>
      <c r="E1" s="1" t="s">
        <v>5878</v>
      </c>
      <c r="F1" s="1" t="s">
        <v>5879</v>
      </c>
      <c r="G1" s="1" t="s">
        <v>5880</v>
      </c>
      <c r="H1" s="1" t="s">
        <v>5881</v>
      </c>
      <c r="I1" s="1" t="s">
        <v>5882</v>
      </c>
      <c r="K1" s="1" t="s">
        <v>5883</v>
      </c>
    </row>
    <row r="2">
      <c r="A2" s="1" t="s">
        <v>1813</v>
      </c>
      <c r="B2" s="1">
        <v>9.9459136E7</v>
      </c>
      <c r="C2" s="1">
        <v>2.469169E7</v>
      </c>
      <c r="E2" s="1">
        <v>0.0</v>
      </c>
      <c r="F2" s="1" t="s">
        <v>5884</v>
      </c>
      <c r="G2" s="1">
        <v>6.0</v>
      </c>
      <c r="H2" s="1" t="s">
        <v>5885</v>
      </c>
      <c r="I2" s="1" t="s">
        <v>1814</v>
      </c>
      <c r="K2" s="4">
        <f t="shared" ref="K2:K251" si="1">E2+G2</f>
        <v>6</v>
      </c>
    </row>
    <row r="3">
      <c r="A3" s="1" t="s">
        <v>639</v>
      </c>
      <c r="B3" s="1">
        <v>7.059679123E9</v>
      </c>
      <c r="C3" s="1">
        <v>3.81940635E8</v>
      </c>
      <c r="D3" s="1" t="s">
        <v>5886</v>
      </c>
      <c r="E3" s="1">
        <v>48.0</v>
      </c>
      <c r="F3" s="1" t="s">
        <v>5887</v>
      </c>
      <c r="G3" s="1">
        <v>101.0</v>
      </c>
      <c r="H3" s="1" t="s">
        <v>5888</v>
      </c>
      <c r="I3" s="1" t="s">
        <v>640</v>
      </c>
      <c r="K3" s="4">
        <f t="shared" si="1"/>
        <v>149</v>
      </c>
    </row>
    <row r="4">
      <c r="A4" s="1" t="s">
        <v>76</v>
      </c>
      <c r="B4" s="1">
        <v>5.441677857E9</v>
      </c>
      <c r="C4" s="1">
        <v>5.54305527E8</v>
      </c>
      <c r="D4" s="1" t="s">
        <v>5889</v>
      </c>
      <c r="E4" s="1">
        <v>51.0</v>
      </c>
      <c r="F4" s="1" t="s">
        <v>5890</v>
      </c>
      <c r="G4" s="1">
        <v>8.0</v>
      </c>
      <c r="H4" s="1" t="s">
        <v>5891</v>
      </c>
      <c r="I4" s="1" t="s">
        <v>5892</v>
      </c>
      <c r="K4" s="4">
        <f t="shared" si="1"/>
        <v>59</v>
      </c>
    </row>
    <row r="5">
      <c r="A5" s="1" t="s">
        <v>1903</v>
      </c>
      <c r="B5" s="1">
        <v>2.79676521E8</v>
      </c>
      <c r="C5" s="1">
        <v>7600433.0</v>
      </c>
      <c r="E5" s="1">
        <v>0.0</v>
      </c>
      <c r="F5" s="1" t="s">
        <v>5893</v>
      </c>
      <c r="G5" s="1">
        <v>7.0</v>
      </c>
      <c r="H5" s="1">
        <v>36.0</v>
      </c>
      <c r="I5" s="1" t="s">
        <v>5894</v>
      </c>
      <c r="K5" s="4">
        <f t="shared" si="1"/>
        <v>7</v>
      </c>
    </row>
    <row r="6">
      <c r="A6" s="1" t="s">
        <v>148</v>
      </c>
      <c r="B6" s="1">
        <v>4.890014724E9</v>
      </c>
      <c r="C6" s="1">
        <v>5.77471962E8</v>
      </c>
      <c r="D6" s="1" t="s">
        <v>5895</v>
      </c>
      <c r="E6" s="1">
        <v>53.0</v>
      </c>
      <c r="F6" s="1" t="s">
        <v>5896</v>
      </c>
      <c r="G6" s="1">
        <v>3.0</v>
      </c>
      <c r="H6" s="1" t="s">
        <v>5891</v>
      </c>
      <c r="I6" s="1" t="s">
        <v>5897</v>
      </c>
      <c r="K6" s="4">
        <f t="shared" si="1"/>
        <v>56</v>
      </c>
    </row>
    <row r="7">
      <c r="A7" s="1" t="s">
        <v>25</v>
      </c>
      <c r="B7" s="1">
        <v>6.682273846E9</v>
      </c>
      <c r="C7" s="1">
        <v>5.84442413E8</v>
      </c>
      <c r="D7" s="1" t="s">
        <v>5898</v>
      </c>
      <c r="E7" s="1">
        <v>54.0</v>
      </c>
      <c r="F7" s="1" t="s">
        <v>5899</v>
      </c>
      <c r="G7" s="1">
        <v>27.0</v>
      </c>
      <c r="H7" s="1" t="s">
        <v>5891</v>
      </c>
      <c r="I7" s="1" t="s">
        <v>5900</v>
      </c>
      <c r="K7" s="4">
        <f t="shared" si="1"/>
        <v>81</v>
      </c>
    </row>
    <row r="8">
      <c r="A8" s="1" t="s">
        <v>239</v>
      </c>
      <c r="B8" s="1">
        <v>1.12410231E8</v>
      </c>
      <c r="C8" s="1">
        <v>1.7727145E7</v>
      </c>
      <c r="E8" s="1">
        <v>0.0</v>
      </c>
      <c r="F8" s="1" t="s">
        <v>5901</v>
      </c>
      <c r="G8" s="1">
        <v>3.0</v>
      </c>
      <c r="H8" s="1">
        <v>76.0</v>
      </c>
      <c r="I8" s="1" t="s">
        <v>5902</v>
      </c>
      <c r="K8" s="4">
        <f t="shared" si="1"/>
        <v>3</v>
      </c>
    </row>
    <row r="9">
      <c r="A9" s="1" t="s">
        <v>2650</v>
      </c>
      <c r="B9" s="1">
        <v>3.2425524E7</v>
      </c>
      <c r="C9" s="1">
        <v>383045.0</v>
      </c>
      <c r="E9" s="1">
        <v>0.0</v>
      </c>
      <c r="F9" s="1" t="s">
        <v>2647</v>
      </c>
      <c r="G9" s="1">
        <v>1.0</v>
      </c>
      <c r="H9" s="1">
        <v>36.0</v>
      </c>
      <c r="I9" s="1" t="s">
        <v>2651</v>
      </c>
      <c r="K9" s="4">
        <f t="shared" si="1"/>
        <v>1</v>
      </c>
    </row>
    <row r="10">
      <c r="A10" s="1" t="s">
        <v>2311</v>
      </c>
      <c r="B10" s="1">
        <v>2.26417858E8</v>
      </c>
      <c r="C10" s="1">
        <v>3430458.0</v>
      </c>
      <c r="E10" s="1">
        <v>0.0</v>
      </c>
      <c r="F10" s="1" t="s">
        <v>5903</v>
      </c>
      <c r="G10" s="1">
        <v>7.0</v>
      </c>
      <c r="H10" s="1">
        <v>36.0</v>
      </c>
      <c r="I10" s="1" t="s">
        <v>5904</v>
      </c>
      <c r="K10" s="4">
        <f t="shared" si="1"/>
        <v>7</v>
      </c>
    </row>
    <row r="11">
      <c r="A11" s="1" t="s">
        <v>4319</v>
      </c>
      <c r="B11" s="1">
        <v>6.23226626E8</v>
      </c>
      <c r="C11" s="1">
        <v>1.2080528E7</v>
      </c>
      <c r="D11" s="1" t="s">
        <v>5905</v>
      </c>
      <c r="E11" s="1">
        <v>6.0</v>
      </c>
      <c r="G11" s="1">
        <v>0.0</v>
      </c>
      <c r="H11" s="1">
        <v>101.0</v>
      </c>
      <c r="I11" s="1" t="s">
        <v>418</v>
      </c>
      <c r="K11" s="4">
        <f t="shared" si="1"/>
        <v>6</v>
      </c>
    </row>
    <row r="12">
      <c r="A12" s="1" t="s">
        <v>174</v>
      </c>
      <c r="B12" s="1">
        <v>1.987439575E9</v>
      </c>
      <c r="C12" s="1">
        <v>2.4468505E8</v>
      </c>
      <c r="D12" s="1" t="s">
        <v>5906</v>
      </c>
      <c r="E12" s="1">
        <v>2.0</v>
      </c>
      <c r="F12" s="1" t="s">
        <v>5907</v>
      </c>
      <c r="G12" s="1">
        <v>41.0</v>
      </c>
      <c r="H12" s="1" t="s">
        <v>5908</v>
      </c>
      <c r="I12" s="1" t="s">
        <v>5909</v>
      </c>
      <c r="K12" s="4">
        <f t="shared" si="1"/>
        <v>43</v>
      </c>
    </row>
    <row r="13">
      <c r="A13" s="1" t="s">
        <v>332</v>
      </c>
      <c r="B13" s="1">
        <v>5.3142018E7</v>
      </c>
      <c r="C13" s="1">
        <v>1307382.0</v>
      </c>
      <c r="E13" s="1">
        <v>0.0</v>
      </c>
      <c r="F13" s="1" t="s">
        <v>329</v>
      </c>
      <c r="G13" s="1">
        <v>1.0</v>
      </c>
      <c r="H13" s="1">
        <v>76.0</v>
      </c>
      <c r="I13" s="1" t="s">
        <v>333</v>
      </c>
      <c r="K13" s="4">
        <f t="shared" si="1"/>
        <v>1</v>
      </c>
    </row>
    <row r="14">
      <c r="A14" s="1" t="s">
        <v>316</v>
      </c>
      <c r="B14" s="1">
        <v>1.04601887E8</v>
      </c>
      <c r="C14" s="1">
        <v>4623436.0</v>
      </c>
      <c r="E14" s="1">
        <v>0.0</v>
      </c>
      <c r="F14" s="1" t="s">
        <v>5910</v>
      </c>
      <c r="G14" s="1">
        <v>2.0</v>
      </c>
      <c r="H14" s="1">
        <v>76.0</v>
      </c>
      <c r="I14" s="1" t="s">
        <v>317</v>
      </c>
      <c r="K14" s="4">
        <f t="shared" si="1"/>
        <v>2</v>
      </c>
    </row>
    <row r="15">
      <c r="A15" s="1" t="s">
        <v>1685</v>
      </c>
      <c r="B15" s="1">
        <v>1.15948348E8</v>
      </c>
      <c r="C15" s="1">
        <v>2.3234455E7</v>
      </c>
      <c r="E15" s="1">
        <v>0.0</v>
      </c>
      <c r="F15" s="1" t="s">
        <v>5911</v>
      </c>
      <c r="G15" s="1">
        <v>3.0</v>
      </c>
      <c r="H15" s="1">
        <v>36.0</v>
      </c>
      <c r="I15" s="1" t="s">
        <v>1686</v>
      </c>
      <c r="K15" s="4">
        <f t="shared" si="1"/>
        <v>3</v>
      </c>
    </row>
    <row r="16">
      <c r="A16" s="1" t="s">
        <v>209</v>
      </c>
      <c r="B16" s="1">
        <v>1.54697256E9</v>
      </c>
      <c r="C16" s="1">
        <v>1.57762566E8</v>
      </c>
      <c r="D16" s="1" t="s">
        <v>5912</v>
      </c>
      <c r="E16" s="1">
        <v>4.0</v>
      </c>
      <c r="F16" s="1" t="s">
        <v>5913</v>
      </c>
      <c r="G16" s="1">
        <v>40.0</v>
      </c>
      <c r="H16" s="1" t="s">
        <v>5914</v>
      </c>
      <c r="I16" s="1" t="s">
        <v>210</v>
      </c>
      <c r="K16" s="4">
        <f t="shared" si="1"/>
        <v>44</v>
      </c>
    </row>
    <row r="17">
      <c r="A17" s="1" t="s">
        <v>740</v>
      </c>
      <c r="B17" s="1">
        <v>3.571876802E9</v>
      </c>
      <c r="C17" s="1">
        <v>3.70016443E8</v>
      </c>
      <c r="D17" s="1" t="s">
        <v>5915</v>
      </c>
      <c r="E17" s="1">
        <v>8.0</v>
      </c>
      <c r="F17" s="1" t="s">
        <v>5916</v>
      </c>
      <c r="G17" s="1">
        <v>79.0</v>
      </c>
      <c r="H17" s="1" t="s">
        <v>5917</v>
      </c>
      <c r="I17" s="1" t="s">
        <v>741</v>
      </c>
      <c r="K17" s="4">
        <f t="shared" si="1"/>
        <v>87</v>
      </c>
    </row>
    <row r="18">
      <c r="A18" s="1" t="s">
        <v>2522</v>
      </c>
      <c r="B18" s="1">
        <v>7.5547556E7</v>
      </c>
      <c r="C18" s="1">
        <v>2.690662E7</v>
      </c>
      <c r="E18" s="1">
        <v>0.0</v>
      </c>
      <c r="F18" s="1" t="s">
        <v>5918</v>
      </c>
      <c r="G18" s="1">
        <v>4.0</v>
      </c>
      <c r="H18" s="1" t="s">
        <v>5885</v>
      </c>
      <c r="I18" s="1" t="s">
        <v>2523</v>
      </c>
      <c r="K18" s="4">
        <f t="shared" si="1"/>
        <v>4</v>
      </c>
    </row>
    <row r="19">
      <c r="A19" s="1" t="s">
        <v>633</v>
      </c>
      <c r="B19" s="1">
        <v>2.056186818E9</v>
      </c>
      <c r="C19" s="1">
        <v>1.01777167E8</v>
      </c>
      <c r="D19" s="1" t="s">
        <v>5919</v>
      </c>
      <c r="E19" s="1">
        <v>10.0</v>
      </c>
      <c r="F19" s="1" t="s">
        <v>5920</v>
      </c>
      <c r="G19" s="1">
        <v>26.0</v>
      </c>
      <c r="H19" s="1" t="s">
        <v>5921</v>
      </c>
      <c r="I19" s="1" t="s">
        <v>634</v>
      </c>
      <c r="K19" s="4">
        <f t="shared" si="1"/>
        <v>36</v>
      </c>
    </row>
    <row r="20">
      <c r="A20" s="1" t="s">
        <v>3199</v>
      </c>
      <c r="B20" s="1">
        <v>2.1627479E7</v>
      </c>
      <c r="C20" s="1">
        <v>338994.0</v>
      </c>
      <c r="E20" s="1">
        <v>0.0</v>
      </c>
      <c r="F20" s="1" t="s">
        <v>3196</v>
      </c>
      <c r="G20" s="1">
        <v>1.0</v>
      </c>
      <c r="H20" s="1">
        <v>36.0</v>
      </c>
      <c r="I20" s="1" t="s">
        <v>3200</v>
      </c>
      <c r="K20" s="4">
        <f t="shared" si="1"/>
        <v>1</v>
      </c>
    </row>
    <row r="21">
      <c r="A21" s="1" t="s">
        <v>754</v>
      </c>
      <c r="B21" s="1">
        <v>6.94449667E8</v>
      </c>
      <c r="C21" s="1">
        <v>4.3704241E7</v>
      </c>
      <c r="E21" s="1">
        <v>0.0</v>
      </c>
      <c r="F21" s="1" t="s">
        <v>5922</v>
      </c>
      <c r="G21" s="1">
        <v>14.0</v>
      </c>
      <c r="H21" s="1" t="s">
        <v>5923</v>
      </c>
      <c r="I21" s="1" t="s">
        <v>5924</v>
      </c>
      <c r="K21" s="4">
        <f t="shared" si="1"/>
        <v>14</v>
      </c>
    </row>
    <row r="22">
      <c r="A22" s="1" t="s">
        <v>43</v>
      </c>
      <c r="B22" s="1">
        <v>5.68680197E8</v>
      </c>
      <c r="C22" s="1">
        <v>1.4875513E7</v>
      </c>
      <c r="D22" s="1" t="s">
        <v>5925</v>
      </c>
      <c r="E22" s="1">
        <v>2.0</v>
      </c>
      <c r="F22" s="1" t="s">
        <v>5926</v>
      </c>
      <c r="G22" s="1">
        <v>2.0</v>
      </c>
      <c r="H22" s="1">
        <v>76.0</v>
      </c>
      <c r="I22" s="1" t="s">
        <v>44</v>
      </c>
      <c r="K22" s="4">
        <f t="shared" si="1"/>
        <v>4</v>
      </c>
    </row>
    <row r="23">
      <c r="A23" s="1" t="s">
        <v>1489</v>
      </c>
      <c r="B23" s="1">
        <v>2.88061722E8</v>
      </c>
      <c r="C23" s="1">
        <v>1.5710266E7</v>
      </c>
      <c r="E23" s="1">
        <v>0.0</v>
      </c>
      <c r="F23" s="1" t="s">
        <v>5927</v>
      </c>
      <c r="G23" s="1">
        <v>4.0</v>
      </c>
      <c r="H23" s="1">
        <v>36.0</v>
      </c>
      <c r="I23" s="1" t="s">
        <v>1490</v>
      </c>
      <c r="K23" s="4">
        <f t="shared" si="1"/>
        <v>4</v>
      </c>
    </row>
    <row r="24">
      <c r="A24" s="1" t="s">
        <v>1727</v>
      </c>
      <c r="B24" s="1">
        <v>8.97918E7</v>
      </c>
      <c r="C24" s="1">
        <v>1.5601913E7</v>
      </c>
      <c r="E24" s="1">
        <v>0.0</v>
      </c>
      <c r="F24" s="1" t="s">
        <v>5928</v>
      </c>
      <c r="G24" s="1">
        <v>2.0</v>
      </c>
      <c r="H24" s="1">
        <v>36.0</v>
      </c>
      <c r="I24" s="1" t="s">
        <v>287</v>
      </c>
      <c r="K24" s="4">
        <f t="shared" si="1"/>
        <v>2</v>
      </c>
    </row>
    <row r="25">
      <c r="A25" s="1" t="s">
        <v>1797</v>
      </c>
      <c r="B25" s="1">
        <v>5.6380802E7</v>
      </c>
      <c r="C25" s="1">
        <v>653928.0</v>
      </c>
      <c r="E25" s="1">
        <v>0.0</v>
      </c>
      <c r="F25" s="1" t="s">
        <v>1794</v>
      </c>
      <c r="G25" s="1">
        <v>1.0</v>
      </c>
      <c r="H25" s="1">
        <v>36.0</v>
      </c>
      <c r="I25" s="1" t="s">
        <v>1798</v>
      </c>
      <c r="K25" s="4">
        <f t="shared" si="1"/>
        <v>1</v>
      </c>
    </row>
    <row r="26">
      <c r="A26" s="1" t="s">
        <v>306</v>
      </c>
      <c r="B26" s="1">
        <v>5.6700352E7</v>
      </c>
      <c r="C26" s="1">
        <v>1.3206833E7</v>
      </c>
      <c r="E26" s="1">
        <v>0.0</v>
      </c>
      <c r="F26" s="1" t="s">
        <v>303</v>
      </c>
      <c r="G26" s="1">
        <v>1.0</v>
      </c>
      <c r="H26" s="1">
        <v>76.0</v>
      </c>
      <c r="I26" s="1" t="s">
        <v>307</v>
      </c>
      <c r="K26" s="4">
        <f t="shared" si="1"/>
        <v>1</v>
      </c>
    </row>
    <row r="27">
      <c r="A27" s="1" t="s">
        <v>37</v>
      </c>
      <c r="B27" s="1">
        <v>4.401481375E9</v>
      </c>
      <c r="C27" s="1">
        <v>4.00461697E8</v>
      </c>
      <c r="D27" s="1" t="s">
        <v>5929</v>
      </c>
      <c r="E27" s="1">
        <v>43.0</v>
      </c>
      <c r="F27" s="1" t="s">
        <v>5930</v>
      </c>
      <c r="G27" s="1">
        <v>8.0</v>
      </c>
      <c r="H27" s="1" t="s">
        <v>5891</v>
      </c>
      <c r="I27" s="1" t="s">
        <v>5931</v>
      </c>
      <c r="K27" s="4">
        <f t="shared" si="1"/>
        <v>51</v>
      </c>
    </row>
    <row r="28">
      <c r="A28" s="1" t="s">
        <v>963</v>
      </c>
      <c r="B28" s="1">
        <v>4.64415318E8</v>
      </c>
      <c r="C28" s="1">
        <v>3.7301002E7</v>
      </c>
      <c r="D28" s="1" t="s">
        <v>5932</v>
      </c>
      <c r="E28" s="1">
        <v>2.0</v>
      </c>
      <c r="F28" s="1" t="s">
        <v>5933</v>
      </c>
      <c r="G28" s="1">
        <v>8.0</v>
      </c>
      <c r="H28" s="1" t="s">
        <v>5934</v>
      </c>
      <c r="I28" s="1" t="s">
        <v>964</v>
      </c>
      <c r="K28" s="4">
        <f t="shared" si="1"/>
        <v>10</v>
      </c>
    </row>
    <row r="29">
      <c r="A29" s="1" t="s">
        <v>825</v>
      </c>
      <c r="B29" s="1">
        <v>2.7555924E8</v>
      </c>
      <c r="C29" s="1">
        <v>1.0784775E7</v>
      </c>
      <c r="E29" s="1">
        <v>0.0</v>
      </c>
      <c r="F29" s="1" t="s">
        <v>5935</v>
      </c>
      <c r="G29" s="1">
        <v>7.0</v>
      </c>
      <c r="H29" s="1" t="s">
        <v>5923</v>
      </c>
      <c r="I29" s="1" t="s">
        <v>794</v>
      </c>
      <c r="K29" s="4">
        <f t="shared" si="1"/>
        <v>7</v>
      </c>
    </row>
    <row r="30">
      <c r="A30" s="1" t="s">
        <v>2423</v>
      </c>
      <c r="B30" s="1">
        <v>3.7369567E7</v>
      </c>
      <c r="C30" s="1">
        <v>4128388.0</v>
      </c>
      <c r="E30" s="1">
        <v>0.0</v>
      </c>
      <c r="F30" s="1" t="s">
        <v>2420</v>
      </c>
      <c r="G30" s="1">
        <v>1.0</v>
      </c>
      <c r="H30" s="1">
        <v>36.0</v>
      </c>
      <c r="I30" s="1" t="s">
        <v>794</v>
      </c>
      <c r="K30" s="4">
        <f t="shared" si="1"/>
        <v>1</v>
      </c>
    </row>
    <row r="31">
      <c r="A31" s="1" t="s">
        <v>254</v>
      </c>
      <c r="B31" s="1">
        <v>6.0640151E7</v>
      </c>
      <c r="C31" s="1">
        <v>3051457.0</v>
      </c>
      <c r="E31" s="1">
        <v>0.0</v>
      </c>
      <c r="F31" s="1" t="s">
        <v>251</v>
      </c>
      <c r="G31" s="1">
        <v>1.0</v>
      </c>
      <c r="H31" s="1">
        <v>76.0</v>
      </c>
      <c r="I31" s="1" t="s">
        <v>119</v>
      </c>
      <c r="K31" s="4">
        <f t="shared" si="1"/>
        <v>1</v>
      </c>
    </row>
    <row r="32">
      <c r="A32" s="1" t="s">
        <v>1657</v>
      </c>
      <c r="B32" s="1">
        <v>7.52946219E8</v>
      </c>
      <c r="C32" s="1">
        <v>6.1344043E7</v>
      </c>
      <c r="D32" s="1" t="s">
        <v>5936</v>
      </c>
      <c r="E32" s="1">
        <v>3.0</v>
      </c>
      <c r="F32" s="1" t="s">
        <v>5937</v>
      </c>
      <c r="G32" s="1">
        <v>20.0</v>
      </c>
      <c r="H32" s="1" t="s">
        <v>5938</v>
      </c>
      <c r="I32" s="1" t="s">
        <v>1658</v>
      </c>
      <c r="K32" s="4">
        <f t="shared" si="1"/>
        <v>23</v>
      </c>
    </row>
    <row r="33">
      <c r="A33" s="1" t="s">
        <v>3283</v>
      </c>
      <c r="B33" s="1">
        <v>6.748448E7</v>
      </c>
      <c r="C33" s="1">
        <v>1.7404652E7</v>
      </c>
      <c r="E33" s="1">
        <v>0.0</v>
      </c>
      <c r="F33" s="1" t="s">
        <v>5939</v>
      </c>
      <c r="G33" s="1">
        <v>5.0</v>
      </c>
      <c r="H33" s="1">
        <v>36.0</v>
      </c>
      <c r="I33" s="1" t="s">
        <v>3284</v>
      </c>
      <c r="K33" s="4">
        <f t="shared" si="1"/>
        <v>5</v>
      </c>
    </row>
    <row r="34">
      <c r="A34" s="1" t="s">
        <v>1538</v>
      </c>
      <c r="B34" s="1">
        <v>3.013084242E9</v>
      </c>
      <c r="C34" s="1">
        <v>1.28980482E8</v>
      </c>
      <c r="D34" s="1" t="s">
        <v>5940</v>
      </c>
      <c r="E34" s="1">
        <v>36.0</v>
      </c>
      <c r="F34" s="1" t="s">
        <v>5941</v>
      </c>
      <c r="G34" s="1">
        <v>5.0</v>
      </c>
      <c r="H34" s="1" t="s">
        <v>5942</v>
      </c>
      <c r="I34" s="1" t="s">
        <v>5943</v>
      </c>
      <c r="K34" s="4">
        <f t="shared" si="1"/>
        <v>41</v>
      </c>
    </row>
    <row r="35">
      <c r="A35" s="1" t="s">
        <v>3819</v>
      </c>
      <c r="B35" s="1">
        <v>2.7060752E7</v>
      </c>
      <c r="C35" s="1">
        <v>1576545.0</v>
      </c>
      <c r="E35" s="1">
        <v>0.0</v>
      </c>
      <c r="F35" s="1" t="s">
        <v>5944</v>
      </c>
      <c r="G35" s="1">
        <v>4.0</v>
      </c>
      <c r="H35" s="1">
        <v>28.0</v>
      </c>
      <c r="I35" s="1" t="s">
        <v>3820</v>
      </c>
      <c r="K35" s="4">
        <f t="shared" si="1"/>
        <v>4</v>
      </c>
    </row>
    <row r="36">
      <c r="A36" s="1" t="s">
        <v>112</v>
      </c>
      <c r="B36" s="1">
        <v>8.20332265E8</v>
      </c>
      <c r="C36" s="1">
        <v>8.2367612E7</v>
      </c>
      <c r="D36" s="1" t="s">
        <v>5945</v>
      </c>
      <c r="E36" s="1">
        <v>2.0</v>
      </c>
      <c r="F36" s="1" t="s">
        <v>5946</v>
      </c>
      <c r="G36" s="1">
        <v>17.0</v>
      </c>
      <c r="H36" s="1" t="s">
        <v>5947</v>
      </c>
      <c r="I36" s="1" t="s">
        <v>5948</v>
      </c>
      <c r="K36" s="4">
        <f t="shared" si="1"/>
        <v>19</v>
      </c>
    </row>
    <row r="37">
      <c r="A37" s="1" t="s">
        <v>1766</v>
      </c>
      <c r="B37" s="1">
        <v>8.196546E8</v>
      </c>
      <c r="C37" s="1">
        <v>1.627253E8</v>
      </c>
      <c r="D37" s="1" t="s">
        <v>5949</v>
      </c>
      <c r="E37" s="1">
        <v>4.0</v>
      </c>
      <c r="F37" s="1" t="s">
        <v>5950</v>
      </c>
      <c r="G37" s="1">
        <v>6.0</v>
      </c>
      <c r="H37" s="1" t="s">
        <v>5951</v>
      </c>
      <c r="I37" s="1" t="s">
        <v>1767</v>
      </c>
      <c r="K37" s="4">
        <f t="shared" si="1"/>
        <v>10</v>
      </c>
    </row>
    <row r="38">
      <c r="A38" s="1" t="s">
        <v>1532</v>
      </c>
      <c r="B38" s="1">
        <v>5.56550749E8</v>
      </c>
      <c r="C38" s="1">
        <v>3.1794136E7</v>
      </c>
      <c r="E38" s="1">
        <v>0.0</v>
      </c>
      <c r="F38" s="1" t="s">
        <v>5952</v>
      </c>
      <c r="G38" s="1">
        <v>9.0</v>
      </c>
      <c r="H38" s="1">
        <v>36.0</v>
      </c>
      <c r="I38" s="1" t="s">
        <v>5953</v>
      </c>
      <c r="K38" s="4">
        <f t="shared" si="1"/>
        <v>9</v>
      </c>
    </row>
    <row r="39">
      <c r="A39" s="1" t="s">
        <v>2710</v>
      </c>
      <c r="B39" s="1">
        <v>1.46134671E8</v>
      </c>
      <c r="C39" s="1">
        <v>1.6570285E7</v>
      </c>
      <c r="E39" s="1">
        <v>0.0</v>
      </c>
      <c r="F39" s="1" t="s">
        <v>5954</v>
      </c>
      <c r="G39" s="1">
        <v>6.0</v>
      </c>
      <c r="H39" s="1">
        <v>36.0</v>
      </c>
      <c r="I39" s="1" t="s">
        <v>5955</v>
      </c>
      <c r="K39" s="4">
        <f t="shared" si="1"/>
        <v>6</v>
      </c>
    </row>
    <row r="40">
      <c r="A40" s="1" t="s">
        <v>2853</v>
      </c>
      <c r="B40" s="1">
        <v>2.8338711E7</v>
      </c>
      <c r="C40" s="1">
        <v>609155.0</v>
      </c>
      <c r="E40" s="1">
        <v>0.0</v>
      </c>
      <c r="F40" s="1" t="s">
        <v>2850</v>
      </c>
      <c r="G40" s="1">
        <v>1.0</v>
      </c>
      <c r="H40" s="1">
        <v>36.0</v>
      </c>
      <c r="I40" s="1" t="s">
        <v>2666</v>
      </c>
      <c r="K40" s="4">
        <f t="shared" si="1"/>
        <v>1</v>
      </c>
    </row>
    <row r="41">
      <c r="A41" s="1" t="s">
        <v>31</v>
      </c>
      <c r="B41" s="1">
        <v>1.15134924E9</v>
      </c>
      <c r="C41" s="1">
        <v>3.9561782E7</v>
      </c>
      <c r="D41" s="1" t="s">
        <v>5956</v>
      </c>
      <c r="E41" s="1">
        <v>4.0</v>
      </c>
      <c r="F41" s="1" t="s">
        <v>5957</v>
      </c>
      <c r="G41" s="1">
        <v>10.0</v>
      </c>
      <c r="H41" s="1" t="s">
        <v>5947</v>
      </c>
      <c r="I41" s="1" t="s">
        <v>5958</v>
      </c>
      <c r="K41" s="4">
        <f t="shared" si="1"/>
        <v>14</v>
      </c>
    </row>
    <row r="42">
      <c r="A42" s="1" t="s">
        <v>1594</v>
      </c>
      <c r="B42" s="1">
        <v>1.39383369E8</v>
      </c>
      <c r="C42" s="1">
        <v>4257653.0</v>
      </c>
      <c r="E42" s="1">
        <v>0.0</v>
      </c>
      <c r="F42" s="1" t="s">
        <v>5959</v>
      </c>
      <c r="G42" s="1">
        <v>2.0</v>
      </c>
      <c r="H42" s="1">
        <v>36.0</v>
      </c>
      <c r="I42" s="1" t="s">
        <v>1595</v>
      </c>
      <c r="K42" s="4">
        <f t="shared" si="1"/>
        <v>2</v>
      </c>
    </row>
    <row r="43">
      <c r="A43" s="1" t="s">
        <v>601</v>
      </c>
      <c r="B43" s="1">
        <v>2.7392797E7</v>
      </c>
      <c r="C43" s="1">
        <v>1699660.0</v>
      </c>
      <c r="E43" s="1">
        <v>0.0</v>
      </c>
      <c r="F43" s="1" t="s">
        <v>598</v>
      </c>
      <c r="G43" s="1">
        <v>1.0</v>
      </c>
      <c r="H43" s="1">
        <v>75.0</v>
      </c>
      <c r="I43" s="1" t="s">
        <v>365</v>
      </c>
      <c r="K43" s="4">
        <f t="shared" si="1"/>
        <v>1</v>
      </c>
    </row>
    <row r="44">
      <c r="A44" s="1" t="s">
        <v>87</v>
      </c>
      <c r="B44" s="1">
        <v>1.003000323E9</v>
      </c>
      <c r="C44" s="1">
        <v>8.0176956E7</v>
      </c>
      <c r="D44" s="1" t="s">
        <v>5960</v>
      </c>
      <c r="E44" s="1">
        <v>4.0</v>
      </c>
      <c r="F44" s="1" t="s">
        <v>5961</v>
      </c>
      <c r="G44" s="1">
        <v>18.0</v>
      </c>
      <c r="H44" s="1" t="s">
        <v>5962</v>
      </c>
      <c r="I44" s="1" t="s">
        <v>88</v>
      </c>
      <c r="K44" s="4">
        <f t="shared" si="1"/>
        <v>22</v>
      </c>
    </row>
    <row r="45">
      <c r="A45" s="1" t="s">
        <v>2052</v>
      </c>
      <c r="B45" s="1">
        <v>1.54515217E8</v>
      </c>
      <c r="C45" s="1">
        <v>5570013.0</v>
      </c>
      <c r="E45" s="1">
        <v>0.0</v>
      </c>
      <c r="F45" s="1" t="s">
        <v>5963</v>
      </c>
      <c r="G45" s="1">
        <v>4.0</v>
      </c>
      <c r="H45" s="1">
        <v>36.0</v>
      </c>
      <c r="I45" s="1" t="s">
        <v>5964</v>
      </c>
      <c r="K45" s="4">
        <f t="shared" si="1"/>
        <v>4</v>
      </c>
    </row>
    <row r="46">
      <c r="A46" s="1" t="s">
        <v>685</v>
      </c>
      <c r="B46" s="1">
        <v>1.167623E7</v>
      </c>
      <c r="C46" s="1">
        <v>1.9522398E7</v>
      </c>
      <c r="E46" s="1">
        <v>0.0</v>
      </c>
      <c r="F46" s="1" t="s">
        <v>682</v>
      </c>
      <c r="G46" s="1">
        <v>1.0</v>
      </c>
      <c r="H46" s="1">
        <v>51.0</v>
      </c>
      <c r="I46" s="1" t="s">
        <v>322</v>
      </c>
      <c r="K46" s="4">
        <f t="shared" si="1"/>
        <v>1</v>
      </c>
    </row>
    <row r="47">
      <c r="A47" s="1" t="s">
        <v>1897</v>
      </c>
      <c r="B47" s="1">
        <v>1.21802026E8</v>
      </c>
      <c r="C47" s="1">
        <v>8859925.0</v>
      </c>
      <c r="E47" s="1">
        <v>0.0</v>
      </c>
      <c r="F47" s="1" t="s">
        <v>5965</v>
      </c>
      <c r="G47" s="1">
        <v>4.0</v>
      </c>
      <c r="H47" s="1">
        <v>36.0</v>
      </c>
      <c r="I47" s="1" t="s">
        <v>1898</v>
      </c>
      <c r="K47" s="4">
        <f t="shared" si="1"/>
        <v>4</v>
      </c>
    </row>
    <row r="48">
      <c r="A48" s="1" t="s">
        <v>712</v>
      </c>
      <c r="B48" s="1">
        <v>3.62241391E8</v>
      </c>
      <c r="C48" s="1">
        <v>2.8147788E7</v>
      </c>
      <c r="D48" s="1" t="s">
        <v>5966</v>
      </c>
      <c r="E48" s="1">
        <v>4.0</v>
      </c>
      <c r="F48" s="1" t="s">
        <v>5967</v>
      </c>
      <c r="G48" s="1">
        <v>2.0</v>
      </c>
      <c r="H48" s="1" t="s">
        <v>5968</v>
      </c>
      <c r="I48" s="1" t="s">
        <v>5969</v>
      </c>
      <c r="K48" s="4">
        <f t="shared" si="1"/>
        <v>6</v>
      </c>
    </row>
    <row r="49">
      <c r="A49" s="1" t="s">
        <v>2726</v>
      </c>
      <c r="B49" s="1">
        <v>5.6184834E7</v>
      </c>
      <c r="C49" s="1">
        <v>595037.0</v>
      </c>
      <c r="E49" s="1">
        <v>0.0</v>
      </c>
      <c r="F49" s="1" t="s">
        <v>5970</v>
      </c>
      <c r="G49" s="1">
        <v>2.0</v>
      </c>
      <c r="H49" s="1">
        <v>36.0</v>
      </c>
      <c r="I49" s="1" t="s">
        <v>5971</v>
      </c>
      <c r="K49" s="4">
        <f t="shared" si="1"/>
        <v>2</v>
      </c>
    </row>
    <row r="50">
      <c r="A50" s="1" t="s">
        <v>1582</v>
      </c>
      <c r="B50" s="1">
        <v>1.56953542E8</v>
      </c>
      <c r="C50" s="1">
        <v>1.387404E7</v>
      </c>
      <c r="E50" s="1">
        <v>0.0</v>
      </c>
      <c r="F50" s="1" t="s">
        <v>5972</v>
      </c>
      <c r="G50" s="1">
        <v>4.0</v>
      </c>
      <c r="H50" s="1" t="s">
        <v>5973</v>
      </c>
      <c r="I50" s="1" t="s">
        <v>1583</v>
      </c>
      <c r="K50" s="4">
        <f t="shared" si="1"/>
        <v>4</v>
      </c>
    </row>
    <row r="51">
      <c r="A51" s="1" t="s">
        <v>524</v>
      </c>
      <c r="B51" s="1">
        <v>1.99042576E8</v>
      </c>
      <c r="C51" s="1">
        <v>3.7626544E7</v>
      </c>
      <c r="E51" s="1">
        <v>0.0</v>
      </c>
      <c r="F51" s="1" t="s">
        <v>5974</v>
      </c>
      <c r="G51" s="1">
        <v>4.0</v>
      </c>
      <c r="H51" s="1">
        <v>75.0</v>
      </c>
      <c r="I51" s="1" t="s">
        <v>5975</v>
      </c>
      <c r="K51" s="4">
        <f t="shared" si="1"/>
        <v>4</v>
      </c>
    </row>
    <row r="52">
      <c r="A52" s="1" t="s">
        <v>471</v>
      </c>
      <c r="B52" s="1">
        <v>2.4665743E7</v>
      </c>
      <c r="C52" s="1">
        <v>9610301.0</v>
      </c>
      <c r="E52" s="1">
        <v>0.0</v>
      </c>
      <c r="F52" s="1" t="s">
        <v>468</v>
      </c>
      <c r="G52" s="1">
        <v>1.0</v>
      </c>
      <c r="H52" s="1">
        <v>76.0</v>
      </c>
      <c r="I52" s="1" t="s">
        <v>365</v>
      </c>
      <c r="K52" s="4">
        <f t="shared" si="1"/>
        <v>1</v>
      </c>
    </row>
    <row r="53">
      <c r="A53" s="1" t="s">
        <v>1807</v>
      </c>
      <c r="B53" s="1">
        <v>1.47078295E8</v>
      </c>
      <c r="C53" s="1">
        <v>5306525.0</v>
      </c>
      <c r="E53" s="1">
        <v>0.0</v>
      </c>
      <c r="F53" s="1" t="s">
        <v>5976</v>
      </c>
      <c r="G53" s="1">
        <v>4.0</v>
      </c>
      <c r="H53" s="1">
        <v>36.0</v>
      </c>
      <c r="I53" s="1" t="s">
        <v>5964</v>
      </c>
      <c r="K53" s="4">
        <f t="shared" si="1"/>
        <v>4</v>
      </c>
    </row>
    <row r="54">
      <c r="A54" s="1" t="s">
        <v>2015</v>
      </c>
      <c r="B54" s="1">
        <v>1.30791975E8</v>
      </c>
      <c r="C54" s="1">
        <v>1.099415E7</v>
      </c>
      <c r="E54" s="1">
        <v>0.0</v>
      </c>
      <c r="F54" s="1" t="s">
        <v>5977</v>
      </c>
      <c r="G54" s="1">
        <v>3.0</v>
      </c>
      <c r="H54" s="1">
        <v>36.0</v>
      </c>
      <c r="I54" s="1" t="s">
        <v>5978</v>
      </c>
      <c r="K54" s="4">
        <f t="shared" si="1"/>
        <v>3</v>
      </c>
    </row>
    <row r="55">
      <c r="A55" s="1" t="s">
        <v>679</v>
      </c>
      <c r="B55" s="1">
        <v>1.4707404E7</v>
      </c>
      <c r="C55" s="1">
        <v>1.4733354E7</v>
      </c>
      <c r="E55" s="1">
        <v>0.0</v>
      </c>
      <c r="F55" s="1" t="s">
        <v>676</v>
      </c>
      <c r="G55" s="1">
        <v>1.0</v>
      </c>
      <c r="H55" s="1">
        <v>51.0</v>
      </c>
      <c r="I55" s="1" t="s">
        <v>680</v>
      </c>
      <c r="K55" s="4">
        <f t="shared" si="1"/>
        <v>1</v>
      </c>
    </row>
    <row r="56">
      <c r="A56" s="1" t="s">
        <v>573</v>
      </c>
      <c r="B56" s="1">
        <v>3.2440702E7</v>
      </c>
      <c r="C56" s="1">
        <v>3126383.0</v>
      </c>
      <c r="E56" s="1">
        <v>0.0</v>
      </c>
      <c r="F56" s="1" t="s">
        <v>570</v>
      </c>
      <c r="G56" s="1">
        <v>1.0</v>
      </c>
      <c r="H56" s="1">
        <v>75.0</v>
      </c>
      <c r="I56" s="1" t="s">
        <v>525</v>
      </c>
      <c r="K56" s="4">
        <f t="shared" si="1"/>
        <v>1</v>
      </c>
    </row>
    <row r="57">
      <c r="A57" s="1" t="s">
        <v>3837</v>
      </c>
      <c r="B57" s="1">
        <v>2.3586299E7</v>
      </c>
      <c r="C57" s="1">
        <v>2919422.0</v>
      </c>
      <c r="E57" s="1">
        <v>0.0</v>
      </c>
      <c r="F57" s="1" t="s">
        <v>5979</v>
      </c>
      <c r="G57" s="1">
        <v>4.0</v>
      </c>
      <c r="H57" s="1">
        <v>28.0</v>
      </c>
      <c r="I57" s="1" t="s">
        <v>3838</v>
      </c>
      <c r="K57" s="4">
        <f t="shared" si="1"/>
        <v>4</v>
      </c>
    </row>
    <row r="58">
      <c r="A58" s="1" t="s">
        <v>1559</v>
      </c>
      <c r="B58" s="1">
        <v>1.74052124E8</v>
      </c>
      <c r="C58" s="1">
        <v>3.9784288E7</v>
      </c>
      <c r="E58" s="1">
        <v>0.0</v>
      </c>
      <c r="F58" s="1" t="s">
        <v>5980</v>
      </c>
      <c r="G58" s="1">
        <v>2.0</v>
      </c>
      <c r="H58" s="1">
        <v>36.0</v>
      </c>
      <c r="I58" s="1" t="s">
        <v>1560</v>
      </c>
      <c r="K58" s="4">
        <f t="shared" si="1"/>
        <v>2</v>
      </c>
    </row>
    <row r="59">
      <c r="A59" s="1" t="s">
        <v>2260</v>
      </c>
      <c r="B59" s="1">
        <v>4.0181739E7</v>
      </c>
      <c r="C59" s="1">
        <v>6414497.0</v>
      </c>
      <c r="E59" s="1">
        <v>0.0</v>
      </c>
      <c r="F59" s="1" t="s">
        <v>2257</v>
      </c>
      <c r="G59" s="1">
        <v>1.0</v>
      </c>
      <c r="H59" s="1">
        <v>36.0</v>
      </c>
      <c r="I59" s="1" t="s">
        <v>2227</v>
      </c>
      <c r="K59" s="4">
        <f t="shared" si="1"/>
        <v>1</v>
      </c>
    </row>
    <row r="60">
      <c r="A60" s="1" t="s">
        <v>441</v>
      </c>
      <c r="B60" s="1">
        <v>8.2057375E7</v>
      </c>
      <c r="C60" s="1">
        <v>2.2976406E7</v>
      </c>
      <c r="E60" s="1">
        <v>0.0</v>
      </c>
      <c r="F60" s="1" t="s">
        <v>5981</v>
      </c>
      <c r="G60" s="1">
        <v>3.0</v>
      </c>
      <c r="H60" s="1">
        <v>76.0</v>
      </c>
      <c r="I60" s="1" t="s">
        <v>5982</v>
      </c>
      <c r="K60" s="4">
        <f t="shared" si="1"/>
        <v>3</v>
      </c>
    </row>
    <row r="61">
      <c r="A61" s="1" t="s">
        <v>2105</v>
      </c>
      <c r="B61" s="1">
        <v>4.2397025E7</v>
      </c>
      <c r="C61" s="1">
        <v>3870661.0</v>
      </c>
      <c r="E61" s="1">
        <v>0.0</v>
      </c>
      <c r="F61" s="1" t="s">
        <v>2102</v>
      </c>
      <c r="G61" s="1">
        <v>1.0</v>
      </c>
      <c r="H61" s="1">
        <v>36.0</v>
      </c>
      <c r="I61" s="1" t="s">
        <v>2095</v>
      </c>
      <c r="K61" s="4">
        <f t="shared" si="1"/>
        <v>1</v>
      </c>
    </row>
    <row r="62">
      <c r="A62" s="1" t="s">
        <v>3005</v>
      </c>
      <c r="B62" s="1">
        <v>2.5672229E7</v>
      </c>
      <c r="C62" s="1">
        <v>386427.0</v>
      </c>
      <c r="E62" s="1">
        <v>0.0</v>
      </c>
      <c r="F62" s="1" t="s">
        <v>3002</v>
      </c>
      <c r="G62" s="1">
        <v>1.0</v>
      </c>
      <c r="H62" s="1">
        <v>36.0</v>
      </c>
      <c r="I62" s="1" t="s">
        <v>3006</v>
      </c>
      <c r="K62" s="4">
        <f t="shared" si="1"/>
        <v>1</v>
      </c>
    </row>
    <row r="63">
      <c r="A63" s="1" t="s">
        <v>1976</v>
      </c>
      <c r="B63" s="1">
        <v>1.32831615E8</v>
      </c>
      <c r="C63" s="1">
        <v>1.3136717E7</v>
      </c>
      <c r="E63" s="1">
        <v>0.0</v>
      </c>
      <c r="F63" s="1" t="s">
        <v>5983</v>
      </c>
      <c r="G63" s="1">
        <v>3.0</v>
      </c>
      <c r="H63" s="1">
        <v>36.0</v>
      </c>
      <c r="I63" s="1" t="s">
        <v>5978</v>
      </c>
      <c r="K63" s="4">
        <f t="shared" si="1"/>
        <v>3</v>
      </c>
    </row>
    <row r="64">
      <c r="A64" s="1" t="s">
        <v>3745</v>
      </c>
      <c r="B64" s="1">
        <v>3.1948408E7</v>
      </c>
      <c r="C64" s="1">
        <v>1603975.0</v>
      </c>
      <c r="E64" s="1">
        <v>0.0</v>
      </c>
      <c r="F64" s="1" t="s">
        <v>5984</v>
      </c>
      <c r="G64" s="1">
        <v>3.0</v>
      </c>
      <c r="H64" s="1">
        <v>28.0</v>
      </c>
      <c r="I64" s="1" t="s">
        <v>3746</v>
      </c>
      <c r="K64" s="4">
        <f t="shared" si="1"/>
        <v>3</v>
      </c>
    </row>
    <row r="65">
      <c r="A65" s="1" t="s">
        <v>2220</v>
      </c>
      <c r="B65" s="1">
        <v>2.27274007E8</v>
      </c>
      <c r="C65" s="1">
        <v>3404012.0</v>
      </c>
      <c r="E65" s="1">
        <v>0.0</v>
      </c>
      <c r="F65" s="1" t="s">
        <v>5985</v>
      </c>
      <c r="G65" s="1">
        <v>6.0</v>
      </c>
      <c r="H65" s="1">
        <v>36.0</v>
      </c>
      <c r="I65" s="1" t="s">
        <v>5986</v>
      </c>
      <c r="K65" s="4">
        <f t="shared" si="1"/>
        <v>6</v>
      </c>
    </row>
    <row r="66">
      <c r="A66" s="1" t="s">
        <v>3289</v>
      </c>
      <c r="B66" s="1">
        <v>1.9241256E7</v>
      </c>
      <c r="C66" s="1">
        <v>421440.0</v>
      </c>
      <c r="E66" s="1">
        <v>0.0</v>
      </c>
      <c r="F66" s="1" t="s">
        <v>3286</v>
      </c>
      <c r="G66" s="1">
        <v>1.0</v>
      </c>
      <c r="H66" s="1">
        <v>36.0</v>
      </c>
      <c r="I66" s="1" t="s">
        <v>3290</v>
      </c>
      <c r="K66" s="4">
        <f t="shared" si="1"/>
        <v>1</v>
      </c>
    </row>
    <row r="67">
      <c r="A67" s="1" t="s">
        <v>498</v>
      </c>
      <c r="B67" s="1">
        <v>1.4660198E7</v>
      </c>
      <c r="C67" s="1">
        <v>7882440.0</v>
      </c>
      <c r="E67" s="1">
        <v>0.0</v>
      </c>
      <c r="F67" s="1" t="s">
        <v>495</v>
      </c>
      <c r="G67" s="1">
        <v>1.0</v>
      </c>
      <c r="H67" s="1">
        <v>76.0</v>
      </c>
      <c r="I67" s="1" t="s">
        <v>200</v>
      </c>
      <c r="K67" s="4">
        <f t="shared" si="1"/>
        <v>1</v>
      </c>
    </row>
    <row r="68">
      <c r="A68" s="1" t="s">
        <v>4227</v>
      </c>
      <c r="B68" s="1">
        <v>6.40701618E8</v>
      </c>
      <c r="C68" s="1">
        <v>1.3470354E7</v>
      </c>
      <c r="D68" s="1" t="s">
        <v>5987</v>
      </c>
      <c r="E68" s="1">
        <v>6.0</v>
      </c>
      <c r="G68" s="1">
        <v>0.0</v>
      </c>
      <c r="H68" s="1">
        <v>101.0</v>
      </c>
      <c r="I68" s="1" t="s">
        <v>418</v>
      </c>
      <c r="K68" s="4">
        <f t="shared" si="1"/>
        <v>6</v>
      </c>
    </row>
    <row r="69">
      <c r="A69" s="1" t="s">
        <v>2656</v>
      </c>
      <c r="B69" s="1">
        <v>3.2392452E7</v>
      </c>
      <c r="C69" s="1">
        <v>2899585.0</v>
      </c>
      <c r="E69" s="1">
        <v>0.0</v>
      </c>
      <c r="F69" s="1" t="s">
        <v>2653</v>
      </c>
      <c r="G69" s="1">
        <v>1.0</v>
      </c>
      <c r="H69" s="1">
        <v>36.0</v>
      </c>
      <c r="I69" s="1" t="s">
        <v>2227</v>
      </c>
      <c r="K69" s="4">
        <f t="shared" si="1"/>
        <v>1</v>
      </c>
    </row>
    <row r="70">
      <c r="A70" s="1" t="s">
        <v>1037</v>
      </c>
      <c r="B70" s="1">
        <v>6.5497498E7</v>
      </c>
      <c r="C70" s="1">
        <v>8156600.0</v>
      </c>
      <c r="E70" s="1">
        <v>0.0</v>
      </c>
      <c r="F70" s="1" t="s">
        <v>5988</v>
      </c>
      <c r="G70" s="1">
        <v>3.0</v>
      </c>
      <c r="H70" s="1" t="s">
        <v>5923</v>
      </c>
      <c r="I70" s="1" t="s">
        <v>1038</v>
      </c>
      <c r="K70" s="4">
        <f t="shared" si="1"/>
        <v>3</v>
      </c>
    </row>
    <row r="71">
      <c r="A71" s="1" t="s">
        <v>2750</v>
      </c>
      <c r="B71" s="1">
        <v>3.0881571E7</v>
      </c>
      <c r="C71" s="1">
        <v>322212.0</v>
      </c>
      <c r="E71" s="1">
        <v>0.0</v>
      </c>
      <c r="F71" s="1" t="s">
        <v>2747</v>
      </c>
      <c r="G71" s="1">
        <v>1.0</v>
      </c>
      <c r="H71" s="1">
        <v>36.0</v>
      </c>
      <c r="I71" s="1" t="s">
        <v>2751</v>
      </c>
      <c r="K71" s="4">
        <f t="shared" si="1"/>
        <v>1</v>
      </c>
    </row>
    <row r="72">
      <c r="A72" s="1" t="s">
        <v>2246</v>
      </c>
      <c r="B72" s="1">
        <v>7.2477267E7</v>
      </c>
      <c r="C72" s="1">
        <v>917890.0</v>
      </c>
      <c r="E72" s="1">
        <v>0.0</v>
      </c>
      <c r="F72" s="1" t="s">
        <v>5989</v>
      </c>
      <c r="G72" s="1">
        <v>2.0</v>
      </c>
      <c r="H72" s="1">
        <v>36.0</v>
      </c>
      <c r="I72" s="1" t="s">
        <v>5990</v>
      </c>
      <c r="K72" s="4">
        <f t="shared" si="1"/>
        <v>2</v>
      </c>
    </row>
    <row r="73">
      <c r="A73" s="1" t="s">
        <v>2021</v>
      </c>
      <c r="B73" s="1">
        <v>1.41677938E8</v>
      </c>
      <c r="C73" s="1">
        <v>5740485.0</v>
      </c>
      <c r="E73" s="1">
        <v>0.0</v>
      </c>
      <c r="F73" s="1" t="s">
        <v>5991</v>
      </c>
      <c r="G73" s="1">
        <v>4.0</v>
      </c>
      <c r="H73" s="1">
        <v>36.0</v>
      </c>
      <c r="I73" s="1" t="s">
        <v>5992</v>
      </c>
      <c r="K73" s="4">
        <f t="shared" si="1"/>
        <v>4</v>
      </c>
    </row>
    <row r="74">
      <c r="A74" s="1" t="s">
        <v>1618</v>
      </c>
      <c r="B74" s="1">
        <v>1.53044938E8</v>
      </c>
      <c r="C74" s="1">
        <v>3034831.0</v>
      </c>
      <c r="E74" s="1">
        <v>0.0</v>
      </c>
      <c r="F74" s="1" t="s">
        <v>5993</v>
      </c>
      <c r="G74" s="1">
        <v>2.0</v>
      </c>
      <c r="H74" s="1">
        <v>36.0</v>
      </c>
      <c r="I74" s="1" t="s">
        <v>1619</v>
      </c>
      <c r="K74" s="4">
        <f t="shared" si="1"/>
        <v>2</v>
      </c>
    </row>
    <row r="75">
      <c r="A75" s="1" t="s">
        <v>1856</v>
      </c>
      <c r="B75" s="1">
        <v>2.97902408E8</v>
      </c>
      <c r="C75" s="1">
        <v>6.4002583E7</v>
      </c>
      <c r="E75" s="1">
        <v>0.0</v>
      </c>
      <c r="F75" s="1" t="s">
        <v>5994</v>
      </c>
      <c r="G75" s="1">
        <v>11.0</v>
      </c>
      <c r="H75" s="1">
        <v>36.0</v>
      </c>
      <c r="I75" s="1" t="s">
        <v>1857</v>
      </c>
      <c r="K75" s="4">
        <f t="shared" si="1"/>
        <v>11</v>
      </c>
    </row>
    <row r="76">
      <c r="A76" s="1" t="s">
        <v>2887</v>
      </c>
      <c r="B76" s="1">
        <v>4.3671042E7</v>
      </c>
      <c r="C76" s="1">
        <v>1232930.0</v>
      </c>
      <c r="E76" s="1">
        <v>0.0</v>
      </c>
      <c r="F76" s="1" t="s">
        <v>5995</v>
      </c>
      <c r="G76" s="1">
        <v>2.0</v>
      </c>
      <c r="H76" s="1">
        <v>36.0</v>
      </c>
      <c r="I76" s="1" t="s">
        <v>2888</v>
      </c>
      <c r="K76" s="4">
        <f t="shared" si="1"/>
        <v>2</v>
      </c>
    </row>
    <row r="77">
      <c r="A77" s="1" t="s">
        <v>49</v>
      </c>
      <c r="B77" s="1">
        <v>1.126876125E9</v>
      </c>
      <c r="C77" s="1">
        <v>1.01138418E8</v>
      </c>
      <c r="E77" s="1">
        <v>0.0</v>
      </c>
      <c r="F77" s="1" t="s">
        <v>5996</v>
      </c>
      <c r="G77" s="1">
        <v>20.0</v>
      </c>
      <c r="H77" s="1" t="s">
        <v>5997</v>
      </c>
      <c r="I77" s="1" t="s">
        <v>5998</v>
      </c>
      <c r="K77" s="4">
        <f t="shared" si="1"/>
        <v>20</v>
      </c>
    </row>
    <row r="78">
      <c r="A78" s="1" t="s">
        <v>2346</v>
      </c>
      <c r="B78" s="1">
        <v>3.8473486E7</v>
      </c>
      <c r="C78" s="1">
        <v>517524.0</v>
      </c>
      <c r="E78" s="1">
        <v>0.0</v>
      </c>
      <c r="F78" s="1" t="s">
        <v>2343</v>
      </c>
      <c r="G78" s="1">
        <v>1.0</v>
      </c>
      <c r="H78" s="1">
        <v>36.0</v>
      </c>
      <c r="I78" s="1" t="s">
        <v>2347</v>
      </c>
      <c r="K78" s="4">
        <f t="shared" si="1"/>
        <v>1</v>
      </c>
    </row>
    <row r="79">
      <c r="A79" s="1" t="s">
        <v>3011</v>
      </c>
      <c r="B79" s="1">
        <v>2.5638844E7</v>
      </c>
      <c r="C79" s="1">
        <v>1062555.0</v>
      </c>
      <c r="E79" s="1">
        <v>0.0</v>
      </c>
      <c r="F79" s="1" t="s">
        <v>3008</v>
      </c>
      <c r="G79" s="1">
        <v>1.0</v>
      </c>
      <c r="H79" s="1">
        <v>36.0</v>
      </c>
      <c r="I79" s="1" t="s">
        <v>3012</v>
      </c>
      <c r="K79" s="4">
        <f t="shared" si="1"/>
        <v>1</v>
      </c>
    </row>
    <row r="80">
      <c r="A80" s="1" t="s">
        <v>4411</v>
      </c>
      <c r="B80" s="1">
        <v>1.80546865E8</v>
      </c>
      <c r="C80" s="1">
        <v>3923887.0</v>
      </c>
      <c r="D80" s="1" t="s">
        <v>5999</v>
      </c>
      <c r="E80" s="1">
        <v>2.0</v>
      </c>
      <c r="G80" s="1">
        <v>0.0</v>
      </c>
      <c r="H80" s="1">
        <v>101.0</v>
      </c>
      <c r="I80" s="1" t="s">
        <v>4412</v>
      </c>
      <c r="K80" s="4">
        <f t="shared" si="1"/>
        <v>2</v>
      </c>
    </row>
    <row r="81">
      <c r="A81" s="1" t="s">
        <v>489</v>
      </c>
      <c r="B81" s="1">
        <v>1.73275478E8</v>
      </c>
      <c r="C81" s="1">
        <v>3.2793193E7</v>
      </c>
      <c r="D81" s="1" t="s">
        <v>6000</v>
      </c>
      <c r="E81" s="1">
        <v>3.0</v>
      </c>
      <c r="F81" s="1" t="s">
        <v>486</v>
      </c>
      <c r="G81" s="1">
        <v>1.0</v>
      </c>
      <c r="H81" s="1">
        <v>76.0</v>
      </c>
      <c r="I81" s="1" t="s">
        <v>5902</v>
      </c>
      <c r="K81" s="4">
        <f t="shared" si="1"/>
        <v>4</v>
      </c>
    </row>
    <row r="82">
      <c r="A82" s="1" t="s">
        <v>3120</v>
      </c>
      <c r="B82" s="1">
        <v>2.3375962E7</v>
      </c>
      <c r="C82" s="1">
        <v>527644.0</v>
      </c>
      <c r="E82" s="1">
        <v>0.0</v>
      </c>
      <c r="F82" s="1" t="s">
        <v>3117</v>
      </c>
      <c r="G82" s="1">
        <v>1.0</v>
      </c>
      <c r="H82" s="1">
        <v>36.0</v>
      </c>
      <c r="I82" s="1" t="s">
        <v>3121</v>
      </c>
      <c r="K82" s="4">
        <f t="shared" si="1"/>
        <v>1</v>
      </c>
    </row>
    <row r="83">
      <c r="A83" s="1" t="s">
        <v>2142</v>
      </c>
      <c r="B83" s="1">
        <v>4.1716975E7</v>
      </c>
      <c r="C83" s="1">
        <v>771146.0</v>
      </c>
      <c r="E83" s="1">
        <v>0.0</v>
      </c>
      <c r="F83" s="1" t="s">
        <v>2139</v>
      </c>
      <c r="G83" s="1">
        <v>1.0</v>
      </c>
      <c r="H83" s="1">
        <v>36.0</v>
      </c>
      <c r="I83" s="1" t="s">
        <v>515</v>
      </c>
      <c r="K83" s="4">
        <f t="shared" si="1"/>
        <v>1</v>
      </c>
    </row>
    <row r="84">
      <c r="A84" s="1" t="s">
        <v>3403</v>
      </c>
      <c r="B84" s="1">
        <v>1.754234E7</v>
      </c>
      <c r="C84" s="1">
        <v>367999.0</v>
      </c>
      <c r="E84" s="1">
        <v>0.0</v>
      </c>
      <c r="F84" s="1" t="s">
        <v>3400</v>
      </c>
      <c r="G84" s="1">
        <v>1.0</v>
      </c>
      <c r="H84" s="1">
        <v>36.0</v>
      </c>
      <c r="I84" s="1" t="s">
        <v>3404</v>
      </c>
      <c r="K84" s="4">
        <f t="shared" si="1"/>
        <v>1</v>
      </c>
    </row>
    <row r="85">
      <c r="A85" s="1" t="s">
        <v>3295</v>
      </c>
      <c r="B85" s="1">
        <v>1.9116549E7</v>
      </c>
      <c r="C85" s="1">
        <v>348588.0</v>
      </c>
      <c r="E85" s="1">
        <v>0.0</v>
      </c>
      <c r="F85" s="1" t="s">
        <v>3292</v>
      </c>
      <c r="G85" s="1">
        <v>1.0</v>
      </c>
      <c r="H85" s="1">
        <v>36.0</v>
      </c>
      <c r="I85" s="1" t="s">
        <v>3296</v>
      </c>
      <c r="K85" s="4">
        <f t="shared" si="1"/>
        <v>1</v>
      </c>
    </row>
    <row r="86">
      <c r="A86" s="1" t="s">
        <v>3764</v>
      </c>
      <c r="B86" s="1">
        <v>3.4533625E7</v>
      </c>
      <c r="C86" s="1">
        <v>1.3727293E7</v>
      </c>
      <c r="E86" s="1">
        <v>0.0</v>
      </c>
      <c r="F86" s="1" t="s">
        <v>6001</v>
      </c>
      <c r="G86" s="1">
        <v>4.0</v>
      </c>
      <c r="H86" s="1">
        <v>28.0</v>
      </c>
      <c r="I86" s="1" t="s">
        <v>3765</v>
      </c>
      <c r="K86" s="4">
        <f t="shared" si="1"/>
        <v>4</v>
      </c>
    </row>
    <row r="87">
      <c r="A87" s="1" t="s">
        <v>1698</v>
      </c>
      <c r="B87" s="1">
        <v>6.8517507E7</v>
      </c>
      <c r="C87" s="1">
        <v>1.5671543E7</v>
      </c>
      <c r="E87" s="1">
        <v>0.0</v>
      </c>
      <c r="F87" s="1" t="s">
        <v>1695</v>
      </c>
      <c r="G87" s="1">
        <v>1.0</v>
      </c>
      <c r="H87" s="1">
        <v>36.0</v>
      </c>
      <c r="I87" s="1" t="s">
        <v>1699</v>
      </c>
      <c r="K87" s="4">
        <f t="shared" si="1"/>
        <v>1</v>
      </c>
    </row>
    <row r="88">
      <c r="A88" s="1" t="s">
        <v>759</v>
      </c>
      <c r="B88" s="1">
        <v>6.01685756E8</v>
      </c>
      <c r="C88" s="1">
        <v>3.1381919E7</v>
      </c>
      <c r="E88" s="1">
        <v>0.0</v>
      </c>
      <c r="F88" s="1" t="s">
        <v>6002</v>
      </c>
      <c r="G88" s="1">
        <v>13.0</v>
      </c>
      <c r="H88" s="1" t="s">
        <v>5923</v>
      </c>
      <c r="I88" s="1" t="s">
        <v>6003</v>
      </c>
      <c r="K88" s="4">
        <f t="shared" si="1"/>
        <v>13</v>
      </c>
    </row>
    <row r="89">
      <c r="A89" s="1" t="s">
        <v>404</v>
      </c>
      <c r="B89" s="1">
        <v>3.8717413E7</v>
      </c>
      <c r="C89" s="1">
        <v>4961676.0</v>
      </c>
      <c r="E89" s="1">
        <v>0.0</v>
      </c>
      <c r="F89" s="1" t="s">
        <v>401</v>
      </c>
      <c r="G89" s="1">
        <v>1.0</v>
      </c>
      <c r="H89" s="1">
        <v>76.0</v>
      </c>
      <c r="I89" s="1" t="s">
        <v>405</v>
      </c>
      <c r="K89" s="4">
        <f t="shared" si="1"/>
        <v>1</v>
      </c>
    </row>
    <row r="90">
      <c r="A90" s="1" t="s">
        <v>1565</v>
      </c>
      <c r="B90" s="1">
        <v>1.11295549E8</v>
      </c>
      <c r="C90" s="1">
        <v>8413692.0</v>
      </c>
      <c r="E90" s="1">
        <v>0.0</v>
      </c>
      <c r="F90" s="1" t="s">
        <v>6004</v>
      </c>
      <c r="G90" s="1">
        <v>2.0</v>
      </c>
      <c r="H90" s="1">
        <v>36.0</v>
      </c>
      <c r="I90" s="1" t="s">
        <v>1566</v>
      </c>
      <c r="K90" s="4">
        <f t="shared" si="1"/>
        <v>2</v>
      </c>
    </row>
    <row r="91">
      <c r="A91" s="1" t="s">
        <v>128</v>
      </c>
      <c r="B91" s="1">
        <v>2.90885733E8</v>
      </c>
      <c r="C91" s="1">
        <v>8062649.0</v>
      </c>
      <c r="E91" s="1">
        <v>0.0</v>
      </c>
      <c r="F91" s="1" t="s">
        <v>6005</v>
      </c>
      <c r="G91" s="1">
        <v>4.0</v>
      </c>
      <c r="H91" s="1" t="s">
        <v>6006</v>
      </c>
      <c r="I91" s="1" t="s">
        <v>129</v>
      </c>
      <c r="K91" s="4">
        <f t="shared" si="1"/>
        <v>4</v>
      </c>
    </row>
    <row r="92">
      <c r="A92" s="1" t="s">
        <v>4538</v>
      </c>
      <c r="B92" s="1">
        <v>1.58246336E8</v>
      </c>
      <c r="C92" s="1">
        <v>3115562.0</v>
      </c>
      <c r="D92" s="1" t="s">
        <v>6007</v>
      </c>
      <c r="E92" s="1">
        <v>2.0</v>
      </c>
      <c r="G92" s="1">
        <v>0.0</v>
      </c>
      <c r="H92" s="1">
        <v>101.0</v>
      </c>
      <c r="I92" s="1" t="s">
        <v>4539</v>
      </c>
      <c r="K92" s="4">
        <f t="shared" si="1"/>
        <v>2</v>
      </c>
    </row>
    <row r="93">
      <c r="A93" s="1" t="s">
        <v>2671</v>
      </c>
      <c r="B93" s="1">
        <v>6.063003E7</v>
      </c>
      <c r="C93" s="1">
        <v>981199.0</v>
      </c>
      <c r="E93" s="1">
        <v>0.0</v>
      </c>
      <c r="F93" s="1" t="s">
        <v>6008</v>
      </c>
      <c r="G93" s="1">
        <v>2.0</v>
      </c>
      <c r="H93" s="1">
        <v>36.0</v>
      </c>
      <c r="I93" s="1" t="s">
        <v>6009</v>
      </c>
      <c r="K93" s="4">
        <f t="shared" si="1"/>
        <v>2</v>
      </c>
    </row>
    <row r="94">
      <c r="A94" s="1" t="s">
        <v>1756</v>
      </c>
      <c r="B94" s="1">
        <v>3.13575685E8</v>
      </c>
      <c r="C94" s="1">
        <v>1.3996791E7</v>
      </c>
      <c r="E94" s="1">
        <v>0.0</v>
      </c>
      <c r="F94" s="1" t="s">
        <v>6010</v>
      </c>
      <c r="G94" s="1">
        <v>7.0</v>
      </c>
      <c r="H94" s="1">
        <v>36.0</v>
      </c>
      <c r="I94" s="1" t="s">
        <v>5894</v>
      </c>
      <c r="K94" s="4">
        <f t="shared" si="1"/>
        <v>7</v>
      </c>
    </row>
    <row r="95">
      <c r="A95" s="1" t="s">
        <v>1668</v>
      </c>
      <c r="B95" s="1">
        <v>7.2832024E7</v>
      </c>
      <c r="C95" s="1">
        <v>2472567.0</v>
      </c>
      <c r="E95" s="1">
        <v>0.0</v>
      </c>
      <c r="F95" s="1" t="s">
        <v>1665</v>
      </c>
      <c r="G95" s="1">
        <v>1.0</v>
      </c>
      <c r="H95" s="1">
        <v>36.0</v>
      </c>
      <c r="I95" s="1" t="s">
        <v>1669</v>
      </c>
      <c r="K95" s="4">
        <f t="shared" si="1"/>
        <v>1</v>
      </c>
    </row>
    <row r="96">
      <c r="A96" s="1" t="s">
        <v>2619</v>
      </c>
      <c r="B96" s="1">
        <v>3.2931358E7</v>
      </c>
      <c r="C96" s="1">
        <v>911446.0</v>
      </c>
      <c r="E96" s="1">
        <v>0.0</v>
      </c>
      <c r="F96" s="1" t="s">
        <v>2616</v>
      </c>
      <c r="G96" s="1">
        <v>1.0</v>
      </c>
      <c r="H96" s="1">
        <v>36.0</v>
      </c>
      <c r="I96" s="1" t="s">
        <v>1883</v>
      </c>
      <c r="K96" s="4">
        <f t="shared" si="1"/>
        <v>1</v>
      </c>
    </row>
    <row r="97">
      <c r="A97" s="1" t="s">
        <v>503</v>
      </c>
      <c r="B97" s="1">
        <v>6.1461449E7</v>
      </c>
      <c r="C97" s="1">
        <v>1.2220116E7</v>
      </c>
      <c r="E97" s="1">
        <v>0.0</v>
      </c>
      <c r="F97" s="1" t="s">
        <v>6011</v>
      </c>
      <c r="G97" s="1">
        <v>3.0</v>
      </c>
      <c r="H97" s="1" t="s">
        <v>6012</v>
      </c>
      <c r="I97" s="1" t="s">
        <v>6013</v>
      </c>
      <c r="K97" s="4">
        <f t="shared" si="1"/>
        <v>3</v>
      </c>
    </row>
    <row r="98">
      <c r="A98" s="1" t="s">
        <v>3193</v>
      </c>
      <c r="B98" s="1">
        <v>4.0698543E7</v>
      </c>
      <c r="C98" s="1">
        <v>1589216.0</v>
      </c>
      <c r="E98" s="1">
        <v>0.0</v>
      </c>
      <c r="F98" s="1" t="s">
        <v>6014</v>
      </c>
      <c r="G98" s="1">
        <v>2.0</v>
      </c>
      <c r="H98" s="1">
        <v>36.0</v>
      </c>
      <c r="I98" s="1" t="s">
        <v>6015</v>
      </c>
      <c r="K98" s="4">
        <f t="shared" si="1"/>
        <v>2</v>
      </c>
    </row>
    <row r="99">
      <c r="A99" s="1" t="s">
        <v>2496</v>
      </c>
      <c r="B99" s="1">
        <v>3.5688893E7</v>
      </c>
      <c r="C99" s="1">
        <v>1199159.0</v>
      </c>
      <c r="E99" s="1">
        <v>0.0</v>
      </c>
      <c r="F99" s="1" t="s">
        <v>2493</v>
      </c>
      <c r="G99" s="1">
        <v>1.0</v>
      </c>
      <c r="H99" s="1">
        <v>36.0</v>
      </c>
      <c r="I99" s="1" t="s">
        <v>509</v>
      </c>
      <c r="K99" s="4">
        <f t="shared" si="1"/>
        <v>1</v>
      </c>
    </row>
    <row r="100">
      <c r="A100" s="1" t="s">
        <v>3473</v>
      </c>
      <c r="B100" s="1">
        <v>1.6174605E7</v>
      </c>
      <c r="C100" s="1">
        <v>758731.0</v>
      </c>
      <c r="E100" s="1">
        <v>0.0</v>
      </c>
      <c r="F100" s="1" t="s">
        <v>3470</v>
      </c>
      <c r="G100" s="1">
        <v>1.0</v>
      </c>
      <c r="H100" s="1">
        <v>36.0</v>
      </c>
      <c r="I100" s="1" t="s">
        <v>3474</v>
      </c>
      <c r="K100" s="4">
        <f t="shared" si="1"/>
        <v>1</v>
      </c>
    </row>
    <row r="101">
      <c r="A101" s="1" t="s">
        <v>1576</v>
      </c>
      <c r="B101" s="1">
        <v>3.22833858E8</v>
      </c>
      <c r="C101" s="1">
        <v>1.0006263E7</v>
      </c>
      <c r="E101" s="1">
        <v>0.0</v>
      </c>
      <c r="F101" s="1" t="s">
        <v>6016</v>
      </c>
      <c r="G101" s="1">
        <v>8.0</v>
      </c>
      <c r="H101" s="1">
        <v>36.0</v>
      </c>
      <c r="I101" s="1" t="s">
        <v>6017</v>
      </c>
      <c r="K101" s="4">
        <f t="shared" si="1"/>
        <v>8</v>
      </c>
    </row>
    <row r="102">
      <c r="A102" s="1" t="s">
        <v>2075</v>
      </c>
      <c r="B102" s="1">
        <v>5.4249279E7</v>
      </c>
      <c r="C102" s="1">
        <v>1251342.0</v>
      </c>
      <c r="E102" s="1">
        <v>0.0</v>
      </c>
      <c r="F102" s="1" t="s">
        <v>6018</v>
      </c>
      <c r="G102" s="1">
        <v>2.0</v>
      </c>
      <c r="H102" s="1">
        <v>36.0</v>
      </c>
      <c r="I102" s="1" t="s">
        <v>2076</v>
      </c>
      <c r="K102" s="4">
        <f t="shared" si="1"/>
        <v>2</v>
      </c>
    </row>
    <row r="103">
      <c r="A103" s="1" t="s">
        <v>793</v>
      </c>
      <c r="B103" s="1">
        <v>1.7869188E8</v>
      </c>
      <c r="C103" s="1">
        <v>5777415.0</v>
      </c>
      <c r="E103" s="1">
        <v>0.0</v>
      </c>
      <c r="F103" s="1" t="s">
        <v>6019</v>
      </c>
      <c r="G103" s="1">
        <v>4.0</v>
      </c>
      <c r="H103" s="1">
        <v>50.0</v>
      </c>
      <c r="I103" s="1" t="s">
        <v>794</v>
      </c>
      <c r="K103" s="4">
        <f t="shared" si="1"/>
        <v>4</v>
      </c>
    </row>
    <row r="104">
      <c r="A104" s="1" t="s">
        <v>1522</v>
      </c>
      <c r="B104" s="1">
        <v>1.66749138E8</v>
      </c>
      <c r="C104" s="1">
        <v>1.960961E7</v>
      </c>
      <c r="E104" s="1">
        <v>0.0</v>
      </c>
      <c r="F104" s="1" t="s">
        <v>6020</v>
      </c>
      <c r="G104" s="1">
        <v>2.0</v>
      </c>
      <c r="H104" s="1">
        <v>36.0</v>
      </c>
      <c r="I104" s="1" t="s">
        <v>1523</v>
      </c>
      <c r="K104" s="4">
        <f t="shared" si="1"/>
        <v>2</v>
      </c>
    </row>
    <row r="105">
      <c r="A105" s="1" t="s">
        <v>5854</v>
      </c>
      <c r="B105" s="1">
        <v>4.8437399E7</v>
      </c>
      <c r="C105" s="1">
        <v>1.7106525E7</v>
      </c>
      <c r="D105" s="1" t="s">
        <v>5850</v>
      </c>
      <c r="E105" s="1">
        <v>1.0</v>
      </c>
      <c r="G105" s="1">
        <v>0.0</v>
      </c>
      <c r="H105" s="1">
        <v>76.0</v>
      </c>
      <c r="I105" s="1" t="s">
        <v>200</v>
      </c>
      <c r="K105" s="4">
        <f t="shared" si="1"/>
        <v>1</v>
      </c>
    </row>
    <row r="106">
      <c r="A106" s="1" t="s">
        <v>2326</v>
      </c>
      <c r="B106" s="1">
        <v>7.6713053E7</v>
      </c>
      <c r="C106" s="1">
        <v>7829915.0</v>
      </c>
      <c r="E106" s="1">
        <v>0.0</v>
      </c>
      <c r="F106" s="1" t="s">
        <v>6021</v>
      </c>
      <c r="G106" s="1">
        <v>2.0</v>
      </c>
      <c r="H106" s="1">
        <v>36.0</v>
      </c>
      <c r="I106" s="1" t="s">
        <v>6022</v>
      </c>
      <c r="K106" s="4">
        <f t="shared" si="1"/>
        <v>2</v>
      </c>
    </row>
    <row r="107">
      <c r="A107" s="1" t="s">
        <v>2685</v>
      </c>
      <c r="B107" s="1">
        <v>3.2048038E7</v>
      </c>
      <c r="C107" s="1">
        <v>683084.0</v>
      </c>
      <c r="E107" s="1">
        <v>0.0</v>
      </c>
      <c r="F107" s="1" t="s">
        <v>2682</v>
      </c>
      <c r="G107" s="1">
        <v>1.0</v>
      </c>
      <c r="H107" s="1">
        <v>36.0</v>
      </c>
      <c r="I107" s="1" t="s">
        <v>2352</v>
      </c>
      <c r="K107" s="4">
        <f t="shared" si="1"/>
        <v>1</v>
      </c>
    </row>
    <row r="108">
      <c r="A108" s="1" t="s">
        <v>3056</v>
      </c>
      <c r="B108" s="1">
        <v>2.4809318E7</v>
      </c>
      <c r="C108" s="1">
        <v>923596.0</v>
      </c>
      <c r="E108" s="1">
        <v>0.0</v>
      </c>
      <c r="F108" s="1" t="s">
        <v>3053</v>
      </c>
      <c r="G108" s="1">
        <v>1.0</v>
      </c>
      <c r="H108" s="1">
        <v>36.0</v>
      </c>
      <c r="I108" s="1" t="s">
        <v>3057</v>
      </c>
      <c r="K108" s="4">
        <f t="shared" si="1"/>
        <v>1</v>
      </c>
    </row>
    <row r="109">
      <c r="A109" s="1" t="s">
        <v>2417</v>
      </c>
      <c r="B109" s="1">
        <v>3.737437E7</v>
      </c>
      <c r="C109" s="1">
        <v>1.0226878E7</v>
      </c>
      <c r="E109" s="1">
        <v>0.0</v>
      </c>
      <c r="F109" s="1" t="s">
        <v>2414</v>
      </c>
      <c r="G109" s="1">
        <v>1.0</v>
      </c>
      <c r="H109" s="1">
        <v>36.0</v>
      </c>
      <c r="I109" s="1" t="s">
        <v>2418</v>
      </c>
      <c r="K109" s="4">
        <f t="shared" si="1"/>
        <v>1</v>
      </c>
    </row>
    <row r="110">
      <c r="A110" s="1" t="s">
        <v>4083</v>
      </c>
      <c r="B110" s="1">
        <v>6.95396967E8</v>
      </c>
      <c r="C110" s="1">
        <v>3.4160271E7</v>
      </c>
      <c r="D110" s="1" t="s">
        <v>6023</v>
      </c>
      <c r="E110" s="1">
        <v>6.0</v>
      </c>
      <c r="G110" s="1">
        <v>0.0</v>
      </c>
      <c r="H110" s="1">
        <v>101.0</v>
      </c>
      <c r="I110" s="1" t="s">
        <v>6024</v>
      </c>
      <c r="K110" s="4">
        <f t="shared" si="1"/>
        <v>6</v>
      </c>
    </row>
    <row r="111">
      <c r="A111" s="1" t="s">
        <v>514</v>
      </c>
      <c r="B111" s="1">
        <v>4060489.0</v>
      </c>
      <c r="C111" s="1">
        <v>3627151.0</v>
      </c>
      <c r="E111" s="1">
        <v>0.0</v>
      </c>
      <c r="F111" s="1" t="s">
        <v>511</v>
      </c>
      <c r="G111" s="1">
        <v>1.0</v>
      </c>
      <c r="H111" s="1">
        <v>76.0</v>
      </c>
      <c r="I111" s="1" t="s">
        <v>515</v>
      </c>
      <c r="K111" s="4">
        <f t="shared" si="1"/>
        <v>1</v>
      </c>
    </row>
    <row r="112">
      <c r="A112" s="1" t="s">
        <v>1874</v>
      </c>
      <c r="B112" s="1">
        <v>1.0166545E8</v>
      </c>
      <c r="C112" s="1">
        <v>4849236.0</v>
      </c>
      <c r="E112" s="1">
        <v>0.0</v>
      </c>
      <c r="F112" s="1" t="s">
        <v>6025</v>
      </c>
      <c r="G112" s="1">
        <v>2.0</v>
      </c>
      <c r="H112" s="1">
        <v>36.0</v>
      </c>
      <c r="I112" s="1" t="s">
        <v>6026</v>
      </c>
      <c r="K112" s="4">
        <f t="shared" si="1"/>
        <v>2</v>
      </c>
    </row>
    <row r="113">
      <c r="A113" s="1" t="s">
        <v>545</v>
      </c>
      <c r="B113" s="1">
        <v>5.3792903E7</v>
      </c>
      <c r="C113" s="1">
        <v>1.1300534E7</v>
      </c>
      <c r="E113" s="1">
        <v>0.0</v>
      </c>
      <c r="F113" s="1" t="s">
        <v>542</v>
      </c>
      <c r="G113" s="1">
        <v>1.0</v>
      </c>
      <c r="H113" s="1">
        <v>75.0</v>
      </c>
      <c r="I113" s="1" t="s">
        <v>546</v>
      </c>
      <c r="K113" s="4">
        <f t="shared" si="1"/>
        <v>1</v>
      </c>
    </row>
    <row r="114">
      <c r="A114" s="1" t="s">
        <v>3534</v>
      </c>
      <c r="B114" s="1">
        <v>1.528273E7</v>
      </c>
      <c r="C114" s="1">
        <v>2871399.0</v>
      </c>
      <c r="E114" s="1">
        <v>0.0</v>
      </c>
      <c r="F114" s="1" t="s">
        <v>3531</v>
      </c>
      <c r="G114" s="1">
        <v>1.0</v>
      </c>
      <c r="H114" s="1">
        <v>36.0</v>
      </c>
      <c r="I114" s="1" t="s">
        <v>794</v>
      </c>
      <c r="K114" s="4">
        <f t="shared" si="1"/>
        <v>1</v>
      </c>
    </row>
    <row r="115">
      <c r="A115" s="1" t="s">
        <v>199</v>
      </c>
      <c r="B115" s="1">
        <v>1.53119353E8</v>
      </c>
      <c r="C115" s="1">
        <v>1.4180103E7</v>
      </c>
      <c r="E115" s="1">
        <v>0.0</v>
      </c>
      <c r="F115" s="1" t="s">
        <v>6027</v>
      </c>
      <c r="G115" s="1">
        <v>3.0</v>
      </c>
      <c r="H115" s="1">
        <v>76.0</v>
      </c>
      <c r="I115" s="1" t="s">
        <v>6013</v>
      </c>
      <c r="K115" s="4">
        <f t="shared" si="1"/>
        <v>3</v>
      </c>
    </row>
    <row r="116">
      <c r="A116" s="1" t="s">
        <v>592</v>
      </c>
      <c r="B116" s="1">
        <v>3.099602E7</v>
      </c>
      <c r="C116" s="1">
        <v>6420448.0</v>
      </c>
      <c r="E116" s="1">
        <v>0.0</v>
      </c>
      <c r="F116" s="1" t="s">
        <v>589</v>
      </c>
      <c r="G116" s="1">
        <v>1.0</v>
      </c>
      <c r="H116" s="1">
        <v>75.0</v>
      </c>
      <c r="I116" s="1" t="s">
        <v>568</v>
      </c>
      <c r="K116" s="4">
        <f t="shared" si="1"/>
        <v>1</v>
      </c>
    </row>
    <row r="117">
      <c r="A117" s="1" t="s">
        <v>3044</v>
      </c>
      <c r="B117" s="1">
        <v>4.2520659E7</v>
      </c>
      <c r="C117" s="1">
        <v>483300.0</v>
      </c>
      <c r="E117" s="1">
        <v>0.0</v>
      </c>
      <c r="F117" s="1" t="s">
        <v>6028</v>
      </c>
      <c r="G117" s="1">
        <v>2.0</v>
      </c>
      <c r="H117" s="1">
        <v>36.0</v>
      </c>
      <c r="I117" s="1" t="s">
        <v>3045</v>
      </c>
      <c r="K117" s="4">
        <f t="shared" si="1"/>
        <v>2</v>
      </c>
    </row>
    <row r="118">
      <c r="A118" s="1" t="s">
        <v>3751</v>
      </c>
      <c r="B118" s="1">
        <v>4.0492968E7</v>
      </c>
      <c r="C118" s="1">
        <v>2082453.0</v>
      </c>
      <c r="E118" s="1">
        <v>0.0</v>
      </c>
      <c r="F118" s="1" t="s">
        <v>6029</v>
      </c>
      <c r="G118" s="1">
        <v>5.0</v>
      </c>
      <c r="H118" s="1">
        <v>28.0</v>
      </c>
      <c r="I118" s="1" t="s">
        <v>3752</v>
      </c>
      <c r="K118" s="4">
        <f t="shared" si="1"/>
        <v>5</v>
      </c>
    </row>
    <row r="119">
      <c r="A119" s="1" t="s">
        <v>1868</v>
      </c>
      <c r="B119" s="1">
        <v>5.2287984E7</v>
      </c>
      <c r="C119" s="1">
        <v>571335.0</v>
      </c>
      <c r="E119" s="1">
        <v>0.0</v>
      </c>
      <c r="F119" s="1" t="s">
        <v>1865</v>
      </c>
      <c r="G119" s="1">
        <v>1.0</v>
      </c>
      <c r="H119" s="1">
        <v>36.0</v>
      </c>
      <c r="I119" s="1" t="s">
        <v>1869</v>
      </c>
      <c r="K119" s="4">
        <f t="shared" si="1"/>
        <v>1</v>
      </c>
    </row>
    <row r="120">
      <c r="A120" s="1" t="s">
        <v>2316</v>
      </c>
      <c r="B120" s="1">
        <v>3.9107418E7</v>
      </c>
      <c r="C120" s="1">
        <v>4043523.0</v>
      </c>
      <c r="E120" s="1">
        <v>0.0</v>
      </c>
      <c r="F120" s="1" t="s">
        <v>2313</v>
      </c>
      <c r="G120" s="1">
        <v>1.0</v>
      </c>
      <c r="H120" s="1">
        <v>36.0</v>
      </c>
      <c r="I120" s="1" t="s">
        <v>2016</v>
      </c>
      <c r="K120" s="4">
        <f t="shared" si="1"/>
        <v>1</v>
      </c>
    </row>
    <row r="121">
      <c r="A121" s="1" t="s">
        <v>2694</v>
      </c>
      <c r="B121" s="1">
        <v>4.2791407E7</v>
      </c>
      <c r="C121" s="1">
        <v>4756898.0</v>
      </c>
      <c r="E121" s="1">
        <v>0.0</v>
      </c>
      <c r="F121" s="1" t="s">
        <v>6030</v>
      </c>
      <c r="G121" s="1">
        <v>2.0</v>
      </c>
      <c r="H121" s="1" t="s">
        <v>5973</v>
      </c>
      <c r="I121" s="1" t="s">
        <v>2695</v>
      </c>
      <c r="K121" s="4">
        <f t="shared" si="1"/>
        <v>2</v>
      </c>
    </row>
    <row r="122">
      <c r="A122" s="1" t="s">
        <v>447</v>
      </c>
      <c r="B122" s="1">
        <v>1.02234334E8</v>
      </c>
      <c r="C122" s="1">
        <v>1.4952075E7</v>
      </c>
      <c r="D122" s="1" t="s">
        <v>5811</v>
      </c>
      <c r="E122" s="1">
        <v>1.0</v>
      </c>
      <c r="F122" s="1" t="s">
        <v>6031</v>
      </c>
      <c r="G122" s="1">
        <v>2.0</v>
      </c>
      <c r="H122" s="1">
        <v>76.0</v>
      </c>
      <c r="I122" s="1" t="s">
        <v>448</v>
      </c>
      <c r="K122" s="4">
        <f t="shared" si="1"/>
        <v>3</v>
      </c>
    </row>
    <row r="123">
      <c r="A123" s="1" t="s">
        <v>3459</v>
      </c>
      <c r="B123" s="1">
        <v>1.6648711E7</v>
      </c>
      <c r="C123" s="1">
        <v>385985.0</v>
      </c>
      <c r="E123" s="1">
        <v>0.0</v>
      </c>
      <c r="F123" s="1" t="s">
        <v>3456</v>
      </c>
      <c r="G123" s="1">
        <v>1.0</v>
      </c>
      <c r="H123" s="1">
        <v>36.0</v>
      </c>
      <c r="I123" s="1" t="s">
        <v>3460</v>
      </c>
      <c r="K123" s="4">
        <f t="shared" si="1"/>
        <v>1</v>
      </c>
    </row>
    <row r="124">
      <c r="A124" s="1" t="s">
        <v>3501</v>
      </c>
      <c r="B124" s="1">
        <v>1.5912825E7</v>
      </c>
      <c r="C124" s="1">
        <v>359803.0</v>
      </c>
      <c r="E124" s="1">
        <v>0.0</v>
      </c>
      <c r="F124" s="1" t="s">
        <v>3498</v>
      </c>
      <c r="G124" s="1">
        <v>1.0</v>
      </c>
      <c r="H124" s="1">
        <v>36.0</v>
      </c>
      <c r="I124" s="1" t="s">
        <v>3502</v>
      </c>
      <c r="K124" s="4">
        <f t="shared" si="1"/>
        <v>1</v>
      </c>
    </row>
    <row r="125">
      <c r="A125" s="1" t="s">
        <v>530</v>
      </c>
      <c r="B125" s="1">
        <v>1.70693753E8</v>
      </c>
      <c r="C125" s="1">
        <v>5.9632531E7</v>
      </c>
      <c r="E125" s="1">
        <v>0.0</v>
      </c>
      <c r="F125" s="1" t="s">
        <v>6032</v>
      </c>
      <c r="G125" s="1">
        <v>3.0</v>
      </c>
      <c r="H125" s="1">
        <v>75.0</v>
      </c>
      <c r="I125" s="1" t="s">
        <v>6033</v>
      </c>
      <c r="K125" s="4">
        <f t="shared" si="1"/>
        <v>3</v>
      </c>
    </row>
    <row r="126">
      <c r="A126" s="1" t="s">
        <v>2446</v>
      </c>
      <c r="B126" s="1">
        <v>7.0012839E7</v>
      </c>
      <c r="C126" s="1">
        <v>3670895.0</v>
      </c>
      <c r="E126" s="1">
        <v>0.0</v>
      </c>
      <c r="F126" s="1" t="s">
        <v>6034</v>
      </c>
      <c r="G126" s="1">
        <v>2.0</v>
      </c>
      <c r="H126" s="1">
        <v>36.0</v>
      </c>
      <c r="I126" s="1" t="s">
        <v>2447</v>
      </c>
      <c r="K126" s="4">
        <f t="shared" si="1"/>
        <v>2</v>
      </c>
    </row>
    <row r="127">
      <c r="A127" s="1" t="s">
        <v>3268</v>
      </c>
      <c r="B127" s="1">
        <v>1.9566377E7</v>
      </c>
      <c r="C127" s="1">
        <v>1.0106236E7</v>
      </c>
      <c r="E127" s="1">
        <v>0.0</v>
      </c>
      <c r="F127" s="1" t="s">
        <v>3265</v>
      </c>
      <c r="G127" s="1">
        <v>1.0</v>
      </c>
      <c r="H127" s="1">
        <v>36.0</v>
      </c>
      <c r="I127" s="1" t="s">
        <v>3269</v>
      </c>
      <c r="K127" s="4">
        <f t="shared" si="1"/>
        <v>1</v>
      </c>
    </row>
    <row r="128">
      <c r="A128" s="1" t="s">
        <v>2858</v>
      </c>
      <c r="B128" s="1">
        <v>2.821059E7</v>
      </c>
      <c r="C128" s="1">
        <v>788663.0</v>
      </c>
      <c r="E128" s="1">
        <v>0.0</v>
      </c>
      <c r="F128" s="1" t="s">
        <v>2855</v>
      </c>
      <c r="G128" s="1">
        <v>1.0</v>
      </c>
      <c r="H128" s="1">
        <v>36.0</v>
      </c>
      <c r="I128" s="1" t="s">
        <v>509</v>
      </c>
      <c r="K128" s="4">
        <f t="shared" si="1"/>
        <v>1</v>
      </c>
    </row>
    <row r="129">
      <c r="A129" s="1" t="s">
        <v>2436</v>
      </c>
      <c r="B129" s="1">
        <v>3.7196943E7</v>
      </c>
      <c r="C129" s="1">
        <v>2423377.0</v>
      </c>
      <c r="E129" s="1">
        <v>0.0</v>
      </c>
      <c r="F129" s="1" t="s">
        <v>2433</v>
      </c>
      <c r="G129" s="1">
        <v>1.0</v>
      </c>
      <c r="H129" s="1">
        <v>36.0</v>
      </c>
      <c r="I129" s="1" t="s">
        <v>509</v>
      </c>
      <c r="K129" s="4">
        <f t="shared" si="1"/>
        <v>1</v>
      </c>
    </row>
    <row r="130">
      <c r="A130" s="1" t="s">
        <v>3134</v>
      </c>
      <c r="B130" s="1">
        <v>2.2537903E7</v>
      </c>
      <c r="C130" s="1">
        <v>639270.0</v>
      </c>
      <c r="E130" s="1">
        <v>0.0</v>
      </c>
      <c r="F130" s="1" t="s">
        <v>3131</v>
      </c>
      <c r="G130" s="1">
        <v>1.0</v>
      </c>
      <c r="H130" s="1">
        <v>36.0</v>
      </c>
      <c r="I130" s="1" t="s">
        <v>540</v>
      </c>
      <c r="K130" s="4">
        <f t="shared" si="1"/>
        <v>1</v>
      </c>
    </row>
    <row r="131">
      <c r="A131" s="1" t="s">
        <v>3021</v>
      </c>
      <c r="B131" s="1">
        <v>2.5269515E7</v>
      </c>
      <c r="C131" s="1">
        <v>399136.0</v>
      </c>
      <c r="E131" s="1">
        <v>0.0</v>
      </c>
      <c r="F131" s="1" t="s">
        <v>3018</v>
      </c>
      <c r="G131" s="1">
        <v>1.0</v>
      </c>
      <c r="H131" s="1">
        <v>36.0</v>
      </c>
      <c r="I131" s="1" t="s">
        <v>3022</v>
      </c>
      <c r="K131" s="4">
        <f t="shared" si="1"/>
        <v>1</v>
      </c>
    </row>
    <row r="132">
      <c r="A132" s="1" t="s">
        <v>1512</v>
      </c>
      <c r="B132" s="1">
        <v>1.48733843E8</v>
      </c>
      <c r="C132" s="1">
        <v>1.1234243E7</v>
      </c>
      <c r="E132" s="1">
        <v>0.0</v>
      </c>
      <c r="F132" s="1" t="s">
        <v>6035</v>
      </c>
      <c r="G132" s="1">
        <v>2.0</v>
      </c>
      <c r="H132" s="1">
        <v>36.0</v>
      </c>
      <c r="I132" s="1" t="s">
        <v>1513</v>
      </c>
      <c r="K132" s="4">
        <f t="shared" si="1"/>
        <v>2</v>
      </c>
    </row>
    <row r="133">
      <c r="A133" s="1" t="s">
        <v>3605</v>
      </c>
      <c r="B133" s="1">
        <v>1.0313994E7</v>
      </c>
      <c r="C133" s="1">
        <v>1263605.0</v>
      </c>
      <c r="E133" s="1">
        <v>0.0</v>
      </c>
      <c r="F133" s="1" t="s">
        <v>3602</v>
      </c>
      <c r="G133" s="1">
        <v>1.0</v>
      </c>
      <c r="H133" s="1">
        <v>36.0</v>
      </c>
      <c r="I133" s="1" t="s">
        <v>3606</v>
      </c>
      <c r="K133" s="4">
        <f t="shared" si="1"/>
        <v>1</v>
      </c>
    </row>
    <row r="134">
      <c r="A134" s="1" t="s">
        <v>3847</v>
      </c>
      <c r="B134" s="1">
        <v>2.6223973E7</v>
      </c>
      <c r="C134" s="1">
        <v>1277379.0</v>
      </c>
      <c r="E134" s="1">
        <v>0.0</v>
      </c>
      <c r="F134" s="1" t="s">
        <v>6036</v>
      </c>
      <c r="G134" s="1">
        <v>4.0</v>
      </c>
      <c r="H134" s="1">
        <v>28.0</v>
      </c>
      <c r="I134" s="1" t="s">
        <v>3848</v>
      </c>
      <c r="K134" s="4">
        <f t="shared" si="1"/>
        <v>4</v>
      </c>
    </row>
    <row r="135">
      <c r="A135" s="1" t="s">
        <v>690</v>
      </c>
      <c r="B135" s="1">
        <v>9483351.0</v>
      </c>
      <c r="C135" s="1">
        <v>1.3360353E7</v>
      </c>
      <c r="E135" s="1">
        <v>0.0</v>
      </c>
      <c r="F135" s="1" t="s">
        <v>687</v>
      </c>
      <c r="G135" s="1">
        <v>1.0</v>
      </c>
      <c r="H135" s="1">
        <v>51.0</v>
      </c>
      <c r="I135" s="1" t="s">
        <v>691</v>
      </c>
      <c r="K135" s="4">
        <f t="shared" si="1"/>
        <v>1</v>
      </c>
    </row>
    <row r="136">
      <c r="A136" s="1" t="s">
        <v>2336</v>
      </c>
      <c r="B136" s="1">
        <v>7.4340831E7</v>
      </c>
      <c r="C136" s="1">
        <v>4782188.0</v>
      </c>
      <c r="E136" s="1">
        <v>0.0</v>
      </c>
      <c r="F136" s="1" t="s">
        <v>6037</v>
      </c>
      <c r="G136" s="1">
        <v>2.0</v>
      </c>
      <c r="H136" s="1">
        <v>36.0</v>
      </c>
      <c r="I136" s="1" t="s">
        <v>2337</v>
      </c>
      <c r="K136" s="4">
        <f t="shared" si="1"/>
        <v>2</v>
      </c>
    </row>
    <row r="137">
      <c r="A137" s="1" t="s">
        <v>3388</v>
      </c>
      <c r="B137" s="1">
        <v>1.7635173E7</v>
      </c>
      <c r="C137" s="1">
        <v>1.208057E7</v>
      </c>
      <c r="E137" s="1">
        <v>0.0</v>
      </c>
      <c r="F137" s="1" t="s">
        <v>3385</v>
      </c>
      <c r="G137" s="1">
        <v>1.0</v>
      </c>
      <c r="H137" s="1">
        <v>36.0</v>
      </c>
      <c r="I137" s="1" t="s">
        <v>2347</v>
      </c>
      <c r="K137" s="4">
        <f t="shared" si="1"/>
        <v>1</v>
      </c>
    </row>
    <row r="138">
      <c r="A138" s="1" t="s">
        <v>2605</v>
      </c>
      <c r="B138" s="1">
        <v>3.3128742E7</v>
      </c>
      <c r="C138" s="1">
        <v>4338164.0</v>
      </c>
      <c r="E138" s="1">
        <v>0.0</v>
      </c>
      <c r="F138" s="1" t="s">
        <v>2602</v>
      </c>
      <c r="G138" s="1">
        <v>1.0</v>
      </c>
      <c r="H138" s="1">
        <v>36.0</v>
      </c>
      <c r="I138" s="1" t="s">
        <v>509</v>
      </c>
      <c r="K138" s="4">
        <f t="shared" si="1"/>
        <v>1</v>
      </c>
    </row>
    <row r="139">
      <c r="A139" s="1" t="s">
        <v>3511</v>
      </c>
      <c r="B139" s="1">
        <v>1.5646679E7</v>
      </c>
      <c r="C139" s="1">
        <v>1570264.0</v>
      </c>
      <c r="E139" s="1">
        <v>0.0</v>
      </c>
      <c r="F139" s="1" t="s">
        <v>3508</v>
      </c>
      <c r="G139" s="1">
        <v>1.0</v>
      </c>
      <c r="H139" s="1">
        <v>36.0</v>
      </c>
      <c r="I139" s="1" t="s">
        <v>3012</v>
      </c>
      <c r="K139" s="4">
        <f t="shared" si="1"/>
        <v>1</v>
      </c>
    </row>
    <row r="140">
      <c r="A140" s="1" t="s">
        <v>3659</v>
      </c>
      <c r="B140" s="1">
        <v>4742289.0</v>
      </c>
      <c r="C140" s="1">
        <v>4625149.0</v>
      </c>
      <c r="E140" s="1">
        <v>0.0</v>
      </c>
      <c r="F140" s="1" t="s">
        <v>3656</v>
      </c>
      <c r="G140" s="1">
        <v>1.0</v>
      </c>
      <c r="H140" s="1">
        <v>36.0</v>
      </c>
      <c r="I140" s="1" t="s">
        <v>2076</v>
      </c>
      <c r="K140" s="4">
        <f t="shared" si="1"/>
        <v>1</v>
      </c>
    </row>
    <row r="141">
      <c r="A141" s="1" t="s">
        <v>2236</v>
      </c>
      <c r="B141" s="1">
        <v>7.9479533E7</v>
      </c>
      <c r="C141" s="1">
        <v>1969946.0</v>
      </c>
      <c r="E141" s="1">
        <v>0.0</v>
      </c>
      <c r="F141" s="1" t="s">
        <v>6038</v>
      </c>
      <c r="G141" s="1">
        <v>2.0</v>
      </c>
      <c r="H141" s="1">
        <v>36.0</v>
      </c>
      <c r="I141" s="1" t="s">
        <v>2237</v>
      </c>
      <c r="K141" s="4">
        <f t="shared" si="1"/>
        <v>2</v>
      </c>
    </row>
    <row r="142">
      <c r="A142" s="1" t="s">
        <v>696</v>
      </c>
      <c r="B142" s="1">
        <v>8472590.0</v>
      </c>
      <c r="C142" s="1">
        <v>9796832.0</v>
      </c>
      <c r="E142" s="1">
        <v>0.0</v>
      </c>
      <c r="F142" s="1" t="s">
        <v>693</v>
      </c>
      <c r="G142" s="1">
        <v>1.0</v>
      </c>
      <c r="H142" s="1">
        <v>51.0</v>
      </c>
      <c r="I142" s="1" t="s">
        <v>697</v>
      </c>
      <c r="K142" s="4">
        <f t="shared" si="1"/>
        <v>1</v>
      </c>
    </row>
    <row r="143">
      <c r="A143" s="1" t="s">
        <v>2469</v>
      </c>
      <c r="B143" s="1">
        <v>3.6518186E7</v>
      </c>
      <c r="C143" s="1">
        <v>398571.0</v>
      </c>
      <c r="E143" s="1">
        <v>0.0</v>
      </c>
      <c r="F143" s="1" t="s">
        <v>2466</v>
      </c>
      <c r="G143" s="1">
        <v>1.0</v>
      </c>
      <c r="H143" s="1">
        <v>36.0</v>
      </c>
      <c r="I143" s="1" t="s">
        <v>2470</v>
      </c>
      <c r="K143" s="4">
        <f t="shared" si="1"/>
        <v>1</v>
      </c>
    </row>
    <row r="144">
      <c r="A144" s="1" t="s">
        <v>2040</v>
      </c>
      <c r="B144" s="1">
        <v>7.2329402E7</v>
      </c>
      <c r="C144" s="1">
        <v>8192956.0</v>
      </c>
      <c r="E144" s="1">
        <v>0.0</v>
      </c>
      <c r="F144" s="1" t="s">
        <v>6039</v>
      </c>
      <c r="G144" s="1">
        <v>2.0</v>
      </c>
      <c r="H144" s="1">
        <v>36.0</v>
      </c>
      <c r="I144" s="1" t="s">
        <v>2041</v>
      </c>
      <c r="K144" s="4">
        <f t="shared" si="1"/>
        <v>2</v>
      </c>
    </row>
    <row r="145">
      <c r="A145" s="1" t="s">
        <v>2912</v>
      </c>
      <c r="B145" s="1">
        <v>2.7487649E7</v>
      </c>
      <c r="C145" s="1">
        <v>658989.0</v>
      </c>
      <c r="E145" s="1">
        <v>0.0</v>
      </c>
      <c r="F145" s="1" t="s">
        <v>2909</v>
      </c>
      <c r="G145" s="1">
        <v>1.0</v>
      </c>
      <c r="H145" s="1">
        <v>36.0</v>
      </c>
      <c r="I145" s="1" t="s">
        <v>2913</v>
      </c>
      <c r="K145" s="4">
        <f t="shared" si="1"/>
        <v>1</v>
      </c>
    </row>
    <row r="146">
      <c r="A146" s="1" t="s">
        <v>364</v>
      </c>
      <c r="B146" s="1">
        <v>7.6925748E7</v>
      </c>
      <c r="C146" s="1">
        <v>1.3876164E7</v>
      </c>
      <c r="E146" s="1">
        <v>0.0</v>
      </c>
      <c r="F146" s="1" t="s">
        <v>6040</v>
      </c>
      <c r="G146" s="1">
        <v>2.0</v>
      </c>
      <c r="H146" s="1">
        <v>76.0</v>
      </c>
      <c r="I146" s="1" t="s">
        <v>6041</v>
      </c>
      <c r="K146" s="4">
        <f t="shared" si="1"/>
        <v>2</v>
      </c>
    </row>
    <row r="147">
      <c r="A147" s="1" t="s">
        <v>2226</v>
      </c>
      <c r="B147" s="1">
        <v>4.0592014E7</v>
      </c>
      <c r="C147" s="1">
        <v>7454606.0</v>
      </c>
      <c r="E147" s="1">
        <v>0.0</v>
      </c>
      <c r="F147" s="1" t="s">
        <v>2223</v>
      </c>
      <c r="G147" s="1">
        <v>1.0</v>
      </c>
      <c r="H147" s="1">
        <v>36.0</v>
      </c>
      <c r="I147" s="1" t="s">
        <v>2227</v>
      </c>
      <c r="K147" s="4">
        <f t="shared" si="1"/>
        <v>1</v>
      </c>
    </row>
    <row r="148">
      <c r="A148" s="1" t="s">
        <v>1746</v>
      </c>
      <c r="B148" s="1">
        <v>6.2932777E7</v>
      </c>
      <c r="C148" s="1">
        <v>5789945.0</v>
      </c>
      <c r="E148" s="1">
        <v>0.0</v>
      </c>
      <c r="F148" s="1" t="s">
        <v>1743</v>
      </c>
      <c r="G148" s="1">
        <v>1.0</v>
      </c>
      <c r="H148" s="1">
        <v>36.0</v>
      </c>
      <c r="I148" s="1" t="s">
        <v>1747</v>
      </c>
      <c r="K148" s="4">
        <f t="shared" si="1"/>
        <v>1</v>
      </c>
    </row>
    <row r="149">
      <c r="A149" s="1" t="s">
        <v>2265</v>
      </c>
      <c r="B149" s="1">
        <v>7.9613103E7</v>
      </c>
      <c r="C149" s="1">
        <v>2142272.0</v>
      </c>
      <c r="E149" s="1">
        <v>0.0</v>
      </c>
      <c r="F149" s="1" t="s">
        <v>6042</v>
      </c>
      <c r="G149" s="1">
        <v>3.0</v>
      </c>
      <c r="H149" s="1">
        <v>36.0</v>
      </c>
      <c r="I149" s="1" t="s">
        <v>2266</v>
      </c>
      <c r="K149" s="4">
        <f t="shared" si="1"/>
        <v>3</v>
      </c>
    </row>
    <row r="150">
      <c r="A150" s="1" t="s">
        <v>673</v>
      </c>
      <c r="B150" s="1">
        <v>1.506382E7</v>
      </c>
      <c r="C150" s="1">
        <v>1.6305144E7</v>
      </c>
      <c r="E150" s="1">
        <v>0.0</v>
      </c>
      <c r="F150" s="1" t="s">
        <v>670</v>
      </c>
      <c r="G150" s="1">
        <v>1.0</v>
      </c>
      <c r="H150" s="1">
        <v>51.0</v>
      </c>
      <c r="I150" s="1" t="s">
        <v>674</v>
      </c>
      <c r="K150" s="4">
        <f t="shared" si="1"/>
        <v>1</v>
      </c>
    </row>
    <row r="151">
      <c r="A151" s="1" t="s">
        <v>65</v>
      </c>
      <c r="B151" s="1">
        <v>4.30518583E8</v>
      </c>
      <c r="C151" s="1">
        <v>1.7496368E7</v>
      </c>
      <c r="D151" s="1" t="s">
        <v>6043</v>
      </c>
      <c r="E151" s="1">
        <v>2.0</v>
      </c>
      <c r="F151" s="1" t="s">
        <v>6044</v>
      </c>
      <c r="G151" s="1">
        <v>2.0</v>
      </c>
      <c r="H151" s="1">
        <v>76.0</v>
      </c>
      <c r="I151" s="1" t="s">
        <v>66</v>
      </c>
      <c r="K151" s="4">
        <f t="shared" si="1"/>
        <v>4</v>
      </c>
    </row>
    <row r="152">
      <c r="A152" s="1" t="s">
        <v>556</v>
      </c>
      <c r="B152" s="1">
        <v>7.4741075E7</v>
      </c>
      <c r="C152" s="1">
        <v>7080394.0</v>
      </c>
      <c r="E152" s="1">
        <v>0.0</v>
      </c>
      <c r="F152" s="1" t="s">
        <v>6045</v>
      </c>
      <c r="G152" s="1">
        <v>2.0</v>
      </c>
      <c r="H152" s="1">
        <v>75.0</v>
      </c>
      <c r="I152" s="1" t="s">
        <v>6046</v>
      </c>
      <c r="K152" s="4">
        <f t="shared" si="1"/>
        <v>2</v>
      </c>
    </row>
    <row r="153">
      <c r="A153" s="1" t="s">
        <v>2788</v>
      </c>
      <c r="B153" s="1">
        <v>8.7521067E7</v>
      </c>
      <c r="C153" s="1">
        <v>3.0755928E7</v>
      </c>
      <c r="E153" s="1">
        <v>0.0</v>
      </c>
      <c r="F153" s="1" t="s">
        <v>6047</v>
      </c>
      <c r="G153" s="1">
        <v>4.0</v>
      </c>
      <c r="H153" s="1" t="s">
        <v>6048</v>
      </c>
      <c r="I153" s="1" t="s">
        <v>2789</v>
      </c>
      <c r="K153" s="4">
        <f t="shared" si="1"/>
        <v>4</v>
      </c>
    </row>
    <row r="154">
      <c r="A154" s="1" t="s">
        <v>3786</v>
      </c>
      <c r="B154" s="1">
        <v>2.9718305E7</v>
      </c>
      <c r="C154" s="1">
        <v>1349784.0</v>
      </c>
      <c r="E154" s="1">
        <v>0.0</v>
      </c>
      <c r="F154" s="1" t="s">
        <v>6049</v>
      </c>
      <c r="G154" s="1">
        <v>4.0</v>
      </c>
      <c r="H154" s="1">
        <v>28.0</v>
      </c>
      <c r="I154" s="1" t="s">
        <v>3787</v>
      </c>
      <c r="K154" s="4">
        <f t="shared" si="1"/>
        <v>4</v>
      </c>
    </row>
    <row r="155">
      <c r="A155" s="1" t="s">
        <v>3418</v>
      </c>
      <c r="B155" s="1">
        <v>3.4602895E7</v>
      </c>
      <c r="C155" s="1">
        <v>3284354.0</v>
      </c>
      <c r="E155" s="1">
        <v>0.0</v>
      </c>
      <c r="F155" s="1" t="s">
        <v>6050</v>
      </c>
      <c r="G155" s="1">
        <v>2.0</v>
      </c>
      <c r="H155" s="1">
        <v>36.0</v>
      </c>
      <c r="I155" s="1" t="s">
        <v>1798</v>
      </c>
      <c r="K155" s="4">
        <f t="shared" si="1"/>
        <v>2</v>
      </c>
    </row>
    <row r="156">
      <c r="A156" s="1" t="s">
        <v>1663</v>
      </c>
      <c r="B156" s="1">
        <v>1.11088768E8</v>
      </c>
      <c r="C156" s="1">
        <v>9554327.0</v>
      </c>
      <c r="E156" s="1">
        <v>0.0</v>
      </c>
      <c r="F156" s="1" t="s">
        <v>6051</v>
      </c>
      <c r="G156" s="1">
        <v>2.0</v>
      </c>
      <c r="H156" s="1">
        <v>36.0</v>
      </c>
      <c r="I156" s="1" t="s">
        <v>509</v>
      </c>
      <c r="K156" s="4">
        <f t="shared" si="1"/>
        <v>2</v>
      </c>
    </row>
    <row r="157">
      <c r="A157" s="1" t="s">
        <v>277</v>
      </c>
      <c r="B157" s="1">
        <v>1.4445634E8</v>
      </c>
      <c r="C157" s="1">
        <v>3.6134094E7</v>
      </c>
      <c r="E157" s="1">
        <v>0.0</v>
      </c>
      <c r="F157" s="1" t="s">
        <v>6052</v>
      </c>
      <c r="G157" s="1">
        <v>4.0</v>
      </c>
      <c r="H157" s="1" t="s">
        <v>6012</v>
      </c>
      <c r="I157" s="1" t="s">
        <v>5902</v>
      </c>
      <c r="K157" s="4">
        <f t="shared" si="1"/>
        <v>4</v>
      </c>
    </row>
    <row r="158">
      <c r="A158" s="1" t="s">
        <v>3214</v>
      </c>
      <c r="B158" s="1">
        <v>2.1440874E7</v>
      </c>
      <c r="C158" s="1">
        <v>478111.0</v>
      </c>
      <c r="E158" s="1">
        <v>0.0</v>
      </c>
      <c r="F158" s="1" t="s">
        <v>3211</v>
      </c>
      <c r="G158" s="1">
        <v>1.0</v>
      </c>
      <c r="H158" s="1">
        <v>36.0</v>
      </c>
      <c r="I158" s="1" t="s">
        <v>723</v>
      </c>
      <c r="K158" s="4">
        <f t="shared" si="1"/>
        <v>1</v>
      </c>
    </row>
    <row r="159">
      <c r="A159" s="1" t="s">
        <v>1475</v>
      </c>
      <c r="B159" s="1">
        <v>9.90805E7</v>
      </c>
      <c r="C159" s="1">
        <v>2641227.0</v>
      </c>
      <c r="E159" s="1">
        <v>0.0</v>
      </c>
      <c r="F159" s="1" t="s">
        <v>6053</v>
      </c>
      <c r="G159" s="1">
        <v>2.0</v>
      </c>
      <c r="H159" s="1" t="s">
        <v>6054</v>
      </c>
      <c r="I159" s="1" t="s">
        <v>1476</v>
      </c>
      <c r="K159" s="4">
        <f t="shared" si="1"/>
        <v>2</v>
      </c>
    </row>
    <row r="160">
      <c r="A160" s="1" t="s">
        <v>2772</v>
      </c>
      <c r="B160" s="1">
        <v>3.0371818E7</v>
      </c>
      <c r="C160" s="1">
        <v>4155954.0</v>
      </c>
      <c r="E160" s="1">
        <v>0.0</v>
      </c>
      <c r="F160" s="1" t="s">
        <v>2769</v>
      </c>
      <c r="G160" s="1">
        <v>1.0</v>
      </c>
      <c r="H160" s="1">
        <v>36.0</v>
      </c>
      <c r="I160" s="1" t="s">
        <v>703</v>
      </c>
      <c r="K160" s="4">
        <f t="shared" si="1"/>
        <v>1</v>
      </c>
    </row>
    <row r="161">
      <c r="A161" s="1" t="s">
        <v>1588</v>
      </c>
      <c r="B161" s="1">
        <v>1.60236608E8</v>
      </c>
      <c r="C161" s="1">
        <v>2.2661928E7</v>
      </c>
      <c r="E161" s="1">
        <v>0.0</v>
      </c>
      <c r="F161" s="1" t="s">
        <v>6055</v>
      </c>
      <c r="G161" s="1">
        <v>2.0</v>
      </c>
      <c r="H161" s="1">
        <v>36.0</v>
      </c>
      <c r="I161" s="1" t="s">
        <v>1589</v>
      </c>
      <c r="K161" s="4">
        <f t="shared" si="1"/>
        <v>2</v>
      </c>
    </row>
    <row r="162">
      <c r="A162" s="1" t="s">
        <v>1829</v>
      </c>
      <c r="B162" s="1">
        <v>8.8264011E7</v>
      </c>
      <c r="C162" s="1">
        <v>1790702.0</v>
      </c>
      <c r="E162" s="1">
        <v>0.0</v>
      </c>
      <c r="F162" s="1" t="s">
        <v>6056</v>
      </c>
      <c r="G162" s="1">
        <v>2.0</v>
      </c>
      <c r="H162" s="1">
        <v>36.0</v>
      </c>
      <c r="I162" s="1" t="s">
        <v>509</v>
      </c>
      <c r="K162" s="4">
        <f t="shared" si="1"/>
        <v>2</v>
      </c>
    </row>
    <row r="163">
      <c r="A163" s="1" t="s">
        <v>1553</v>
      </c>
      <c r="B163" s="1">
        <v>1.22956891E8</v>
      </c>
      <c r="C163" s="1">
        <v>2377312.0</v>
      </c>
      <c r="E163" s="1">
        <v>0.0</v>
      </c>
      <c r="F163" s="1" t="s">
        <v>6057</v>
      </c>
      <c r="G163" s="1">
        <v>2.0</v>
      </c>
      <c r="H163" s="1">
        <v>36.0</v>
      </c>
      <c r="I163" s="1" t="s">
        <v>1554</v>
      </c>
      <c r="K163" s="4">
        <f t="shared" si="1"/>
        <v>2</v>
      </c>
    </row>
    <row r="164">
      <c r="A164" s="1" t="s">
        <v>702</v>
      </c>
      <c r="B164" s="1">
        <v>8422554.0</v>
      </c>
      <c r="C164" s="1">
        <v>1332805.0</v>
      </c>
      <c r="E164" s="1">
        <v>0.0</v>
      </c>
      <c r="F164" s="1" t="s">
        <v>699</v>
      </c>
      <c r="G164" s="1">
        <v>1.0</v>
      </c>
      <c r="H164" s="1">
        <v>51.0</v>
      </c>
      <c r="I164" s="1" t="s">
        <v>703</v>
      </c>
      <c r="K164" s="4">
        <f t="shared" si="1"/>
        <v>1</v>
      </c>
    </row>
    <row r="165">
      <c r="A165" s="1" t="s">
        <v>661</v>
      </c>
      <c r="B165" s="1">
        <v>1.8654639E7</v>
      </c>
      <c r="C165" s="1">
        <v>1.6278727E7</v>
      </c>
      <c r="E165" s="1">
        <v>0.0</v>
      </c>
      <c r="F165" s="1" t="s">
        <v>658</v>
      </c>
      <c r="G165" s="1">
        <v>1.0</v>
      </c>
      <c r="H165" s="1">
        <v>51.0</v>
      </c>
      <c r="I165" s="1" t="s">
        <v>662</v>
      </c>
      <c r="K165" s="4">
        <f t="shared" si="1"/>
        <v>1</v>
      </c>
    </row>
    <row r="166">
      <c r="A166" s="1" t="s">
        <v>2159</v>
      </c>
      <c r="B166" s="1">
        <v>4.1479451E7</v>
      </c>
      <c r="C166" s="1">
        <v>4002029.0</v>
      </c>
      <c r="E166" s="1">
        <v>0.0</v>
      </c>
      <c r="F166" s="1" t="s">
        <v>2156</v>
      </c>
      <c r="G166" s="1">
        <v>1.0</v>
      </c>
      <c r="H166" s="1">
        <v>36.0</v>
      </c>
      <c r="I166" s="1" t="s">
        <v>2095</v>
      </c>
      <c r="K166" s="4">
        <f t="shared" si="1"/>
        <v>1</v>
      </c>
    </row>
    <row r="167">
      <c r="A167" s="1" t="s">
        <v>2066</v>
      </c>
      <c r="B167" s="1">
        <v>9.6882958E7</v>
      </c>
      <c r="C167" s="1">
        <v>2.7532075E7</v>
      </c>
      <c r="E167" s="1">
        <v>0.0</v>
      </c>
      <c r="F167" s="1" t="s">
        <v>6058</v>
      </c>
      <c r="G167" s="1">
        <v>3.0</v>
      </c>
      <c r="H167" s="1">
        <v>36.0</v>
      </c>
      <c r="I167" s="1" t="s">
        <v>6059</v>
      </c>
      <c r="K167" s="4">
        <f t="shared" si="1"/>
        <v>3</v>
      </c>
    </row>
    <row r="168">
      <c r="A168" s="1" t="s">
        <v>1571</v>
      </c>
      <c r="B168" s="1">
        <v>1.15827516E8</v>
      </c>
      <c r="C168" s="1">
        <v>8118421.0</v>
      </c>
      <c r="E168" s="1">
        <v>0.0</v>
      </c>
      <c r="F168" s="1" t="s">
        <v>6060</v>
      </c>
      <c r="G168" s="1">
        <v>2.0</v>
      </c>
      <c r="H168" s="1">
        <v>36.0</v>
      </c>
      <c r="I168" s="1" t="s">
        <v>515</v>
      </c>
      <c r="K168" s="4">
        <f t="shared" si="1"/>
        <v>2</v>
      </c>
    </row>
    <row r="169">
      <c r="A169" s="1" t="s">
        <v>3431</v>
      </c>
      <c r="B169" s="1">
        <v>1.7023372E7</v>
      </c>
      <c r="C169" s="1">
        <v>289541.0</v>
      </c>
      <c r="E169" s="1">
        <v>0.0</v>
      </c>
      <c r="F169" s="1" t="s">
        <v>3428</v>
      </c>
      <c r="G169" s="1">
        <v>1.0</v>
      </c>
      <c r="H169" s="1">
        <v>36.0</v>
      </c>
      <c r="I169" s="1" t="s">
        <v>3432</v>
      </c>
      <c r="K169" s="4">
        <f t="shared" si="1"/>
        <v>1</v>
      </c>
    </row>
    <row r="170">
      <c r="A170" s="1" t="s">
        <v>1502</v>
      </c>
      <c r="B170" s="1">
        <v>2.01250445E8</v>
      </c>
      <c r="C170" s="1">
        <v>6119807.0</v>
      </c>
      <c r="E170" s="1">
        <v>0.0</v>
      </c>
      <c r="F170" s="1" t="s">
        <v>6061</v>
      </c>
      <c r="G170" s="1">
        <v>2.0</v>
      </c>
      <c r="H170" s="1">
        <v>36.0</v>
      </c>
      <c r="I170" s="1" t="s">
        <v>1503</v>
      </c>
      <c r="K170" s="4">
        <f t="shared" si="1"/>
        <v>2</v>
      </c>
    </row>
    <row r="171">
      <c r="A171" s="1" t="s">
        <v>480</v>
      </c>
      <c r="B171" s="1">
        <v>2.3373836E7</v>
      </c>
      <c r="C171" s="1">
        <v>3640677.0</v>
      </c>
      <c r="E171" s="1">
        <v>0.0</v>
      </c>
      <c r="F171" s="1" t="s">
        <v>477</v>
      </c>
      <c r="G171" s="1">
        <v>1.0</v>
      </c>
      <c r="H171" s="1">
        <v>76.0</v>
      </c>
      <c r="I171" s="1" t="s">
        <v>466</v>
      </c>
      <c r="K171" s="4">
        <f t="shared" si="1"/>
        <v>1</v>
      </c>
    </row>
    <row r="172">
      <c r="A172" s="1" t="s">
        <v>734</v>
      </c>
      <c r="B172" s="1">
        <v>3366380.0</v>
      </c>
      <c r="C172" s="1">
        <v>5389856.0</v>
      </c>
      <c r="E172" s="1">
        <v>0.0</v>
      </c>
      <c r="F172" s="1" t="s">
        <v>731</v>
      </c>
      <c r="G172" s="1">
        <v>1.0</v>
      </c>
      <c r="H172" s="1">
        <v>51.0</v>
      </c>
      <c r="I172" s="1" t="s">
        <v>735</v>
      </c>
      <c r="K172" s="4">
        <f t="shared" si="1"/>
        <v>1</v>
      </c>
    </row>
    <row r="173">
      <c r="A173" s="1" t="s">
        <v>722</v>
      </c>
      <c r="B173" s="1">
        <v>4751295.0</v>
      </c>
      <c r="C173" s="1">
        <v>9298067.0</v>
      </c>
      <c r="E173" s="1">
        <v>0.0</v>
      </c>
      <c r="F173" s="1" t="s">
        <v>719</v>
      </c>
      <c r="G173" s="1">
        <v>1.0</v>
      </c>
      <c r="H173" s="1">
        <v>51.0</v>
      </c>
      <c r="I173" s="1" t="s">
        <v>723</v>
      </c>
      <c r="K173" s="4">
        <f t="shared" si="1"/>
        <v>1</v>
      </c>
    </row>
    <row r="174">
      <c r="A174" s="1" t="s">
        <v>2305</v>
      </c>
      <c r="B174" s="1">
        <v>6.5790833E7</v>
      </c>
      <c r="C174" s="1">
        <v>7585742.0</v>
      </c>
      <c r="E174" s="1">
        <v>0.0</v>
      </c>
      <c r="F174" s="1" t="s">
        <v>6062</v>
      </c>
      <c r="G174" s="1">
        <v>2.0</v>
      </c>
      <c r="H174" s="1">
        <v>36.0</v>
      </c>
      <c r="I174" s="1" t="s">
        <v>6063</v>
      </c>
      <c r="K174" s="4">
        <f t="shared" si="1"/>
        <v>2</v>
      </c>
    </row>
    <row r="175">
      <c r="A175" s="1" t="s">
        <v>2599</v>
      </c>
      <c r="B175" s="1">
        <v>3.3193717E7</v>
      </c>
      <c r="C175" s="1">
        <v>1.567044E7</v>
      </c>
      <c r="E175" s="1">
        <v>0.0</v>
      </c>
      <c r="F175" s="1" t="s">
        <v>2596</v>
      </c>
      <c r="G175" s="1">
        <v>1.0</v>
      </c>
      <c r="H175" s="1">
        <v>36.0</v>
      </c>
      <c r="I175" s="1" t="s">
        <v>2600</v>
      </c>
      <c r="K175" s="4">
        <f t="shared" si="1"/>
        <v>1</v>
      </c>
    </row>
    <row r="176">
      <c r="A176" s="1" t="s">
        <v>2827</v>
      </c>
      <c r="B176" s="1">
        <v>2.8757496E7</v>
      </c>
      <c r="C176" s="1">
        <v>214026.0</v>
      </c>
      <c r="E176" s="1">
        <v>0.0</v>
      </c>
      <c r="F176" s="1" t="s">
        <v>2824</v>
      </c>
      <c r="G176" s="1">
        <v>1.0</v>
      </c>
      <c r="H176" s="1">
        <v>36.0</v>
      </c>
      <c r="I176" s="1" t="s">
        <v>2828</v>
      </c>
      <c r="K176" s="4">
        <f t="shared" si="1"/>
        <v>1</v>
      </c>
    </row>
    <row r="177">
      <c r="A177" s="1" t="s">
        <v>3520</v>
      </c>
      <c r="B177" s="1">
        <v>1.5416555E7</v>
      </c>
      <c r="C177" s="1">
        <v>1259659.0</v>
      </c>
      <c r="E177" s="1">
        <v>0.0</v>
      </c>
      <c r="F177" s="1" t="s">
        <v>3517</v>
      </c>
      <c r="G177" s="1">
        <v>1.0</v>
      </c>
      <c r="H177" s="1">
        <v>36.0</v>
      </c>
      <c r="I177" s="1" t="s">
        <v>3521</v>
      </c>
      <c r="K177" s="4">
        <f t="shared" si="1"/>
        <v>1</v>
      </c>
    </row>
    <row r="178">
      <c r="A178" s="1" t="s">
        <v>2782</v>
      </c>
      <c r="B178" s="1">
        <v>7.7393236E7</v>
      </c>
      <c r="C178" s="1">
        <v>1.333902E7</v>
      </c>
      <c r="E178" s="1">
        <v>0.0</v>
      </c>
      <c r="F178" s="1" t="s">
        <v>6064</v>
      </c>
      <c r="G178" s="1">
        <v>4.0</v>
      </c>
      <c r="H178" s="1">
        <v>36.0</v>
      </c>
      <c r="I178" s="1" t="s">
        <v>6065</v>
      </c>
      <c r="K178" s="4">
        <f t="shared" si="1"/>
        <v>4</v>
      </c>
    </row>
    <row r="179">
      <c r="A179" s="1" t="s">
        <v>508</v>
      </c>
      <c r="B179" s="1">
        <v>8296229.0</v>
      </c>
      <c r="C179" s="1">
        <v>5892904.0</v>
      </c>
      <c r="E179" s="1">
        <v>0.0</v>
      </c>
      <c r="F179" s="1" t="s">
        <v>6066</v>
      </c>
      <c r="G179" s="1">
        <v>2.0</v>
      </c>
      <c r="H179" s="1">
        <v>76.0</v>
      </c>
      <c r="I179" s="1" t="s">
        <v>509</v>
      </c>
      <c r="K179" s="4">
        <f t="shared" si="1"/>
        <v>2</v>
      </c>
    </row>
    <row r="180">
      <c r="A180" s="1" t="s">
        <v>2720</v>
      </c>
      <c r="B180" s="1">
        <v>8.828605E7</v>
      </c>
      <c r="C180" s="1">
        <v>1.0992513E7</v>
      </c>
      <c r="E180" s="1">
        <v>0.0</v>
      </c>
      <c r="F180" s="1" t="s">
        <v>6067</v>
      </c>
      <c r="G180" s="1">
        <v>3.0</v>
      </c>
      <c r="H180" s="1">
        <v>36.0</v>
      </c>
      <c r="I180" s="1" t="s">
        <v>2721</v>
      </c>
      <c r="K180" s="4">
        <f t="shared" si="1"/>
        <v>3</v>
      </c>
    </row>
    <row r="181">
      <c r="A181" s="1" t="s">
        <v>1624</v>
      </c>
      <c r="B181" s="1">
        <v>1.39979933E8</v>
      </c>
      <c r="C181" s="1">
        <v>4868839.0</v>
      </c>
      <c r="E181" s="1">
        <v>0.0</v>
      </c>
      <c r="F181" s="1" t="s">
        <v>6068</v>
      </c>
      <c r="G181" s="1">
        <v>2.0</v>
      </c>
      <c r="H181" s="1">
        <v>36.0</v>
      </c>
      <c r="I181" s="1" t="s">
        <v>1625</v>
      </c>
      <c r="K181" s="4">
        <f t="shared" si="1"/>
        <v>2</v>
      </c>
    </row>
    <row r="182">
      <c r="A182" s="1" t="s">
        <v>3278</v>
      </c>
      <c r="B182" s="1">
        <v>1.9421946E7</v>
      </c>
      <c r="C182" s="1">
        <v>6294835.0</v>
      </c>
      <c r="E182" s="1">
        <v>0.0</v>
      </c>
      <c r="F182" s="1" t="s">
        <v>3275</v>
      </c>
      <c r="G182" s="1">
        <v>1.0</v>
      </c>
      <c r="H182" s="1">
        <v>36.0</v>
      </c>
      <c r="I182" s="1" t="s">
        <v>509</v>
      </c>
      <c r="K182" s="4">
        <f t="shared" si="1"/>
        <v>1</v>
      </c>
    </row>
    <row r="183">
      <c r="A183" s="1" t="s">
        <v>667</v>
      </c>
      <c r="B183" s="1">
        <v>1.8273543E7</v>
      </c>
      <c r="C183" s="1">
        <v>4335847.0</v>
      </c>
      <c r="E183" s="1">
        <v>0.0</v>
      </c>
      <c r="F183" s="1" t="s">
        <v>664</v>
      </c>
      <c r="G183" s="1">
        <v>1.0</v>
      </c>
      <c r="H183" s="1">
        <v>51.0</v>
      </c>
      <c r="I183" s="1" t="s">
        <v>668</v>
      </c>
      <c r="K183" s="4">
        <f t="shared" si="1"/>
        <v>1</v>
      </c>
    </row>
    <row r="184">
      <c r="A184" s="1" t="s">
        <v>2164</v>
      </c>
      <c r="B184" s="1">
        <v>4.1420654E7</v>
      </c>
      <c r="C184" s="1">
        <v>4272731.0</v>
      </c>
      <c r="E184" s="1">
        <v>0.0</v>
      </c>
      <c r="F184" s="1" t="s">
        <v>2161</v>
      </c>
      <c r="G184" s="1">
        <v>1.0</v>
      </c>
      <c r="H184" s="1">
        <v>36.0</v>
      </c>
      <c r="I184" s="1" t="s">
        <v>1824</v>
      </c>
      <c r="K184" s="4">
        <f t="shared" si="1"/>
        <v>1</v>
      </c>
    </row>
    <row r="185">
      <c r="A185" s="1" t="s">
        <v>2544</v>
      </c>
      <c r="B185" s="1">
        <v>3.4541616E7</v>
      </c>
      <c r="C185" s="1">
        <v>9829246.0</v>
      </c>
      <c r="E185" s="1">
        <v>0.0</v>
      </c>
      <c r="F185" s="1" t="s">
        <v>2541</v>
      </c>
      <c r="G185" s="1">
        <v>1.0</v>
      </c>
      <c r="H185" s="1">
        <v>36.0</v>
      </c>
      <c r="I185" s="1" t="s">
        <v>2095</v>
      </c>
      <c r="K185" s="4">
        <f t="shared" si="1"/>
        <v>1</v>
      </c>
    </row>
    <row r="186">
      <c r="A186" s="1" t="s">
        <v>2897</v>
      </c>
      <c r="B186" s="1">
        <v>2.7590587E7</v>
      </c>
      <c r="C186" s="1">
        <v>541621.0</v>
      </c>
      <c r="E186" s="1">
        <v>0.0</v>
      </c>
      <c r="F186" s="1" t="s">
        <v>2894</v>
      </c>
      <c r="G186" s="1">
        <v>1.0</v>
      </c>
      <c r="H186" s="1">
        <v>36.0</v>
      </c>
      <c r="I186" s="1" t="s">
        <v>2898</v>
      </c>
      <c r="K186" s="4">
        <f t="shared" si="1"/>
        <v>1</v>
      </c>
    </row>
    <row r="187">
      <c r="A187" s="1" t="s">
        <v>561</v>
      </c>
      <c r="B187" s="1">
        <v>3.4759421E7</v>
      </c>
      <c r="C187" s="1">
        <v>8612653.0</v>
      </c>
      <c r="E187" s="1">
        <v>0.0</v>
      </c>
      <c r="F187" s="1" t="s">
        <v>558</v>
      </c>
      <c r="G187" s="1">
        <v>1.0</v>
      </c>
      <c r="H187" s="1">
        <v>75.0</v>
      </c>
      <c r="I187" s="1" t="s">
        <v>562</v>
      </c>
      <c r="K187" s="4">
        <f t="shared" si="1"/>
        <v>1</v>
      </c>
    </row>
    <row r="188">
      <c r="A188" s="1" t="s">
        <v>4795</v>
      </c>
      <c r="B188" s="1">
        <v>1.55703747E8</v>
      </c>
      <c r="C188" s="1">
        <v>2665291.0</v>
      </c>
      <c r="D188" s="1" t="s">
        <v>6069</v>
      </c>
      <c r="E188" s="1">
        <v>2.0</v>
      </c>
      <c r="G188" s="1">
        <v>0.0</v>
      </c>
      <c r="H188" s="1">
        <v>101.0</v>
      </c>
      <c r="I188" s="1" t="s">
        <v>4796</v>
      </c>
      <c r="K188" s="4">
        <f t="shared" si="1"/>
        <v>2</v>
      </c>
    </row>
    <row r="189">
      <c r="A189" s="1" t="s">
        <v>1548</v>
      </c>
      <c r="B189" s="1">
        <v>1.31671126E8</v>
      </c>
      <c r="C189" s="1">
        <v>5667609.0</v>
      </c>
      <c r="E189" s="1">
        <v>0.0</v>
      </c>
      <c r="F189" s="1" t="s">
        <v>6070</v>
      </c>
      <c r="G189" s="1">
        <v>2.0</v>
      </c>
      <c r="H189" s="1">
        <v>36.0</v>
      </c>
      <c r="I189" s="1" t="s">
        <v>509</v>
      </c>
      <c r="K189" s="4">
        <f t="shared" si="1"/>
        <v>2</v>
      </c>
    </row>
    <row r="190">
      <c r="A190" s="1" t="s">
        <v>2046</v>
      </c>
      <c r="B190" s="1">
        <v>4.4578659E7</v>
      </c>
      <c r="C190" s="1">
        <v>1249383.0</v>
      </c>
      <c r="E190" s="1">
        <v>0.0</v>
      </c>
      <c r="F190" s="1" t="s">
        <v>2043</v>
      </c>
      <c r="G190" s="1">
        <v>1.0</v>
      </c>
      <c r="H190" s="1">
        <v>36.0</v>
      </c>
      <c r="I190" s="1" t="s">
        <v>2047</v>
      </c>
      <c r="K190" s="4">
        <f t="shared" si="1"/>
        <v>1</v>
      </c>
    </row>
    <row r="191">
      <c r="A191" s="1" t="s">
        <v>1862</v>
      </c>
      <c r="B191" s="1">
        <v>5.2572276E7</v>
      </c>
      <c r="C191" s="1">
        <v>391129.0</v>
      </c>
      <c r="E191" s="1">
        <v>0.0</v>
      </c>
      <c r="F191" s="1" t="s">
        <v>1859</v>
      </c>
      <c r="G191" s="1">
        <v>1.0</v>
      </c>
      <c r="H191" s="1">
        <v>36.0</v>
      </c>
      <c r="I191" s="1" t="s">
        <v>1863</v>
      </c>
      <c r="K191" s="4">
        <f t="shared" si="1"/>
        <v>1</v>
      </c>
    </row>
    <row r="192">
      <c r="A192" s="1" t="s">
        <v>3374</v>
      </c>
      <c r="B192" s="1">
        <v>1.7956833E7</v>
      </c>
      <c r="C192" s="1">
        <v>417439.0</v>
      </c>
      <c r="E192" s="1">
        <v>0.0</v>
      </c>
      <c r="F192" s="1" t="s">
        <v>3371</v>
      </c>
      <c r="G192" s="1">
        <v>1.0</v>
      </c>
      <c r="H192" s="1">
        <v>36.0</v>
      </c>
      <c r="I192" s="1" t="s">
        <v>3375</v>
      </c>
      <c r="K192" s="4">
        <f t="shared" si="1"/>
        <v>1</v>
      </c>
    </row>
    <row r="193">
      <c r="A193" s="1" t="s">
        <v>1954</v>
      </c>
      <c r="B193" s="1">
        <v>7.5250718E7</v>
      </c>
      <c r="C193" s="1">
        <v>3537514.0</v>
      </c>
      <c r="E193" s="1">
        <v>0.0</v>
      </c>
      <c r="F193" s="1" t="s">
        <v>6071</v>
      </c>
      <c r="G193" s="1">
        <v>2.0</v>
      </c>
      <c r="H193" s="1">
        <v>36.0</v>
      </c>
      <c r="I193" s="1" t="s">
        <v>515</v>
      </c>
      <c r="K193" s="4">
        <f t="shared" si="1"/>
        <v>2</v>
      </c>
    </row>
    <row r="194">
      <c r="A194" s="1" t="s">
        <v>1282</v>
      </c>
      <c r="B194" s="1">
        <v>1.0768099E8</v>
      </c>
      <c r="C194" s="1">
        <v>7.1910352E7</v>
      </c>
      <c r="E194" s="1">
        <v>0.0</v>
      </c>
      <c r="F194" s="1" t="s">
        <v>6072</v>
      </c>
      <c r="G194" s="1">
        <v>2.0</v>
      </c>
      <c r="H194" s="1" t="s">
        <v>6073</v>
      </c>
      <c r="I194" s="1" t="s">
        <v>1283</v>
      </c>
      <c r="K194" s="4">
        <f t="shared" si="1"/>
        <v>2</v>
      </c>
    </row>
    <row r="195">
      <c r="A195" s="1" t="s">
        <v>567</v>
      </c>
      <c r="B195" s="1">
        <v>3.3111741E7</v>
      </c>
      <c r="C195" s="1">
        <v>5927392.0</v>
      </c>
      <c r="E195" s="1">
        <v>0.0</v>
      </c>
      <c r="F195" s="1" t="s">
        <v>564</v>
      </c>
      <c r="G195" s="1">
        <v>1.0</v>
      </c>
      <c r="H195" s="1">
        <v>75.0</v>
      </c>
      <c r="I195" s="1" t="s">
        <v>568</v>
      </c>
      <c r="K195" s="4">
        <f t="shared" si="1"/>
        <v>1</v>
      </c>
    </row>
    <row r="196">
      <c r="A196" s="1" t="s">
        <v>1971</v>
      </c>
      <c r="B196" s="1">
        <v>4.7192749E7</v>
      </c>
      <c r="C196" s="1">
        <v>5528137.0</v>
      </c>
      <c r="E196" s="1">
        <v>0.0</v>
      </c>
      <c r="F196" s="1" t="s">
        <v>1968</v>
      </c>
      <c r="G196" s="1">
        <v>1.0</v>
      </c>
      <c r="H196" s="1">
        <v>36.0</v>
      </c>
      <c r="I196" s="1" t="s">
        <v>515</v>
      </c>
      <c r="K196" s="4">
        <f t="shared" si="1"/>
        <v>1</v>
      </c>
    </row>
    <row r="197">
      <c r="A197" s="1" t="s">
        <v>2006</v>
      </c>
      <c r="B197" s="1">
        <v>4.5883638E7</v>
      </c>
      <c r="C197" s="1">
        <v>1158892.0</v>
      </c>
      <c r="E197" s="1">
        <v>0.0</v>
      </c>
      <c r="F197" s="1" t="s">
        <v>2003</v>
      </c>
      <c r="G197" s="1">
        <v>1.0</v>
      </c>
      <c r="H197" s="1">
        <v>36.0</v>
      </c>
      <c r="I197" s="1" t="s">
        <v>333</v>
      </c>
      <c r="K197" s="4">
        <f t="shared" si="1"/>
        <v>1</v>
      </c>
    </row>
    <row r="198">
      <c r="A198" s="1" t="s">
        <v>2732</v>
      </c>
      <c r="B198" s="1">
        <v>3.1367483E7</v>
      </c>
      <c r="C198" s="1">
        <v>1235343.0</v>
      </c>
      <c r="E198" s="1">
        <v>0.0</v>
      </c>
      <c r="F198" s="1" t="s">
        <v>2729</v>
      </c>
      <c r="G198" s="1">
        <v>1.0</v>
      </c>
      <c r="H198" s="1">
        <v>36.0</v>
      </c>
      <c r="I198" s="1" t="s">
        <v>224</v>
      </c>
      <c r="K198" s="4">
        <f t="shared" si="1"/>
        <v>1</v>
      </c>
    </row>
    <row r="199">
      <c r="A199" s="1" t="s">
        <v>118</v>
      </c>
      <c r="B199" s="1">
        <v>7.6869941E7</v>
      </c>
      <c r="C199" s="1">
        <v>5670438.0</v>
      </c>
      <c r="E199" s="1">
        <v>0.0</v>
      </c>
      <c r="F199" s="1" t="s">
        <v>115</v>
      </c>
      <c r="G199" s="1">
        <v>1.0</v>
      </c>
      <c r="H199" s="1">
        <v>76.0</v>
      </c>
      <c r="I199" s="1" t="s">
        <v>119</v>
      </c>
      <c r="K199" s="4">
        <f t="shared" si="1"/>
        <v>1</v>
      </c>
    </row>
    <row r="200">
      <c r="A200" s="1" t="s">
        <v>1600</v>
      </c>
      <c r="B200" s="1">
        <v>1.38100468E8</v>
      </c>
      <c r="C200" s="1">
        <v>7488942.0</v>
      </c>
      <c r="E200" s="1">
        <v>0.0</v>
      </c>
      <c r="F200" s="1" t="s">
        <v>6074</v>
      </c>
      <c r="G200" s="1">
        <v>2.0</v>
      </c>
      <c r="H200" s="1">
        <v>36.0</v>
      </c>
      <c r="I200" s="1" t="s">
        <v>1601</v>
      </c>
      <c r="K200" s="4">
        <f t="shared" si="1"/>
        <v>2</v>
      </c>
    </row>
    <row r="201">
      <c r="A201" s="1" t="s">
        <v>3031</v>
      </c>
      <c r="B201" s="1">
        <v>2.5017378E7</v>
      </c>
      <c r="C201" s="1">
        <v>514516.0</v>
      </c>
      <c r="E201" s="1">
        <v>0.0</v>
      </c>
      <c r="F201" s="1" t="s">
        <v>3028</v>
      </c>
      <c r="G201" s="1">
        <v>1.0</v>
      </c>
      <c r="H201" s="1">
        <v>36.0</v>
      </c>
      <c r="I201" s="1" t="s">
        <v>1747</v>
      </c>
      <c r="K201" s="4">
        <f t="shared" si="1"/>
        <v>1</v>
      </c>
    </row>
    <row r="202">
      <c r="A202" s="1" t="s">
        <v>1917</v>
      </c>
      <c r="B202" s="1">
        <v>1.09239012E8</v>
      </c>
      <c r="C202" s="1">
        <v>2.1147228E7</v>
      </c>
      <c r="E202" s="1">
        <v>0.0</v>
      </c>
      <c r="F202" s="1" t="s">
        <v>6075</v>
      </c>
      <c r="G202" s="1">
        <v>4.0</v>
      </c>
      <c r="H202" s="1">
        <v>36.0</v>
      </c>
      <c r="I202" s="1" t="s">
        <v>6076</v>
      </c>
      <c r="K202" s="4">
        <f t="shared" si="1"/>
        <v>4</v>
      </c>
    </row>
    <row r="203">
      <c r="A203" s="1" t="s">
        <v>1948</v>
      </c>
      <c r="B203" s="1">
        <v>4.7536038E7</v>
      </c>
      <c r="C203" s="1">
        <v>5148002.0</v>
      </c>
      <c r="E203" s="1">
        <v>0.0</v>
      </c>
      <c r="F203" s="1" t="s">
        <v>1945</v>
      </c>
      <c r="G203" s="1">
        <v>1.0</v>
      </c>
      <c r="H203" s="1">
        <v>36.0</v>
      </c>
      <c r="I203" s="1" t="s">
        <v>1949</v>
      </c>
      <c r="K203" s="4">
        <f t="shared" si="1"/>
        <v>1</v>
      </c>
    </row>
    <row r="204">
      <c r="A204" s="1" t="s">
        <v>2741</v>
      </c>
      <c r="B204" s="1">
        <v>3.1000803E7</v>
      </c>
      <c r="C204" s="1">
        <v>2964195.0</v>
      </c>
      <c r="E204" s="1">
        <v>0.0</v>
      </c>
      <c r="F204" s="1" t="s">
        <v>2738</v>
      </c>
      <c r="G204" s="1">
        <v>1.0</v>
      </c>
      <c r="H204" s="1">
        <v>36.0</v>
      </c>
      <c r="I204" s="1" t="s">
        <v>691</v>
      </c>
      <c r="K204" s="4">
        <f t="shared" si="1"/>
        <v>1</v>
      </c>
    </row>
    <row r="205">
      <c r="A205" s="1" t="s">
        <v>3149</v>
      </c>
      <c r="B205" s="1">
        <v>2.2276243E7</v>
      </c>
      <c r="C205" s="1">
        <v>395307.0</v>
      </c>
      <c r="E205" s="1">
        <v>0.0</v>
      </c>
      <c r="F205" s="1" t="s">
        <v>3146</v>
      </c>
      <c r="G205" s="1">
        <v>1.0</v>
      </c>
      <c r="H205" s="1">
        <v>36.0</v>
      </c>
      <c r="I205" s="1" t="s">
        <v>2076</v>
      </c>
      <c r="K205" s="4">
        <f t="shared" si="1"/>
        <v>1</v>
      </c>
    </row>
    <row r="206">
      <c r="A206" s="1" t="s">
        <v>2189</v>
      </c>
      <c r="B206" s="1">
        <v>4.1133738E7</v>
      </c>
      <c r="C206" s="1">
        <v>4493020.0</v>
      </c>
      <c r="E206" s="1">
        <v>0.0</v>
      </c>
      <c r="F206" s="1" t="s">
        <v>2186</v>
      </c>
      <c r="G206" s="1">
        <v>1.0</v>
      </c>
      <c r="H206" s="1">
        <v>36.0</v>
      </c>
      <c r="I206" s="1" t="s">
        <v>794</v>
      </c>
      <c r="K206" s="4">
        <f t="shared" si="1"/>
        <v>1</v>
      </c>
    </row>
    <row r="207">
      <c r="A207" s="1" t="s">
        <v>3409</v>
      </c>
      <c r="B207" s="1">
        <v>1.7401348E7</v>
      </c>
      <c r="C207" s="1">
        <v>420962.0</v>
      </c>
      <c r="E207" s="1">
        <v>0.0</v>
      </c>
      <c r="F207" s="1" t="s">
        <v>3406</v>
      </c>
      <c r="G207" s="1">
        <v>1.0</v>
      </c>
      <c r="H207" s="1">
        <v>36.0</v>
      </c>
      <c r="I207" s="1" t="s">
        <v>427</v>
      </c>
      <c r="K207" s="4">
        <f t="shared" si="1"/>
        <v>1</v>
      </c>
    </row>
    <row r="208">
      <c r="A208" s="1" t="s">
        <v>2586</v>
      </c>
      <c r="B208" s="1">
        <v>3.3437487E7</v>
      </c>
      <c r="C208" s="1">
        <v>437000.0</v>
      </c>
      <c r="E208" s="1">
        <v>0.0</v>
      </c>
      <c r="F208" s="1" t="s">
        <v>2583</v>
      </c>
      <c r="G208" s="1">
        <v>1.0</v>
      </c>
      <c r="H208" s="1">
        <v>36.0</v>
      </c>
      <c r="I208" s="1" t="s">
        <v>240</v>
      </c>
      <c r="K208" s="4">
        <f t="shared" si="1"/>
        <v>1</v>
      </c>
    </row>
    <row r="209">
      <c r="A209" s="1" t="s">
        <v>623</v>
      </c>
      <c r="B209" s="1">
        <v>2.1830824E7</v>
      </c>
      <c r="C209" s="1">
        <v>2796334.0</v>
      </c>
      <c r="E209" s="1">
        <v>0.0</v>
      </c>
      <c r="F209" s="1" t="s">
        <v>620</v>
      </c>
      <c r="G209" s="1">
        <v>1.0</v>
      </c>
      <c r="H209" s="1">
        <v>75.0</v>
      </c>
      <c r="I209" s="1" t="s">
        <v>365</v>
      </c>
      <c r="K209" s="4">
        <f t="shared" si="1"/>
        <v>1</v>
      </c>
    </row>
    <row r="210">
      <c r="A210" s="1" t="s">
        <v>2255</v>
      </c>
      <c r="B210" s="1">
        <v>4.0255304E7</v>
      </c>
      <c r="C210" s="1">
        <v>7093078.0</v>
      </c>
      <c r="E210" s="1">
        <v>0.0</v>
      </c>
      <c r="F210" s="1" t="s">
        <v>2252</v>
      </c>
      <c r="G210" s="1">
        <v>1.0</v>
      </c>
      <c r="H210" s="1">
        <v>36.0</v>
      </c>
      <c r="I210" s="1" t="s">
        <v>1949</v>
      </c>
      <c r="K210" s="4">
        <f t="shared" si="1"/>
        <v>1</v>
      </c>
    </row>
    <row r="211">
      <c r="A211" s="1" t="s">
        <v>3091</v>
      </c>
      <c r="B211" s="1">
        <v>2.421011E7</v>
      </c>
      <c r="C211" s="1">
        <v>2.110402E7</v>
      </c>
      <c r="E211" s="1">
        <v>0.0</v>
      </c>
      <c r="F211" s="1" t="s">
        <v>3088</v>
      </c>
      <c r="G211" s="1">
        <v>1.0</v>
      </c>
      <c r="H211" s="1">
        <v>36.0</v>
      </c>
      <c r="I211" s="1" t="s">
        <v>1798</v>
      </c>
      <c r="K211" s="4">
        <f t="shared" si="1"/>
        <v>1</v>
      </c>
    </row>
    <row r="212">
      <c r="A212" s="1" t="s">
        <v>2475</v>
      </c>
      <c r="B212" s="1">
        <v>3.633289E7</v>
      </c>
      <c r="C212" s="1">
        <v>3323741.0</v>
      </c>
      <c r="E212" s="1">
        <v>0.0</v>
      </c>
      <c r="F212" s="1" t="s">
        <v>2472</v>
      </c>
      <c r="G212" s="1">
        <v>1.0</v>
      </c>
      <c r="H212" s="1">
        <v>36.0</v>
      </c>
      <c r="I212" s="1" t="s">
        <v>1669</v>
      </c>
      <c r="K212" s="4">
        <f t="shared" si="1"/>
        <v>1</v>
      </c>
    </row>
    <row r="213">
      <c r="A213" s="1" t="s">
        <v>3495</v>
      </c>
      <c r="B213" s="1">
        <v>1.5916816E7</v>
      </c>
      <c r="C213" s="1">
        <v>413936.0</v>
      </c>
      <c r="E213" s="1">
        <v>0.0</v>
      </c>
      <c r="F213" s="1" t="s">
        <v>3492</v>
      </c>
      <c r="G213" s="1">
        <v>1.0</v>
      </c>
      <c r="H213" s="1">
        <v>36.0</v>
      </c>
      <c r="I213" s="1" t="s">
        <v>3496</v>
      </c>
      <c r="K213" s="4">
        <f t="shared" si="1"/>
        <v>1</v>
      </c>
    </row>
    <row r="214">
      <c r="A214" s="1" t="s">
        <v>19</v>
      </c>
      <c r="B214" s="1">
        <v>1.4204144E7</v>
      </c>
      <c r="C214" s="1">
        <v>1.7698529E7</v>
      </c>
      <c r="E214" s="1">
        <v>0.0</v>
      </c>
      <c r="F214" s="1" t="s">
        <v>16</v>
      </c>
      <c r="G214" s="1">
        <v>1.0</v>
      </c>
      <c r="H214" s="1">
        <v>83.0</v>
      </c>
      <c r="I214" s="1" t="s">
        <v>20</v>
      </c>
      <c r="K214" s="4">
        <f t="shared" si="1"/>
        <v>1</v>
      </c>
    </row>
    <row r="215">
      <c r="A215" s="1" t="s">
        <v>2837</v>
      </c>
      <c r="B215" s="1">
        <v>2.8390835E7</v>
      </c>
      <c r="C215" s="1">
        <v>2865516.0</v>
      </c>
      <c r="E215" s="1">
        <v>0.0</v>
      </c>
      <c r="F215" s="1" t="s">
        <v>2834</v>
      </c>
      <c r="G215" s="1">
        <v>1.0</v>
      </c>
      <c r="H215" s="1">
        <v>36.0</v>
      </c>
      <c r="I215" s="1" t="s">
        <v>2838</v>
      </c>
      <c r="K215" s="4">
        <f t="shared" si="1"/>
        <v>1</v>
      </c>
    </row>
    <row r="216">
      <c r="A216" s="1" t="s">
        <v>2843</v>
      </c>
      <c r="B216" s="1">
        <v>2.8379699E7</v>
      </c>
      <c r="C216" s="1">
        <v>472776.0</v>
      </c>
      <c r="E216" s="1">
        <v>0.0</v>
      </c>
      <c r="F216" s="1" t="s">
        <v>2840</v>
      </c>
      <c r="G216" s="1">
        <v>1.0</v>
      </c>
      <c r="H216" s="1">
        <v>36.0</v>
      </c>
      <c r="I216" s="1" t="s">
        <v>794</v>
      </c>
      <c r="K216" s="4">
        <f t="shared" si="1"/>
        <v>1</v>
      </c>
    </row>
    <row r="217">
      <c r="A217" s="1" t="s">
        <v>286</v>
      </c>
      <c r="B217" s="1">
        <v>5.8291409E7</v>
      </c>
      <c r="C217" s="1">
        <v>2.0637508E7</v>
      </c>
      <c r="E217" s="1">
        <v>0.0</v>
      </c>
      <c r="F217" s="1" t="s">
        <v>283</v>
      </c>
      <c r="G217" s="1">
        <v>1.0</v>
      </c>
      <c r="H217" s="1">
        <v>76.0</v>
      </c>
      <c r="I217" s="1" t="s">
        <v>287</v>
      </c>
      <c r="K217" s="4">
        <f t="shared" si="1"/>
        <v>1</v>
      </c>
    </row>
    <row r="218">
      <c r="A218" s="1" t="s">
        <v>2632</v>
      </c>
      <c r="B218" s="1">
        <v>3.2680183E7</v>
      </c>
      <c r="C218" s="1">
        <v>4379679.0</v>
      </c>
      <c r="E218" s="1">
        <v>0.0</v>
      </c>
      <c r="F218" s="1" t="s">
        <v>2629</v>
      </c>
      <c r="G218" s="1">
        <v>1.0</v>
      </c>
      <c r="H218" s="1">
        <v>36.0</v>
      </c>
      <c r="I218" s="1" t="s">
        <v>2633</v>
      </c>
      <c r="K218" s="4">
        <f t="shared" si="1"/>
        <v>1</v>
      </c>
    </row>
    <row r="219">
      <c r="A219" s="1" t="s">
        <v>3085</v>
      </c>
      <c r="B219" s="1">
        <v>4.6257435E7</v>
      </c>
      <c r="C219" s="1">
        <v>654250.0</v>
      </c>
      <c r="E219" s="1">
        <v>0.0</v>
      </c>
      <c r="F219" s="1" t="s">
        <v>6077</v>
      </c>
      <c r="G219" s="1">
        <v>2.0</v>
      </c>
      <c r="H219" s="1">
        <v>36.0</v>
      </c>
      <c r="I219" s="1" t="s">
        <v>6078</v>
      </c>
      <c r="K219" s="4">
        <f t="shared" si="1"/>
        <v>2</v>
      </c>
    </row>
    <row r="220">
      <c r="A220" s="1" t="s">
        <v>3576</v>
      </c>
      <c r="B220" s="1">
        <v>1.1916821E7</v>
      </c>
      <c r="C220" s="1">
        <v>5566450.0</v>
      </c>
      <c r="E220" s="1">
        <v>0.0</v>
      </c>
      <c r="F220" s="1" t="s">
        <v>3573</v>
      </c>
      <c r="G220" s="1">
        <v>1.0</v>
      </c>
      <c r="H220" s="1">
        <v>36.0</v>
      </c>
      <c r="I220" s="1" t="s">
        <v>20</v>
      </c>
      <c r="K220" s="4">
        <f t="shared" si="1"/>
        <v>1</v>
      </c>
    </row>
    <row r="221">
      <c r="A221" s="1" t="s">
        <v>2100</v>
      </c>
      <c r="B221" s="1">
        <v>4.3057755E7</v>
      </c>
      <c r="C221" s="1">
        <v>3.3274832E7</v>
      </c>
      <c r="E221" s="1">
        <v>0.0</v>
      </c>
      <c r="F221" s="1" t="s">
        <v>2097</v>
      </c>
      <c r="G221" s="1">
        <v>1.0</v>
      </c>
      <c r="H221" s="1">
        <v>36.0</v>
      </c>
      <c r="I221" s="1" t="s">
        <v>119</v>
      </c>
      <c r="K221" s="4">
        <f t="shared" si="1"/>
        <v>1</v>
      </c>
    </row>
    <row r="222">
      <c r="A222" s="1" t="s">
        <v>3139</v>
      </c>
      <c r="B222" s="1">
        <v>2.2331404E7</v>
      </c>
      <c r="C222" s="1">
        <v>3203561.0</v>
      </c>
      <c r="E222" s="1">
        <v>0.0</v>
      </c>
      <c r="F222" s="1" t="s">
        <v>3136</v>
      </c>
      <c r="G222" s="1">
        <v>1.0</v>
      </c>
      <c r="H222" s="1">
        <v>36.0</v>
      </c>
      <c r="I222" s="1" t="s">
        <v>3140</v>
      </c>
      <c r="K222" s="4">
        <f t="shared" si="1"/>
        <v>1</v>
      </c>
    </row>
    <row r="223">
      <c r="A223" s="1" t="s">
        <v>618</v>
      </c>
      <c r="B223" s="1">
        <v>2.2158179E7</v>
      </c>
      <c r="C223" s="1">
        <v>1457080.0</v>
      </c>
      <c r="E223" s="1">
        <v>0.0</v>
      </c>
      <c r="F223" s="1" t="s">
        <v>615</v>
      </c>
      <c r="G223" s="1">
        <v>1.0</v>
      </c>
      <c r="H223" s="1">
        <v>75.0</v>
      </c>
      <c r="I223" s="1" t="s">
        <v>546</v>
      </c>
      <c r="K223" s="4">
        <f t="shared" si="1"/>
        <v>1</v>
      </c>
    </row>
    <row r="224">
      <c r="A224" s="1" t="s">
        <v>2391</v>
      </c>
      <c r="B224" s="1">
        <v>7.5369726E7</v>
      </c>
      <c r="C224" s="1">
        <v>2735368.0</v>
      </c>
      <c r="E224" s="1">
        <v>0.0</v>
      </c>
      <c r="F224" s="1" t="s">
        <v>6079</v>
      </c>
      <c r="G224" s="1">
        <v>2.0</v>
      </c>
      <c r="H224" s="1">
        <v>36.0</v>
      </c>
      <c r="I224" s="1" t="s">
        <v>2392</v>
      </c>
      <c r="K224" s="4">
        <f t="shared" si="1"/>
        <v>2</v>
      </c>
    </row>
    <row r="225">
      <c r="A225" s="1" t="s">
        <v>3158</v>
      </c>
      <c r="B225" s="1">
        <v>2.2192477E7</v>
      </c>
      <c r="C225" s="1">
        <v>660214.0</v>
      </c>
      <c r="E225" s="1">
        <v>0.0</v>
      </c>
      <c r="F225" s="1" t="s">
        <v>3155</v>
      </c>
      <c r="G225" s="1">
        <v>1.0</v>
      </c>
      <c r="H225" s="1">
        <v>36.0</v>
      </c>
      <c r="I225" s="1" t="s">
        <v>3159</v>
      </c>
      <c r="K225" s="4">
        <f t="shared" si="1"/>
        <v>1</v>
      </c>
    </row>
    <row r="226">
      <c r="A226" s="1" t="s">
        <v>2665</v>
      </c>
      <c r="B226" s="1">
        <v>3.2315151E7</v>
      </c>
      <c r="C226" s="1">
        <v>402338.0</v>
      </c>
      <c r="E226" s="1">
        <v>0.0</v>
      </c>
      <c r="F226" s="1" t="s">
        <v>2662</v>
      </c>
      <c r="G226" s="1">
        <v>1.0</v>
      </c>
      <c r="H226" s="1">
        <v>36.0</v>
      </c>
      <c r="I226" s="1" t="s">
        <v>2666</v>
      </c>
      <c r="K226" s="4">
        <f t="shared" si="1"/>
        <v>1</v>
      </c>
    </row>
    <row r="227">
      <c r="A227" s="1" t="s">
        <v>1823</v>
      </c>
      <c r="B227" s="1">
        <v>5.5160301E7</v>
      </c>
      <c r="C227" s="1">
        <v>3719141.0</v>
      </c>
      <c r="E227" s="1">
        <v>0.0</v>
      </c>
      <c r="F227" s="1" t="s">
        <v>1820</v>
      </c>
      <c r="G227" s="1">
        <v>1.0</v>
      </c>
      <c r="H227" s="1">
        <v>36.0</v>
      </c>
      <c r="I227" s="1" t="s">
        <v>1824</v>
      </c>
      <c r="K227" s="4">
        <f t="shared" si="1"/>
        <v>1</v>
      </c>
    </row>
    <row r="228">
      <c r="A228" s="1" t="s">
        <v>3359</v>
      </c>
      <c r="B228" s="1">
        <v>1.8137012E7</v>
      </c>
      <c r="C228" s="1">
        <v>336600.0</v>
      </c>
      <c r="E228" s="1">
        <v>0.0</v>
      </c>
      <c r="F228" s="1" t="s">
        <v>3356</v>
      </c>
      <c r="G228" s="1">
        <v>1.0</v>
      </c>
      <c r="H228" s="1">
        <v>36.0</v>
      </c>
      <c r="I228" s="1" t="s">
        <v>287</v>
      </c>
      <c r="K228" s="4">
        <f t="shared" si="1"/>
        <v>1</v>
      </c>
    </row>
    <row r="229">
      <c r="A229" s="1" t="s">
        <v>551</v>
      </c>
      <c r="B229" s="1">
        <v>4.2999814E7</v>
      </c>
      <c r="C229" s="1">
        <v>2797710.0</v>
      </c>
      <c r="E229" s="1">
        <v>0.0</v>
      </c>
      <c r="F229" s="1" t="s">
        <v>548</v>
      </c>
      <c r="G229" s="1">
        <v>1.0</v>
      </c>
      <c r="H229" s="1">
        <v>75.0</v>
      </c>
      <c r="I229" s="1" t="s">
        <v>365</v>
      </c>
      <c r="K229" s="4">
        <f t="shared" si="1"/>
        <v>1</v>
      </c>
    </row>
    <row r="230">
      <c r="A230" s="1" t="s">
        <v>628</v>
      </c>
      <c r="B230" s="1">
        <v>1.9613186E7</v>
      </c>
      <c r="C230" s="1">
        <v>5498836.0</v>
      </c>
      <c r="E230" s="1">
        <v>0.0</v>
      </c>
      <c r="F230" s="1" t="s">
        <v>625</v>
      </c>
      <c r="G230" s="1">
        <v>1.0</v>
      </c>
      <c r="H230" s="1">
        <v>75.0</v>
      </c>
      <c r="I230" s="1" t="s">
        <v>405</v>
      </c>
      <c r="K230" s="4">
        <f t="shared" si="1"/>
        <v>1</v>
      </c>
    </row>
    <row r="231">
      <c r="A231" s="1" t="s">
        <v>3344</v>
      </c>
      <c r="B231" s="1">
        <v>1.8213573E7</v>
      </c>
      <c r="C231" s="1">
        <v>472686.0</v>
      </c>
      <c r="E231" s="1">
        <v>0.0</v>
      </c>
      <c r="F231" s="1" t="s">
        <v>3341</v>
      </c>
      <c r="G231" s="1">
        <v>1.0</v>
      </c>
      <c r="H231" s="1">
        <v>36.0</v>
      </c>
      <c r="I231" s="1" t="s">
        <v>3345</v>
      </c>
      <c r="K231" s="4">
        <f t="shared" si="1"/>
        <v>1</v>
      </c>
    </row>
    <row r="232">
      <c r="A232" s="1" t="s">
        <v>3209</v>
      </c>
      <c r="B232" s="1">
        <v>2.1499019E7</v>
      </c>
      <c r="C232" s="1">
        <v>1643525.0</v>
      </c>
      <c r="E232" s="1">
        <v>0.0</v>
      </c>
      <c r="F232" s="1" t="s">
        <v>3206</v>
      </c>
      <c r="G232" s="1">
        <v>1.0</v>
      </c>
      <c r="H232" s="1">
        <v>36.0</v>
      </c>
      <c r="I232" s="1" t="s">
        <v>3140</v>
      </c>
      <c r="K232" s="4">
        <f t="shared" si="1"/>
        <v>1</v>
      </c>
    </row>
    <row r="233">
      <c r="A233" s="1" t="s">
        <v>2569</v>
      </c>
      <c r="B233" s="1">
        <v>3.404474E7</v>
      </c>
      <c r="C233" s="1">
        <v>2261377.0</v>
      </c>
      <c r="E233" s="1">
        <v>0.0</v>
      </c>
      <c r="F233" s="1" t="s">
        <v>2566</v>
      </c>
      <c r="G233" s="1">
        <v>1.0</v>
      </c>
      <c r="H233" s="1">
        <v>36.0</v>
      </c>
      <c r="I233" s="1" t="s">
        <v>1699</v>
      </c>
      <c r="K233" s="4">
        <f t="shared" si="1"/>
        <v>1</v>
      </c>
    </row>
    <row r="234">
      <c r="A234" s="1" t="s">
        <v>3368</v>
      </c>
      <c r="B234" s="1">
        <v>1.8116675E7</v>
      </c>
      <c r="C234" s="1">
        <v>329167.0</v>
      </c>
      <c r="E234" s="1">
        <v>0.0</v>
      </c>
      <c r="F234" s="1" t="s">
        <v>3365</v>
      </c>
      <c r="G234" s="1">
        <v>1.0</v>
      </c>
      <c r="H234" s="1">
        <v>36.0</v>
      </c>
      <c r="I234" s="1" t="s">
        <v>3369</v>
      </c>
      <c r="K234" s="4">
        <f t="shared" si="1"/>
        <v>1</v>
      </c>
    </row>
    <row r="235">
      <c r="A235" s="1" t="s">
        <v>811</v>
      </c>
      <c r="B235" s="1">
        <v>8.7406094E7</v>
      </c>
      <c r="C235" s="1">
        <v>1.4403312E7</v>
      </c>
      <c r="E235" s="1">
        <v>0.0</v>
      </c>
      <c r="F235" s="1" t="s">
        <v>6080</v>
      </c>
      <c r="G235" s="1">
        <v>2.0</v>
      </c>
      <c r="H235" s="1" t="s">
        <v>5923</v>
      </c>
      <c r="I235" s="1" t="s">
        <v>812</v>
      </c>
      <c r="K235" s="4">
        <f t="shared" si="1"/>
        <v>2</v>
      </c>
    </row>
    <row r="236">
      <c r="A236" s="1" t="s">
        <v>2513</v>
      </c>
      <c r="B236" s="1">
        <v>3.5337902E7</v>
      </c>
      <c r="C236" s="1">
        <v>808212.0</v>
      </c>
      <c r="E236" s="1">
        <v>0.0</v>
      </c>
      <c r="F236" s="1" t="s">
        <v>2510</v>
      </c>
      <c r="G236" s="1">
        <v>1.0</v>
      </c>
      <c r="H236" s="1">
        <v>36.0</v>
      </c>
      <c r="I236" s="1" t="s">
        <v>98</v>
      </c>
      <c r="K236" s="4">
        <f t="shared" si="1"/>
        <v>1</v>
      </c>
    </row>
    <row r="237">
      <c r="A237" s="1" t="s">
        <v>3631</v>
      </c>
      <c r="B237" s="1">
        <v>9594713.0</v>
      </c>
      <c r="C237" s="1">
        <v>135547.0</v>
      </c>
      <c r="E237" s="1">
        <v>0.0</v>
      </c>
      <c r="F237" s="1" t="s">
        <v>3628</v>
      </c>
      <c r="G237" s="1">
        <v>1.0</v>
      </c>
      <c r="H237" s="1">
        <v>36.0</v>
      </c>
      <c r="I237" s="1" t="s">
        <v>3632</v>
      </c>
      <c r="K237" s="4">
        <f t="shared" si="1"/>
        <v>1</v>
      </c>
    </row>
    <row r="238">
      <c r="A238" s="1" t="s">
        <v>3684</v>
      </c>
      <c r="B238" s="1">
        <v>6.6588418E7</v>
      </c>
      <c r="C238" s="1">
        <v>1.7486452E7</v>
      </c>
      <c r="E238" s="1">
        <v>0.0</v>
      </c>
      <c r="F238" s="1" t="s">
        <v>3681</v>
      </c>
      <c r="G238" s="1">
        <v>1.0</v>
      </c>
      <c r="H238" s="1">
        <v>32.0</v>
      </c>
      <c r="I238" s="1" t="s">
        <v>3685</v>
      </c>
      <c r="K238" s="4">
        <f t="shared" si="1"/>
        <v>1</v>
      </c>
    </row>
    <row r="239">
      <c r="A239" s="1" t="s">
        <v>2700</v>
      </c>
      <c r="B239" s="1">
        <v>3.1776568E7</v>
      </c>
      <c r="C239" s="1">
        <v>1075702.0</v>
      </c>
      <c r="E239" s="1">
        <v>0.0</v>
      </c>
      <c r="F239" s="1" t="s">
        <v>2697</v>
      </c>
      <c r="G239" s="1">
        <v>1.0</v>
      </c>
      <c r="H239" s="1">
        <v>36.0</v>
      </c>
      <c r="I239" s="1" t="s">
        <v>509</v>
      </c>
      <c r="K239" s="4">
        <f t="shared" si="1"/>
        <v>1</v>
      </c>
    </row>
    <row r="240">
      <c r="A240" s="1" t="s">
        <v>2365</v>
      </c>
      <c r="B240" s="1">
        <v>3.822064E7</v>
      </c>
      <c r="C240" s="1">
        <v>2021993.0</v>
      </c>
      <c r="E240" s="1">
        <v>0.0</v>
      </c>
      <c r="F240" s="1" t="s">
        <v>2362</v>
      </c>
      <c r="G240" s="1">
        <v>1.0</v>
      </c>
      <c r="H240" s="1">
        <v>36.0</v>
      </c>
      <c r="I240" s="1" t="s">
        <v>723</v>
      </c>
      <c r="K240" s="4">
        <f t="shared" si="1"/>
        <v>1</v>
      </c>
    </row>
    <row r="241">
      <c r="A241" s="1" t="s">
        <v>2198</v>
      </c>
      <c r="B241" s="1">
        <v>5.0809626E7</v>
      </c>
      <c r="C241" s="1">
        <v>5736982.0</v>
      </c>
      <c r="E241" s="1">
        <v>0.0</v>
      </c>
      <c r="F241" s="1" t="s">
        <v>6081</v>
      </c>
      <c r="G241" s="1">
        <v>2.0</v>
      </c>
      <c r="H241" s="1">
        <v>36.0</v>
      </c>
      <c r="I241" s="1" t="s">
        <v>2199</v>
      </c>
      <c r="K241" s="4">
        <f t="shared" si="1"/>
        <v>2</v>
      </c>
    </row>
    <row r="242">
      <c r="A242" s="1" t="s">
        <v>3445</v>
      </c>
      <c r="B242" s="1">
        <v>1.6788765E7</v>
      </c>
      <c r="C242" s="1">
        <v>266044.0</v>
      </c>
      <c r="E242" s="1">
        <v>0.0</v>
      </c>
      <c r="F242" s="1" t="s">
        <v>3442</v>
      </c>
      <c r="G242" s="1">
        <v>1.0</v>
      </c>
      <c r="H242" s="1">
        <v>36.0</v>
      </c>
      <c r="I242" s="1" t="s">
        <v>3446</v>
      </c>
      <c r="K242" s="4">
        <f t="shared" si="1"/>
        <v>1</v>
      </c>
    </row>
    <row r="243">
      <c r="A243" s="1" t="s">
        <v>3338</v>
      </c>
      <c r="B243" s="1">
        <v>1.8285995E7</v>
      </c>
      <c r="C243" s="1">
        <v>379285.0</v>
      </c>
      <c r="E243" s="1">
        <v>0.0</v>
      </c>
      <c r="F243" s="1" t="s">
        <v>3335</v>
      </c>
      <c r="G243" s="1">
        <v>1.0</v>
      </c>
      <c r="H243" s="1">
        <v>36.0</v>
      </c>
      <c r="I243" s="1" t="s">
        <v>3339</v>
      </c>
      <c r="K243" s="4">
        <f t="shared" si="1"/>
        <v>1</v>
      </c>
    </row>
    <row r="244">
      <c r="A244" s="1" t="s">
        <v>2705</v>
      </c>
      <c r="B244" s="1">
        <v>3.1734962E7</v>
      </c>
      <c r="C244" s="1">
        <v>598403.0</v>
      </c>
      <c r="E244" s="1">
        <v>0.0</v>
      </c>
      <c r="F244" s="1" t="s">
        <v>2702</v>
      </c>
      <c r="G244" s="1">
        <v>1.0</v>
      </c>
      <c r="H244" s="1">
        <v>36.0</v>
      </c>
      <c r="I244" s="1" t="s">
        <v>509</v>
      </c>
      <c r="K244" s="4">
        <f t="shared" si="1"/>
        <v>1</v>
      </c>
    </row>
    <row r="245">
      <c r="A245" s="1" t="s">
        <v>3354</v>
      </c>
      <c r="B245" s="1">
        <v>1.8143712E7</v>
      </c>
      <c r="C245" s="1">
        <v>415354.0</v>
      </c>
      <c r="E245" s="1">
        <v>0.0</v>
      </c>
      <c r="F245" s="1" t="s">
        <v>3351</v>
      </c>
      <c r="G245" s="1">
        <v>1.0</v>
      </c>
      <c r="H245" s="1">
        <v>36.0</v>
      </c>
      <c r="I245" s="1" t="s">
        <v>691</v>
      </c>
      <c r="K245" s="4">
        <f t="shared" si="1"/>
        <v>1</v>
      </c>
    </row>
    <row r="246">
      <c r="A246" s="1" t="s">
        <v>728</v>
      </c>
      <c r="B246" s="1">
        <v>4378420.0</v>
      </c>
      <c r="C246" s="1">
        <v>5506366.0</v>
      </c>
      <c r="E246" s="1">
        <v>0.0</v>
      </c>
      <c r="F246" s="1" t="s">
        <v>725</v>
      </c>
      <c r="G246" s="1">
        <v>1.0</v>
      </c>
      <c r="H246" s="1">
        <v>51.0</v>
      </c>
      <c r="I246" s="1" t="s">
        <v>729</v>
      </c>
      <c r="K246" s="4">
        <f t="shared" si="1"/>
        <v>1</v>
      </c>
    </row>
    <row r="247">
      <c r="A247" s="1" t="s">
        <v>3079</v>
      </c>
      <c r="B247" s="1">
        <v>2.4514581E7</v>
      </c>
      <c r="C247" s="1">
        <v>708023.0</v>
      </c>
      <c r="E247" s="1">
        <v>0.0</v>
      </c>
      <c r="F247" s="1" t="s">
        <v>3076</v>
      </c>
      <c r="G247" s="1">
        <v>1.0</v>
      </c>
      <c r="H247" s="1">
        <v>36.0</v>
      </c>
      <c r="I247" s="1" t="s">
        <v>3080</v>
      </c>
      <c r="K247" s="4">
        <f t="shared" si="1"/>
        <v>1</v>
      </c>
    </row>
    <row r="248">
      <c r="A248" s="1" t="s">
        <v>3050</v>
      </c>
      <c r="B248" s="1">
        <v>2.4945356E7</v>
      </c>
      <c r="C248" s="1">
        <v>492249.0</v>
      </c>
      <c r="E248" s="1">
        <v>0.0</v>
      </c>
      <c r="F248" s="1" t="s">
        <v>3047</v>
      </c>
      <c r="G248" s="1">
        <v>1.0</v>
      </c>
      <c r="H248" s="1">
        <v>36.0</v>
      </c>
      <c r="I248" s="1" t="s">
        <v>3051</v>
      </c>
      <c r="K248" s="4">
        <f t="shared" si="1"/>
        <v>1</v>
      </c>
    </row>
    <row r="249">
      <c r="A249" s="1" t="s">
        <v>3393</v>
      </c>
      <c r="B249" s="1">
        <v>1.7563056E7</v>
      </c>
      <c r="C249" s="1">
        <v>469273.0</v>
      </c>
      <c r="E249" s="1">
        <v>0.0</v>
      </c>
      <c r="F249" s="1" t="s">
        <v>3390</v>
      </c>
      <c r="G249" s="1">
        <v>1.0</v>
      </c>
      <c r="H249" s="1">
        <v>36.0</v>
      </c>
      <c r="I249" s="1" t="s">
        <v>3394</v>
      </c>
      <c r="K249" s="4">
        <f t="shared" si="1"/>
        <v>1</v>
      </c>
    </row>
    <row r="250">
      <c r="A250" s="1" t="s">
        <v>1888</v>
      </c>
      <c r="B250" s="1">
        <v>5.050999E7</v>
      </c>
      <c r="C250" s="1">
        <v>2925620.0</v>
      </c>
      <c r="E250" s="1">
        <v>0.0</v>
      </c>
      <c r="F250" s="1" t="s">
        <v>1885</v>
      </c>
      <c r="G250" s="1">
        <v>1.0</v>
      </c>
      <c r="H250" s="1">
        <v>36.0</v>
      </c>
      <c r="I250" s="1" t="s">
        <v>691</v>
      </c>
      <c r="K250" s="4">
        <f t="shared" si="1"/>
        <v>1</v>
      </c>
    </row>
    <row r="251">
      <c r="A251" s="1" t="s">
        <v>2903</v>
      </c>
      <c r="B251" s="1">
        <v>2.758732E7</v>
      </c>
      <c r="C251" s="1">
        <v>4200574.0</v>
      </c>
      <c r="E251" s="1">
        <v>0.0</v>
      </c>
      <c r="F251" s="1" t="s">
        <v>2900</v>
      </c>
      <c r="G251" s="1">
        <v>1.0</v>
      </c>
      <c r="H251" s="1">
        <v>36.0</v>
      </c>
      <c r="I251" s="1" t="s">
        <v>2838</v>
      </c>
      <c r="K251" s="4">
        <f t="shared" si="1"/>
        <v>1</v>
      </c>
    </row>
  </sheetData>
  <autoFilter ref="$A$1:$Z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3" max="13" width="32.88"/>
  </cols>
  <sheetData>
    <row r="1">
      <c r="A1" s="1" t="s">
        <v>6082</v>
      </c>
      <c r="B1" s="1" t="s">
        <v>6083</v>
      </c>
      <c r="C1" s="1" t="s">
        <v>6084</v>
      </c>
      <c r="D1" s="1" t="s">
        <v>6085</v>
      </c>
      <c r="E1" s="1" t="s">
        <v>6086</v>
      </c>
      <c r="F1" s="1" t="s">
        <v>8</v>
      </c>
      <c r="G1" s="1" t="s">
        <v>6087</v>
      </c>
      <c r="H1" s="1" t="s">
        <v>6088</v>
      </c>
      <c r="I1" s="1" t="s">
        <v>6089</v>
      </c>
      <c r="J1" s="1" t="s">
        <v>6090</v>
      </c>
      <c r="K1" s="1" t="s">
        <v>6091</v>
      </c>
      <c r="L1" s="1" t="s">
        <v>13</v>
      </c>
      <c r="M1" s="1" t="s">
        <v>14</v>
      </c>
      <c r="N1" s="1" t="s">
        <v>12</v>
      </c>
      <c r="O1" s="1" t="s">
        <v>6092</v>
      </c>
    </row>
    <row r="2">
      <c r="A2" s="1" t="s">
        <v>4019</v>
      </c>
      <c r="B2" s="1" t="s">
        <v>6093</v>
      </c>
      <c r="D2" s="1">
        <v>25.0</v>
      </c>
      <c r="E2" s="1">
        <v>3.7965075E7</v>
      </c>
      <c r="F2" s="1" t="b">
        <v>0</v>
      </c>
      <c r="G2" s="1" t="b">
        <v>0</v>
      </c>
      <c r="H2" s="1" t="s">
        <v>4018</v>
      </c>
      <c r="I2" s="1" t="s">
        <v>6094</v>
      </c>
      <c r="J2" s="1" t="s">
        <v>6095</v>
      </c>
      <c r="K2" s="1" t="s">
        <v>6096</v>
      </c>
      <c r="L2" s="1" t="s">
        <v>209</v>
      </c>
      <c r="M2" s="1" t="s">
        <v>210</v>
      </c>
      <c r="N2" s="1" t="s">
        <v>6097</v>
      </c>
      <c r="O2" s="1" t="s">
        <v>6098</v>
      </c>
    </row>
    <row r="3">
      <c r="A3" s="1" t="s">
        <v>4023</v>
      </c>
      <c r="B3" s="1" t="s">
        <v>6093</v>
      </c>
      <c r="D3" s="1">
        <v>25.0</v>
      </c>
      <c r="E3" s="1">
        <v>3.3671286E7</v>
      </c>
      <c r="F3" s="1" t="b">
        <v>0</v>
      </c>
      <c r="G3" s="1" t="b">
        <v>0</v>
      </c>
      <c r="H3" s="1" t="s">
        <v>4022</v>
      </c>
      <c r="I3" s="1" t="s">
        <v>6094</v>
      </c>
      <c r="J3" s="1" t="s">
        <v>6099</v>
      </c>
      <c r="K3" s="1" t="s">
        <v>6100</v>
      </c>
      <c r="L3" s="1" t="s">
        <v>2788</v>
      </c>
      <c r="M3" s="1" t="s">
        <v>2789</v>
      </c>
      <c r="N3" s="1" t="s">
        <v>6097</v>
      </c>
      <c r="O3" s="1" t="s">
        <v>6101</v>
      </c>
    </row>
    <row r="4">
      <c r="A4" s="1" t="s">
        <v>4027</v>
      </c>
      <c r="B4" s="1" t="s">
        <v>6093</v>
      </c>
      <c r="D4" s="1">
        <v>25.0</v>
      </c>
      <c r="E4" s="1">
        <v>2.472572E7</v>
      </c>
      <c r="F4" s="1" t="b">
        <v>0</v>
      </c>
      <c r="G4" s="1" t="b">
        <v>0</v>
      </c>
      <c r="H4" s="1" t="s">
        <v>4026</v>
      </c>
      <c r="I4" s="1" t="s">
        <v>6094</v>
      </c>
      <c r="J4" s="1" t="s">
        <v>6095</v>
      </c>
      <c r="K4" s="1" t="s">
        <v>6096</v>
      </c>
      <c r="L4" s="1" t="s">
        <v>209</v>
      </c>
      <c r="M4" s="1" t="s">
        <v>210</v>
      </c>
      <c r="N4" s="1" t="s">
        <v>6097</v>
      </c>
      <c r="O4" s="1" t="s">
        <v>6102</v>
      </c>
    </row>
    <row r="5">
      <c r="A5" s="1" t="s">
        <v>4035</v>
      </c>
      <c r="B5" s="1" t="s">
        <v>6093</v>
      </c>
      <c r="D5" s="1">
        <v>25.0</v>
      </c>
      <c r="E5" s="1">
        <v>1.5371467E7</v>
      </c>
      <c r="F5" s="1" t="b">
        <v>0</v>
      </c>
      <c r="G5" s="1" t="b">
        <v>0</v>
      </c>
      <c r="H5" s="1" t="s">
        <v>4034</v>
      </c>
      <c r="I5" s="1" t="s">
        <v>6103</v>
      </c>
      <c r="J5" s="1" t="s">
        <v>6104</v>
      </c>
      <c r="K5" s="1" t="s">
        <v>6105</v>
      </c>
      <c r="L5" s="1" t="s">
        <v>2694</v>
      </c>
      <c r="M5" s="1" t="s">
        <v>2695</v>
      </c>
      <c r="N5" s="1" t="s">
        <v>6106</v>
      </c>
      <c r="O5" s="1" t="s">
        <v>6107</v>
      </c>
    </row>
    <row r="6">
      <c r="A6" s="1" t="s">
        <v>4039</v>
      </c>
      <c r="B6" s="1" t="s">
        <v>6093</v>
      </c>
      <c r="D6" s="1">
        <v>25.0</v>
      </c>
      <c r="E6" s="1">
        <v>1.2019061E7</v>
      </c>
      <c r="F6" s="1" t="b">
        <v>0</v>
      </c>
      <c r="G6" s="1" t="b">
        <v>0</v>
      </c>
      <c r="H6" s="1" t="s">
        <v>4038</v>
      </c>
      <c r="I6" s="1" t="s">
        <v>6094</v>
      </c>
      <c r="J6" s="1" t="s">
        <v>6108</v>
      </c>
      <c r="K6" s="1" t="s">
        <v>6109</v>
      </c>
      <c r="L6" s="1" t="s">
        <v>1582</v>
      </c>
      <c r="M6" s="1" t="s">
        <v>1583</v>
      </c>
      <c r="N6" s="1" t="s">
        <v>6097</v>
      </c>
      <c r="O6" s="1" t="s">
        <v>6110</v>
      </c>
    </row>
    <row r="7">
      <c r="A7" s="1" t="s">
        <v>3951</v>
      </c>
      <c r="B7" s="1" t="s">
        <v>6093</v>
      </c>
      <c r="D7" s="1">
        <v>27.0</v>
      </c>
      <c r="E7" s="1">
        <v>5.5865436E7</v>
      </c>
      <c r="F7" s="1" t="b">
        <v>0</v>
      </c>
      <c r="G7" s="1" t="b">
        <v>0</v>
      </c>
      <c r="H7" s="1" t="s">
        <v>3950</v>
      </c>
      <c r="I7" s="1" t="s">
        <v>6111</v>
      </c>
      <c r="J7" s="1" t="s">
        <v>6112</v>
      </c>
      <c r="K7" s="1" t="s">
        <v>6113</v>
      </c>
      <c r="L7" s="1" t="s">
        <v>1657</v>
      </c>
      <c r="M7" s="1" t="s">
        <v>1658</v>
      </c>
      <c r="N7" s="1" t="s">
        <v>6114</v>
      </c>
      <c r="O7" s="1" t="s">
        <v>6115</v>
      </c>
    </row>
    <row r="8">
      <c r="A8" s="1" t="s">
        <v>3955</v>
      </c>
      <c r="B8" s="1" t="s">
        <v>6093</v>
      </c>
      <c r="D8" s="1">
        <v>27.0</v>
      </c>
      <c r="E8" s="1">
        <v>3.1623732E7</v>
      </c>
      <c r="F8" s="1" t="b">
        <v>0</v>
      </c>
      <c r="G8" s="1" t="b">
        <v>0</v>
      </c>
      <c r="H8" s="1" t="s">
        <v>3954</v>
      </c>
      <c r="I8" s="1" t="s">
        <v>6103</v>
      </c>
      <c r="J8" s="1" t="s">
        <v>6116</v>
      </c>
      <c r="K8" s="1" t="s">
        <v>6117</v>
      </c>
      <c r="L8" s="1" t="s">
        <v>639</v>
      </c>
      <c r="M8" s="1" t="s">
        <v>640</v>
      </c>
      <c r="N8" s="1" t="s">
        <v>6106</v>
      </c>
      <c r="O8" s="1" t="s">
        <v>6118</v>
      </c>
    </row>
    <row r="9">
      <c r="A9" s="1" t="s">
        <v>3963</v>
      </c>
      <c r="B9" s="1" t="s">
        <v>6093</v>
      </c>
      <c r="D9" s="1">
        <v>27.0</v>
      </c>
      <c r="E9" s="1">
        <v>2.7420457E7</v>
      </c>
      <c r="F9" s="1" t="b">
        <v>0</v>
      </c>
      <c r="G9" s="1" t="b">
        <v>0</v>
      </c>
      <c r="H9" s="1" t="s">
        <v>3962</v>
      </c>
      <c r="I9" s="1" t="s">
        <v>6111</v>
      </c>
      <c r="J9" s="1" t="s">
        <v>6119</v>
      </c>
      <c r="K9" s="1" t="s">
        <v>6120</v>
      </c>
      <c r="L9" s="1" t="s">
        <v>209</v>
      </c>
      <c r="M9" s="1" t="s">
        <v>210</v>
      </c>
      <c r="N9" s="1" t="s">
        <v>6114</v>
      </c>
      <c r="O9" s="1" t="s">
        <v>6121</v>
      </c>
    </row>
    <row r="10">
      <c r="A10" s="1" t="s">
        <v>3967</v>
      </c>
      <c r="B10" s="1" t="s">
        <v>6093</v>
      </c>
      <c r="D10" s="1">
        <v>27.0</v>
      </c>
      <c r="E10" s="1">
        <v>2.6699669E7</v>
      </c>
      <c r="F10" s="1" t="b">
        <v>0</v>
      </c>
      <c r="G10" s="1" t="b">
        <v>0</v>
      </c>
      <c r="H10" s="1" t="s">
        <v>3966</v>
      </c>
      <c r="I10" s="1" t="s">
        <v>6103</v>
      </c>
      <c r="J10" s="1" t="s">
        <v>6122</v>
      </c>
      <c r="K10" s="1" t="s">
        <v>6123</v>
      </c>
      <c r="L10" s="1" t="s">
        <v>639</v>
      </c>
      <c r="M10" s="1" t="s">
        <v>640</v>
      </c>
      <c r="N10" s="1" t="s">
        <v>6106</v>
      </c>
      <c r="O10" s="1" t="s">
        <v>6124</v>
      </c>
    </row>
    <row r="11">
      <c r="A11" s="1" t="s">
        <v>3975</v>
      </c>
      <c r="B11" s="1" t="s">
        <v>6093</v>
      </c>
      <c r="D11" s="1">
        <v>27.0</v>
      </c>
      <c r="E11" s="1">
        <v>1.8814423E7</v>
      </c>
      <c r="F11" s="1" t="b">
        <v>0</v>
      </c>
      <c r="G11" s="1" t="b">
        <v>0</v>
      </c>
      <c r="H11" s="1" t="s">
        <v>3974</v>
      </c>
      <c r="I11" s="1" t="s">
        <v>6103</v>
      </c>
      <c r="J11" s="1" t="s">
        <v>6116</v>
      </c>
      <c r="K11" s="1" t="s">
        <v>6117</v>
      </c>
      <c r="L11" s="1" t="s">
        <v>639</v>
      </c>
      <c r="M11" s="1" t="s">
        <v>640</v>
      </c>
      <c r="N11" s="1" t="s">
        <v>6106</v>
      </c>
      <c r="O11" s="1" t="s">
        <v>6125</v>
      </c>
    </row>
    <row r="12">
      <c r="A12" s="1" t="s">
        <v>3983</v>
      </c>
      <c r="B12" s="1" t="s">
        <v>6093</v>
      </c>
      <c r="D12" s="1">
        <v>27.0</v>
      </c>
      <c r="E12" s="1">
        <v>1.8331687E7</v>
      </c>
      <c r="F12" s="1" t="b">
        <v>0</v>
      </c>
      <c r="G12" s="1" t="b">
        <v>0</v>
      </c>
      <c r="H12" s="1" t="s">
        <v>3982</v>
      </c>
      <c r="I12" s="1" t="s">
        <v>6111</v>
      </c>
      <c r="J12" s="1" t="s">
        <v>6119</v>
      </c>
      <c r="K12" s="1" t="s">
        <v>6120</v>
      </c>
      <c r="L12" s="1" t="s">
        <v>209</v>
      </c>
      <c r="M12" s="1" t="s">
        <v>210</v>
      </c>
      <c r="N12" s="1" t="s">
        <v>6114</v>
      </c>
      <c r="O12" s="1" t="s">
        <v>6126</v>
      </c>
    </row>
    <row r="13">
      <c r="A13" s="1" t="s">
        <v>4003</v>
      </c>
      <c r="B13" s="1" t="s">
        <v>6093</v>
      </c>
      <c r="D13" s="1">
        <v>27.0</v>
      </c>
      <c r="E13" s="1">
        <v>6928759.0</v>
      </c>
      <c r="F13" s="1" t="b">
        <v>0</v>
      </c>
      <c r="G13" s="1" t="b">
        <v>0</v>
      </c>
      <c r="H13" s="1" t="s">
        <v>4002</v>
      </c>
      <c r="I13" s="1" t="s">
        <v>6111</v>
      </c>
      <c r="J13" s="1" t="s">
        <v>6127</v>
      </c>
      <c r="K13" s="1" t="s">
        <v>6128</v>
      </c>
      <c r="L13" s="1" t="s">
        <v>740</v>
      </c>
      <c r="M13" s="1" t="s">
        <v>741</v>
      </c>
      <c r="N13" s="1" t="s">
        <v>6114</v>
      </c>
      <c r="O13" s="1" t="s">
        <v>6129</v>
      </c>
    </row>
    <row r="14">
      <c r="A14" s="1" t="s">
        <v>3991</v>
      </c>
      <c r="B14" s="1" t="s">
        <v>6093</v>
      </c>
      <c r="D14" s="1">
        <v>27.0</v>
      </c>
      <c r="E14" s="1">
        <v>6067035.0</v>
      </c>
      <c r="F14" s="1" t="b">
        <v>0</v>
      </c>
      <c r="G14" s="1" t="b">
        <v>0</v>
      </c>
      <c r="H14" s="1" t="s">
        <v>3990</v>
      </c>
      <c r="I14" s="1" t="s">
        <v>6111</v>
      </c>
      <c r="J14" s="1" t="s">
        <v>6130</v>
      </c>
      <c r="K14" s="1" t="s">
        <v>6131</v>
      </c>
      <c r="L14" s="1" t="s">
        <v>740</v>
      </c>
      <c r="M14" s="1" t="s">
        <v>741</v>
      </c>
      <c r="N14" s="1" t="s">
        <v>6114</v>
      </c>
      <c r="O14" s="1" t="s">
        <v>6132</v>
      </c>
    </row>
    <row r="15">
      <c r="A15" s="1" t="s">
        <v>3995</v>
      </c>
      <c r="B15" s="1" t="s">
        <v>6093</v>
      </c>
      <c r="D15" s="1">
        <v>27.0</v>
      </c>
      <c r="E15" s="1">
        <v>5629560.0</v>
      </c>
      <c r="F15" s="1" t="b">
        <v>0</v>
      </c>
      <c r="G15" s="1" t="b">
        <v>0</v>
      </c>
      <c r="H15" s="1" t="s">
        <v>3994</v>
      </c>
      <c r="I15" s="1" t="s">
        <v>6111</v>
      </c>
      <c r="J15" s="1" t="s">
        <v>6130</v>
      </c>
      <c r="K15" s="1" t="s">
        <v>6131</v>
      </c>
      <c r="L15" s="1" t="s">
        <v>740</v>
      </c>
      <c r="M15" s="1" t="s">
        <v>741</v>
      </c>
      <c r="N15" s="1" t="s">
        <v>6114</v>
      </c>
      <c r="O15" s="1" t="s">
        <v>6133</v>
      </c>
    </row>
    <row r="16">
      <c r="A16" s="1" t="s">
        <v>3999</v>
      </c>
      <c r="B16" s="1" t="s">
        <v>6093</v>
      </c>
      <c r="D16" s="1">
        <v>27.0</v>
      </c>
      <c r="E16" s="1">
        <v>5318877.0</v>
      </c>
      <c r="F16" s="1" t="b">
        <v>0</v>
      </c>
      <c r="G16" s="1" t="b">
        <v>0</v>
      </c>
      <c r="H16" s="1" t="s">
        <v>3998</v>
      </c>
      <c r="I16" s="1" t="s">
        <v>6103</v>
      </c>
      <c r="J16" s="1" t="s">
        <v>6134</v>
      </c>
      <c r="K16" s="1" t="s">
        <v>6135</v>
      </c>
      <c r="L16" s="1" t="s">
        <v>740</v>
      </c>
      <c r="M16" s="1" t="s">
        <v>741</v>
      </c>
      <c r="N16" s="1" t="s">
        <v>6106</v>
      </c>
      <c r="O16" s="1" t="s">
        <v>6136</v>
      </c>
    </row>
    <row r="17">
      <c r="A17" s="1" t="s">
        <v>4007</v>
      </c>
      <c r="B17" s="1" t="s">
        <v>6093</v>
      </c>
      <c r="D17" s="1">
        <v>27.0</v>
      </c>
      <c r="E17" s="1">
        <v>3841394.0</v>
      </c>
      <c r="F17" s="1" t="b">
        <v>0</v>
      </c>
      <c r="G17" s="1" t="b">
        <v>0</v>
      </c>
      <c r="H17" s="1" t="s">
        <v>4006</v>
      </c>
      <c r="I17" s="1" t="s">
        <v>6111</v>
      </c>
      <c r="J17" s="1" t="s">
        <v>6127</v>
      </c>
      <c r="K17" s="1" t="s">
        <v>6128</v>
      </c>
      <c r="L17" s="1" t="s">
        <v>740</v>
      </c>
      <c r="M17" s="1" t="s">
        <v>741</v>
      </c>
      <c r="N17" s="1" t="s">
        <v>6114</v>
      </c>
      <c r="O17" s="1" t="s">
        <v>6137</v>
      </c>
    </row>
    <row r="18">
      <c r="A18" s="1" t="s">
        <v>4011</v>
      </c>
      <c r="B18" s="1" t="s">
        <v>6093</v>
      </c>
      <c r="D18" s="1">
        <v>27.0</v>
      </c>
      <c r="E18" s="1">
        <v>3768605.0</v>
      </c>
      <c r="F18" s="1" t="b">
        <v>0</v>
      </c>
      <c r="G18" s="1" t="b">
        <v>0</v>
      </c>
      <c r="H18" s="1" t="s">
        <v>4010</v>
      </c>
      <c r="I18" s="1" t="s">
        <v>6103</v>
      </c>
      <c r="J18" s="1" t="s">
        <v>6134</v>
      </c>
      <c r="K18" s="1" t="s">
        <v>6135</v>
      </c>
      <c r="L18" s="1" t="s">
        <v>740</v>
      </c>
      <c r="M18" s="1" t="s">
        <v>741</v>
      </c>
      <c r="N18" s="1" t="s">
        <v>6106</v>
      </c>
      <c r="O18" s="1" t="s">
        <v>6138</v>
      </c>
    </row>
    <row r="19">
      <c r="A19" s="1" t="s">
        <v>4015</v>
      </c>
      <c r="B19" s="1" t="s">
        <v>6093</v>
      </c>
      <c r="D19" s="1">
        <v>27.0</v>
      </c>
      <c r="E19" s="1">
        <v>1787725.0</v>
      </c>
      <c r="F19" s="1" t="b">
        <v>0</v>
      </c>
      <c r="G19" s="1" t="b">
        <v>0</v>
      </c>
      <c r="H19" s="1" t="s">
        <v>4014</v>
      </c>
      <c r="I19" s="1" t="s">
        <v>6103</v>
      </c>
      <c r="J19" s="1" t="s">
        <v>6134</v>
      </c>
      <c r="K19" s="1" t="s">
        <v>6135</v>
      </c>
      <c r="L19" s="1" t="s">
        <v>740</v>
      </c>
      <c r="M19" s="1" t="s">
        <v>741</v>
      </c>
      <c r="N19" s="1" t="s">
        <v>6106</v>
      </c>
      <c r="O19" s="1" t="s">
        <v>6139</v>
      </c>
    </row>
    <row r="20">
      <c r="A20" s="1" t="s">
        <v>3731</v>
      </c>
      <c r="B20" s="1" t="s">
        <v>6093</v>
      </c>
      <c r="D20" s="1">
        <v>28.0</v>
      </c>
      <c r="E20" s="1">
        <v>3.6418708E7</v>
      </c>
      <c r="F20" s="1" t="b">
        <v>0</v>
      </c>
      <c r="G20" s="1" t="b">
        <v>0</v>
      </c>
      <c r="H20" s="1" t="s">
        <v>3730</v>
      </c>
      <c r="I20" s="1" t="s">
        <v>6140</v>
      </c>
      <c r="J20" s="1" t="s">
        <v>6141</v>
      </c>
      <c r="K20" s="1" t="s">
        <v>6142</v>
      </c>
      <c r="L20" s="1" t="s">
        <v>639</v>
      </c>
      <c r="M20" s="1" t="s">
        <v>640</v>
      </c>
      <c r="N20" s="1" t="s">
        <v>6143</v>
      </c>
      <c r="O20" s="1" t="s">
        <v>6144</v>
      </c>
    </row>
    <row r="21">
      <c r="A21" s="1" t="s">
        <v>3762</v>
      </c>
      <c r="B21" s="1" t="s">
        <v>6093</v>
      </c>
      <c r="D21" s="1">
        <v>28.0</v>
      </c>
      <c r="E21" s="1">
        <v>2.9213986E7</v>
      </c>
      <c r="F21" s="1" t="b">
        <v>0</v>
      </c>
      <c r="G21" s="1" t="b">
        <v>0</v>
      </c>
      <c r="H21" s="1" t="s">
        <v>3761</v>
      </c>
      <c r="I21" s="1" t="s">
        <v>6111</v>
      </c>
      <c r="J21" s="1" t="s">
        <v>6145</v>
      </c>
      <c r="K21" s="1" t="s">
        <v>6146</v>
      </c>
      <c r="L21" s="1" t="s">
        <v>3764</v>
      </c>
      <c r="M21" s="1" t="s">
        <v>3765</v>
      </c>
      <c r="N21" s="1" t="s">
        <v>6114</v>
      </c>
      <c r="O21" s="1" t="s">
        <v>6147</v>
      </c>
    </row>
    <row r="22">
      <c r="A22" s="1" t="s">
        <v>3739</v>
      </c>
      <c r="B22" s="1" t="s">
        <v>6093</v>
      </c>
      <c r="D22" s="1">
        <v>28.0</v>
      </c>
      <c r="E22" s="1">
        <v>2.3902834E7</v>
      </c>
      <c r="F22" s="1" t="b">
        <v>0</v>
      </c>
      <c r="G22" s="1" t="b">
        <v>0</v>
      </c>
      <c r="H22" s="1" t="s">
        <v>3738</v>
      </c>
      <c r="I22" s="1" t="s">
        <v>6103</v>
      </c>
      <c r="J22" s="1" t="s">
        <v>6148</v>
      </c>
      <c r="K22" s="1" t="s">
        <v>6149</v>
      </c>
      <c r="L22" s="1" t="s">
        <v>1657</v>
      </c>
      <c r="M22" s="1" t="s">
        <v>1658</v>
      </c>
      <c r="N22" s="1" t="s">
        <v>6106</v>
      </c>
      <c r="O22" s="1" t="s">
        <v>6150</v>
      </c>
    </row>
    <row r="23">
      <c r="A23" s="1" t="s">
        <v>3743</v>
      </c>
      <c r="B23" s="1" t="s">
        <v>6093</v>
      </c>
      <c r="D23" s="1">
        <v>28.0</v>
      </c>
      <c r="E23" s="1">
        <v>2.2693413E7</v>
      </c>
      <c r="F23" s="1" t="b">
        <v>0</v>
      </c>
      <c r="G23" s="1" t="b">
        <v>0</v>
      </c>
      <c r="H23" s="1" t="s">
        <v>3742</v>
      </c>
      <c r="I23" s="1" t="s">
        <v>6111</v>
      </c>
      <c r="J23" s="1" t="s">
        <v>6151</v>
      </c>
      <c r="K23" s="1" t="s">
        <v>6152</v>
      </c>
      <c r="L23" s="1" t="s">
        <v>3745</v>
      </c>
      <c r="M23" s="1" t="s">
        <v>3746</v>
      </c>
      <c r="N23" s="1" t="s">
        <v>6114</v>
      </c>
      <c r="O23" s="1" t="s">
        <v>6153</v>
      </c>
    </row>
    <row r="24">
      <c r="A24" s="1" t="s">
        <v>3749</v>
      </c>
      <c r="B24" s="1" t="s">
        <v>6093</v>
      </c>
      <c r="D24" s="1">
        <v>28.0</v>
      </c>
      <c r="E24" s="1">
        <v>2.0956144E7</v>
      </c>
      <c r="F24" s="1" t="b">
        <v>0</v>
      </c>
      <c r="G24" s="1" t="b">
        <v>0</v>
      </c>
      <c r="H24" s="1" t="s">
        <v>3748</v>
      </c>
      <c r="I24" s="1" t="s">
        <v>6111</v>
      </c>
      <c r="J24" s="1" t="s">
        <v>6154</v>
      </c>
      <c r="K24" s="1" t="s">
        <v>6155</v>
      </c>
      <c r="L24" s="1" t="s">
        <v>3751</v>
      </c>
      <c r="M24" s="1" t="s">
        <v>3752</v>
      </c>
      <c r="N24" s="1" t="s">
        <v>6114</v>
      </c>
      <c r="O24" s="1" t="s">
        <v>6156</v>
      </c>
    </row>
    <row r="25">
      <c r="A25" s="1" t="s">
        <v>3758</v>
      </c>
      <c r="B25" s="1" t="s">
        <v>6093</v>
      </c>
      <c r="D25" s="1">
        <v>28.0</v>
      </c>
      <c r="E25" s="1">
        <v>1.927458E7</v>
      </c>
      <c r="F25" s="1" t="b">
        <v>0</v>
      </c>
      <c r="G25" s="1" t="b">
        <v>0</v>
      </c>
      <c r="H25" s="1" t="s">
        <v>3757</v>
      </c>
      <c r="I25" s="1" t="s">
        <v>6111</v>
      </c>
      <c r="J25" s="1" t="s">
        <v>6157</v>
      </c>
      <c r="K25" s="1" t="s">
        <v>6117</v>
      </c>
      <c r="L25" s="1" t="s">
        <v>639</v>
      </c>
      <c r="M25" s="1" t="s">
        <v>640</v>
      </c>
      <c r="N25" s="1" t="s">
        <v>6114</v>
      </c>
      <c r="O25" s="1" t="s">
        <v>6158</v>
      </c>
    </row>
    <row r="26">
      <c r="A26" s="1" t="s">
        <v>3827</v>
      </c>
      <c r="B26" s="1" t="s">
        <v>6093</v>
      </c>
      <c r="D26" s="1">
        <v>28.0</v>
      </c>
      <c r="E26" s="1">
        <v>1.8875368E7</v>
      </c>
      <c r="F26" s="1" t="b">
        <v>0</v>
      </c>
      <c r="G26" s="1" t="b">
        <v>0</v>
      </c>
      <c r="H26" s="1" t="s">
        <v>3826</v>
      </c>
      <c r="I26" s="1" t="s">
        <v>6111</v>
      </c>
      <c r="J26" s="1" t="s">
        <v>6159</v>
      </c>
      <c r="K26" s="1" t="s">
        <v>6160</v>
      </c>
      <c r="L26" s="1" t="s">
        <v>2522</v>
      </c>
      <c r="M26" s="1" t="s">
        <v>2523</v>
      </c>
      <c r="N26" s="1" t="s">
        <v>6114</v>
      </c>
      <c r="O26" s="1" t="s">
        <v>6161</v>
      </c>
    </row>
    <row r="27">
      <c r="A27" s="1" t="s">
        <v>3768</v>
      </c>
      <c r="B27" s="1" t="s">
        <v>6093</v>
      </c>
      <c r="D27" s="1">
        <v>28.0</v>
      </c>
      <c r="E27" s="1">
        <v>1.8097486E7</v>
      </c>
      <c r="F27" s="1" t="b">
        <v>0</v>
      </c>
      <c r="G27" s="1" t="b">
        <v>0</v>
      </c>
      <c r="H27" s="1" t="s">
        <v>3767</v>
      </c>
      <c r="I27" s="1" t="s">
        <v>6111</v>
      </c>
      <c r="J27" s="1" t="s">
        <v>6157</v>
      </c>
      <c r="K27" s="1" t="s">
        <v>6117</v>
      </c>
      <c r="L27" s="1" t="s">
        <v>639</v>
      </c>
      <c r="M27" s="1" t="s">
        <v>640</v>
      </c>
      <c r="N27" s="1" t="s">
        <v>6114</v>
      </c>
      <c r="O27" s="1" t="s">
        <v>6162</v>
      </c>
    </row>
    <row r="28">
      <c r="A28" s="1" t="s">
        <v>3823</v>
      </c>
      <c r="B28" s="1" t="s">
        <v>6093</v>
      </c>
      <c r="D28" s="1">
        <v>28.0</v>
      </c>
      <c r="E28" s="1">
        <v>1.7365033E7</v>
      </c>
      <c r="F28" s="1" t="b">
        <v>0</v>
      </c>
      <c r="G28" s="1" t="b">
        <v>0</v>
      </c>
      <c r="H28" s="1" t="s">
        <v>3822</v>
      </c>
      <c r="I28" s="1" t="s">
        <v>6111</v>
      </c>
      <c r="J28" s="1" t="s">
        <v>6159</v>
      </c>
      <c r="K28" s="1" t="s">
        <v>6160</v>
      </c>
      <c r="L28" s="1" t="s">
        <v>2522</v>
      </c>
      <c r="M28" s="1" t="s">
        <v>2523</v>
      </c>
      <c r="N28" s="1" t="s">
        <v>6114</v>
      </c>
      <c r="O28" s="1" t="s">
        <v>6163</v>
      </c>
    </row>
    <row r="29">
      <c r="A29" s="1" t="s">
        <v>3772</v>
      </c>
      <c r="B29" s="1" t="s">
        <v>6093</v>
      </c>
      <c r="D29" s="1">
        <v>28.0</v>
      </c>
      <c r="E29" s="1">
        <v>1.6264046E7</v>
      </c>
      <c r="F29" s="1" t="b">
        <v>0</v>
      </c>
      <c r="G29" s="1" t="b">
        <v>0</v>
      </c>
      <c r="H29" s="1" t="s">
        <v>3771</v>
      </c>
      <c r="I29" s="1" t="s">
        <v>6103</v>
      </c>
      <c r="J29" s="1" t="s">
        <v>6164</v>
      </c>
      <c r="K29" s="1" t="s">
        <v>6113</v>
      </c>
      <c r="L29" s="1" t="s">
        <v>1657</v>
      </c>
      <c r="M29" s="1" t="s">
        <v>1658</v>
      </c>
      <c r="N29" s="1" t="s">
        <v>6106</v>
      </c>
      <c r="O29" s="1" t="s">
        <v>6165</v>
      </c>
    </row>
    <row r="30">
      <c r="A30" s="1" t="s">
        <v>3776</v>
      </c>
      <c r="B30" s="1" t="s">
        <v>6093</v>
      </c>
      <c r="D30" s="1">
        <v>28.0</v>
      </c>
      <c r="E30" s="1">
        <v>1.6219951E7</v>
      </c>
      <c r="F30" s="1" t="b">
        <v>0</v>
      </c>
      <c r="G30" s="1" t="b">
        <v>0</v>
      </c>
      <c r="H30" s="1" t="s">
        <v>3775</v>
      </c>
      <c r="I30" s="1" t="s">
        <v>6103</v>
      </c>
      <c r="J30" s="1" t="s">
        <v>6166</v>
      </c>
      <c r="K30" s="1" t="s">
        <v>6113</v>
      </c>
      <c r="L30" s="1" t="s">
        <v>1657</v>
      </c>
      <c r="M30" s="1" t="s">
        <v>1658</v>
      </c>
      <c r="N30" s="1" t="s">
        <v>6106</v>
      </c>
      <c r="O30" s="1" t="s">
        <v>6167</v>
      </c>
    </row>
    <row r="31">
      <c r="A31" s="1" t="s">
        <v>3780</v>
      </c>
      <c r="B31" s="1" t="s">
        <v>6093</v>
      </c>
      <c r="D31" s="1">
        <v>28.0</v>
      </c>
      <c r="E31" s="1">
        <v>1.500879E7</v>
      </c>
      <c r="F31" s="1" t="b">
        <v>0</v>
      </c>
      <c r="G31" s="1" t="b">
        <v>0</v>
      </c>
      <c r="H31" s="1" t="s">
        <v>3779</v>
      </c>
      <c r="I31" s="1" t="s">
        <v>6103</v>
      </c>
      <c r="J31" s="1" t="s">
        <v>6166</v>
      </c>
      <c r="K31" s="1" t="s">
        <v>6113</v>
      </c>
      <c r="L31" s="1" t="s">
        <v>1657</v>
      </c>
      <c r="M31" s="1" t="s">
        <v>1658</v>
      </c>
      <c r="N31" s="1" t="s">
        <v>6106</v>
      </c>
      <c r="O31" s="1" t="s">
        <v>6168</v>
      </c>
    </row>
    <row r="32">
      <c r="A32" s="1" t="s">
        <v>3987</v>
      </c>
      <c r="B32" s="1" t="s">
        <v>6093</v>
      </c>
      <c r="D32" s="1">
        <v>28.0</v>
      </c>
      <c r="E32" s="1">
        <v>1.3958985E7</v>
      </c>
      <c r="F32" s="1" t="b">
        <v>0</v>
      </c>
      <c r="G32" s="1" t="b">
        <v>0</v>
      </c>
      <c r="H32" s="1" t="s">
        <v>3986</v>
      </c>
      <c r="I32" s="1" t="s">
        <v>6103</v>
      </c>
      <c r="J32" s="1" t="s">
        <v>6169</v>
      </c>
      <c r="K32" s="1" t="s">
        <v>6170</v>
      </c>
      <c r="L32" s="1" t="s">
        <v>209</v>
      </c>
      <c r="M32" s="1" t="s">
        <v>210</v>
      </c>
      <c r="N32" s="1" t="s">
        <v>6106</v>
      </c>
      <c r="O32" s="1" t="s">
        <v>6171</v>
      </c>
    </row>
    <row r="33">
      <c r="A33" s="1" t="s">
        <v>3784</v>
      </c>
      <c r="B33" s="1" t="s">
        <v>6093</v>
      </c>
      <c r="D33" s="1">
        <v>28.0</v>
      </c>
      <c r="E33" s="1">
        <v>1.2885531E7</v>
      </c>
      <c r="F33" s="1" t="b">
        <v>0</v>
      </c>
      <c r="G33" s="1" t="b">
        <v>0</v>
      </c>
      <c r="H33" s="1" t="s">
        <v>3783</v>
      </c>
      <c r="I33" s="1" t="s">
        <v>6111</v>
      </c>
      <c r="J33" s="1" t="s">
        <v>6172</v>
      </c>
      <c r="K33" s="1" t="s">
        <v>6173</v>
      </c>
      <c r="L33" s="1" t="s">
        <v>3786</v>
      </c>
      <c r="M33" s="1" t="s">
        <v>3787</v>
      </c>
      <c r="N33" s="1" t="s">
        <v>6114</v>
      </c>
      <c r="O33" s="1" t="s">
        <v>6174</v>
      </c>
    </row>
    <row r="34">
      <c r="A34" s="1" t="s">
        <v>3790</v>
      </c>
      <c r="B34" s="1" t="s">
        <v>6093</v>
      </c>
      <c r="D34" s="1">
        <v>28.0</v>
      </c>
      <c r="E34" s="1">
        <v>1.2722379E7</v>
      </c>
      <c r="F34" s="1" t="b">
        <v>0</v>
      </c>
      <c r="G34" s="1" t="b">
        <v>0</v>
      </c>
      <c r="H34" s="1" t="s">
        <v>3789</v>
      </c>
      <c r="I34" s="1" t="s">
        <v>6103</v>
      </c>
      <c r="J34" s="1" t="s">
        <v>6175</v>
      </c>
      <c r="K34" s="1" t="s">
        <v>6113</v>
      </c>
      <c r="L34" s="1" t="s">
        <v>1657</v>
      </c>
      <c r="M34" s="1" t="s">
        <v>1658</v>
      </c>
      <c r="N34" s="1" t="s">
        <v>6106</v>
      </c>
      <c r="O34" s="1" t="s">
        <v>6176</v>
      </c>
    </row>
    <row r="35">
      <c r="A35" s="1" t="s">
        <v>3794</v>
      </c>
      <c r="B35" s="1" t="s">
        <v>6093</v>
      </c>
      <c r="D35" s="1">
        <v>28.0</v>
      </c>
      <c r="E35" s="1">
        <v>1.2635008E7</v>
      </c>
      <c r="F35" s="1" t="b">
        <v>0</v>
      </c>
      <c r="G35" s="1" t="b">
        <v>0</v>
      </c>
      <c r="H35" s="1" t="s">
        <v>3793</v>
      </c>
      <c r="I35" s="1" t="s">
        <v>6103</v>
      </c>
      <c r="J35" s="1" t="s">
        <v>6177</v>
      </c>
      <c r="K35" s="1" t="s">
        <v>6113</v>
      </c>
      <c r="L35" s="1" t="s">
        <v>1657</v>
      </c>
      <c r="M35" s="1" t="s">
        <v>1658</v>
      </c>
      <c r="N35" s="1" t="s">
        <v>6106</v>
      </c>
      <c r="O35" s="1" t="s">
        <v>6178</v>
      </c>
    </row>
    <row r="36">
      <c r="A36" s="1" t="s">
        <v>3802</v>
      </c>
      <c r="B36" s="1" t="s">
        <v>6093</v>
      </c>
      <c r="D36" s="1">
        <v>28.0</v>
      </c>
      <c r="E36" s="1">
        <v>1.1876626E7</v>
      </c>
      <c r="F36" s="1" t="b">
        <v>0</v>
      </c>
      <c r="G36" s="1" t="b">
        <v>0</v>
      </c>
      <c r="H36" s="1" t="s">
        <v>3801</v>
      </c>
      <c r="I36" s="1" t="s">
        <v>6103</v>
      </c>
      <c r="J36" s="1" t="s">
        <v>6177</v>
      </c>
      <c r="K36" s="1" t="s">
        <v>6113</v>
      </c>
      <c r="L36" s="1" t="s">
        <v>1657</v>
      </c>
      <c r="M36" s="1" t="s">
        <v>1658</v>
      </c>
      <c r="N36" s="1" t="s">
        <v>6106</v>
      </c>
      <c r="O36" s="1" t="s">
        <v>6179</v>
      </c>
    </row>
    <row r="37">
      <c r="A37" s="1" t="s">
        <v>3798</v>
      </c>
      <c r="B37" s="1" t="s">
        <v>6093</v>
      </c>
      <c r="D37" s="1">
        <v>28.0</v>
      </c>
      <c r="E37" s="1">
        <v>1.172873E7</v>
      </c>
      <c r="F37" s="1" t="b">
        <v>0</v>
      </c>
      <c r="G37" s="1" t="b">
        <v>0</v>
      </c>
      <c r="H37" s="1" t="s">
        <v>3797</v>
      </c>
      <c r="I37" s="1" t="s">
        <v>6103</v>
      </c>
      <c r="J37" s="1" t="s">
        <v>6175</v>
      </c>
      <c r="K37" s="1" t="s">
        <v>6113</v>
      </c>
      <c r="L37" s="1" t="s">
        <v>1657</v>
      </c>
      <c r="M37" s="1" t="s">
        <v>1658</v>
      </c>
      <c r="N37" s="1" t="s">
        <v>6106</v>
      </c>
      <c r="O37" s="1" t="s">
        <v>6180</v>
      </c>
    </row>
    <row r="38">
      <c r="A38" s="1" t="s">
        <v>3887</v>
      </c>
      <c r="B38" s="1" t="s">
        <v>6093</v>
      </c>
      <c r="D38" s="1">
        <v>28.0</v>
      </c>
      <c r="E38" s="1">
        <v>1.0835415E7</v>
      </c>
      <c r="F38" s="1" t="b">
        <v>0</v>
      </c>
      <c r="G38" s="1" t="b">
        <v>0</v>
      </c>
      <c r="H38" s="1" t="s">
        <v>3886</v>
      </c>
      <c r="I38" s="1" t="s">
        <v>6111</v>
      </c>
      <c r="J38" s="1" t="s">
        <v>6181</v>
      </c>
      <c r="K38" s="1" t="s">
        <v>6182</v>
      </c>
      <c r="L38" s="1" t="s">
        <v>1813</v>
      </c>
      <c r="M38" s="1" t="s">
        <v>1814</v>
      </c>
      <c r="N38" s="1" t="s">
        <v>6114</v>
      </c>
      <c r="O38" s="1" t="s">
        <v>6183</v>
      </c>
    </row>
    <row r="39">
      <c r="A39" s="1" t="s">
        <v>3809</v>
      </c>
      <c r="B39" s="1" t="s">
        <v>6093</v>
      </c>
      <c r="D39" s="1">
        <v>28.0</v>
      </c>
      <c r="E39" s="1">
        <v>1.0789804E7</v>
      </c>
      <c r="F39" s="1" t="b">
        <v>0</v>
      </c>
      <c r="G39" s="1" t="b">
        <v>0</v>
      </c>
      <c r="H39" s="1" t="s">
        <v>3808</v>
      </c>
      <c r="I39" s="1" t="s">
        <v>6103</v>
      </c>
      <c r="J39" s="1" t="s">
        <v>6164</v>
      </c>
      <c r="K39" s="1" t="s">
        <v>6113</v>
      </c>
      <c r="L39" s="1" t="s">
        <v>1657</v>
      </c>
      <c r="M39" s="1" t="s">
        <v>1658</v>
      </c>
      <c r="N39" s="1" t="s">
        <v>6106</v>
      </c>
      <c r="O39" s="1" t="s">
        <v>6184</v>
      </c>
    </row>
    <row r="40">
      <c r="A40" s="1" t="s">
        <v>3813</v>
      </c>
      <c r="B40" s="1" t="s">
        <v>6093</v>
      </c>
      <c r="D40" s="1">
        <v>28.0</v>
      </c>
      <c r="E40" s="1">
        <v>1.0611168E7</v>
      </c>
      <c r="F40" s="1" t="b">
        <v>0</v>
      </c>
      <c r="G40" s="1" t="b">
        <v>0</v>
      </c>
      <c r="H40" s="1" t="s">
        <v>3812</v>
      </c>
      <c r="I40" s="1" t="s">
        <v>6103</v>
      </c>
      <c r="J40" s="1" t="s">
        <v>6164</v>
      </c>
      <c r="K40" s="1" t="s">
        <v>6113</v>
      </c>
      <c r="L40" s="1" t="s">
        <v>1657</v>
      </c>
      <c r="M40" s="1" t="s">
        <v>1658</v>
      </c>
      <c r="N40" s="1" t="s">
        <v>6106</v>
      </c>
      <c r="O40" s="1" t="s">
        <v>6185</v>
      </c>
    </row>
    <row r="41">
      <c r="A41" s="1" t="s">
        <v>3817</v>
      </c>
      <c r="B41" s="1" t="s">
        <v>6093</v>
      </c>
      <c r="D41" s="1">
        <v>28.0</v>
      </c>
      <c r="E41" s="1">
        <v>9970789.0</v>
      </c>
      <c r="F41" s="1" t="b">
        <v>0</v>
      </c>
      <c r="G41" s="1" t="b">
        <v>0</v>
      </c>
      <c r="H41" s="1" t="s">
        <v>3816</v>
      </c>
      <c r="I41" s="1" t="s">
        <v>6111</v>
      </c>
      <c r="J41" s="1" t="s">
        <v>6186</v>
      </c>
      <c r="K41" s="1" t="s">
        <v>6187</v>
      </c>
      <c r="L41" s="1" t="s">
        <v>3819</v>
      </c>
      <c r="M41" s="1" t="s">
        <v>3820</v>
      </c>
      <c r="N41" s="1" t="s">
        <v>6114</v>
      </c>
      <c r="O41" s="1" t="s">
        <v>6188</v>
      </c>
    </row>
    <row r="42">
      <c r="A42" s="1" t="s">
        <v>3831</v>
      </c>
      <c r="B42" s="1" t="s">
        <v>6093</v>
      </c>
      <c r="D42" s="1">
        <v>28.0</v>
      </c>
      <c r="E42" s="1">
        <v>8180984.0</v>
      </c>
      <c r="F42" s="1" t="b">
        <v>0</v>
      </c>
      <c r="G42" s="1" t="b">
        <v>0</v>
      </c>
      <c r="H42" s="1" t="s">
        <v>3830</v>
      </c>
      <c r="I42" s="1" t="s">
        <v>6111</v>
      </c>
      <c r="J42" s="1" t="s">
        <v>6189</v>
      </c>
      <c r="K42" s="1" t="s">
        <v>6190</v>
      </c>
      <c r="L42" s="1" t="s">
        <v>1813</v>
      </c>
      <c r="M42" s="1" t="s">
        <v>1814</v>
      </c>
      <c r="N42" s="1" t="s">
        <v>6114</v>
      </c>
      <c r="O42" s="1" t="s">
        <v>6191</v>
      </c>
    </row>
    <row r="43">
      <c r="A43" s="1" t="s">
        <v>3835</v>
      </c>
      <c r="B43" s="1" t="s">
        <v>6093</v>
      </c>
      <c r="D43" s="1">
        <v>28.0</v>
      </c>
      <c r="E43" s="1">
        <v>7759500.0</v>
      </c>
      <c r="F43" s="1" t="b">
        <v>0</v>
      </c>
      <c r="G43" s="1" t="b">
        <v>0</v>
      </c>
      <c r="H43" s="1" t="s">
        <v>3834</v>
      </c>
      <c r="I43" s="1" t="s">
        <v>6111</v>
      </c>
      <c r="J43" s="1" t="s">
        <v>6192</v>
      </c>
      <c r="K43" s="1" t="s">
        <v>6193</v>
      </c>
      <c r="L43" s="1" t="s">
        <v>3837</v>
      </c>
      <c r="M43" s="1" t="s">
        <v>3838</v>
      </c>
      <c r="N43" s="1" t="s">
        <v>6114</v>
      </c>
      <c r="O43" s="1" t="s">
        <v>6194</v>
      </c>
    </row>
    <row r="44">
      <c r="A44" s="1" t="s">
        <v>3841</v>
      </c>
      <c r="B44" s="1" t="s">
        <v>6093</v>
      </c>
      <c r="D44" s="1">
        <v>28.0</v>
      </c>
      <c r="E44" s="1">
        <v>7629858.0</v>
      </c>
      <c r="F44" s="1" t="b">
        <v>0</v>
      </c>
      <c r="G44" s="1" t="b">
        <v>0</v>
      </c>
      <c r="H44" s="1" t="s">
        <v>3840</v>
      </c>
      <c r="I44" s="1" t="s">
        <v>6111</v>
      </c>
      <c r="J44" s="1" t="s">
        <v>6172</v>
      </c>
      <c r="K44" s="1" t="s">
        <v>6173</v>
      </c>
      <c r="L44" s="1" t="s">
        <v>3786</v>
      </c>
      <c r="M44" s="1" t="s">
        <v>3787</v>
      </c>
      <c r="N44" s="1" t="s">
        <v>6114</v>
      </c>
      <c r="O44" s="1" t="s">
        <v>6195</v>
      </c>
    </row>
    <row r="45">
      <c r="A45" s="1" t="s">
        <v>3845</v>
      </c>
      <c r="B45" s="1" t="s">
        <v>6093</v>
      </c>
      <c r="D45" s="1">
        <v>28.0</v>
      </c>
      <c r="E45" s="1">
        <v>7498378.0</v>
      </c>
      <c r="F45" s="1" t="b">
        <v>0</v>
      </c>
      <c r="G45" s="1" t="b">
        <v>0</v>
      </c>
      <c r="H45" s="1" t="s">
        <v>3844</v>
      </c>
      <c r="I45" s="1" t="s">
        <v>6111</v>
      </c>
      <c r="J45" s="1" t="s">
        <v>6196</v>
      </c>
      <c r="K45" s="1" t="s">
        <v>6197</v>
      </c>
      <c r="L45" s="1" t="s">
        <v>3847</v>
      </c>
      <c r="M45" s="1" t="s">
        <v>3848</v>
      </c>
      <c r="N45" s="1" t="s">
        <v>6114</v>
      </c>
      <c r="O45" s="1" t="s">
        <v>6198</v>
      </c>
    </row>
    <row r="46">
      <c r="A46" s="1" t="s">
        <v>3859</v>
      </c>
      <c r="B46" s="1" t="s">
        <v>6093</v>
      </c>
      <c r="D46" s="1">
        <v>28.0</v>
      </c>
      <c r="E46" s="1">
        <v>7220900.0</v>
      </c>
      <c r="F46" s="1" t="b">
        <v>0</v>
      </c>
      <c r="G46" s="1" t="b">
        <v>0</v>
      </c>
      <c r="H46" s="1" t="s">
        <v>3858</v>
      </c>
      <c r="I46" s="1" t="s">
        <v>6111</v>
      </c>
      <c r="J46" s="1" t="s">
        <v>6196</v>
      </c>
      <c r="K46" s="1" t="s">
        <v>6197</v>
      </c>
      <c r="L46" s="1" t="s">
        <v>3847</v>
      </c>
      <c r="M46" s="1" t="s">
        <v>3848</v>
      </c>
      <c r="N46" s="1" t="s">
        <v>6114</v>
      </c>
      <c r="O46" s="1" t="s">
        <v>6199</v>
      </c>
    </row>
    <row r="47">
      <c r="A47" s="1" t="s">
        <v>3851</v>
      </c>
      <c r="B47" s="1" t="s">
        <v>6093</v>
      </c>
      <c r="D47" s="1">
        <v>28.0</v>
      </c>
      <c r="E47" s="1">
        <v>7110367.0</v>
      </c>
      <c r="F47" s="1" t="b">
        <v>0</v>
      </c>
      <c r="G47" s="1" t="b">
        <v>0</v>
      </c>
      <c r="H47" s="1" t="s">
        <v>3850</v>
      </c>
      <c r="I47" s="1" t="s">
        <v>6111</v>
      </c>
      <c r="J47" s="1" t="s">
        <v>6200</v>
      </c>
      <c r="K47" s="1" t="s">
        <v>6201</v>
      </c>
      <c r="L47" s="1" t="s">
        <v>3847</v>
      </c>
      <c r="M47" s="1" t="s">
        <v>3848</v>
      </c>
      <c r="N47" s="1" t="s">
        <v>6114</v>
      </c>
      <c r="O47" s="1" t="s">
        <v>6202</v>
      </c>
    </row>
    <row r="48">
      <c r="A48" s="1" t="s">
        <v>3855</v>
      </c>
      <c r="B48" s="1" t="s">
        <v>6093</v>
      </c>
      <c r="D48" s="1">
        <v>28.0</v>
      </c>
      <c r="E48" s="1">
        <v>6990661.0</v>
      </c>
      <c r="F48" s="1" t="b">
        <v>0</v>
      </c>
      <c r="G48" s="1" t="b">
        <v>0</v>
      </c>
      <c r="H48" s="1" t="s">
        <v>3854</v>
      </c>
      <c r="I48" s="1" t="s">
        <v>6111</v>
      </c>
      <c r="J48" s="1" t="s">
        <v>6203</v>
      </c>
      <c r="K48" s="1" t="s">
        <v>6204</v>
      </c>
      <c r="L48" s="1" t="s">
        <v>3837</v>
      </c>
      <c r="M48" s="1" t="s">
        <v>3838</v>
      </c>
      <c r="N48" s="1" t="s">
        <v>6114</v>
      </c>
      <c r="O48" s="1" t="s">
        <v>6205</v>
      </c>
    </row>
    <row r="49">
      <c r="A49" s="1" t="s">
        <v>3863</v>
      </c>
      <c r="B49" s="1" t="s">
        <v>6093</v>
      </c>
      <c r="D49" s="1">
        <v>28.0</v>
      </c>
      <c r="E49" s="1">
        <v>6936846.0</v>
      </c>
      <c r="F49" s="1" t="b">
        <v>0</v>
      </c>
      <c r="G49" s="1" t="b">
        <v>0</v>
      </c>
      <c r="H49" s="1" t="s">
        <v>3862</v>
      </c>
      <c r="I49" s="1" t="s">
        <v>6111</v>
      </c>
      <c r="J49" s="1" t="s">
        <v>6206</v>
      </c>
      <c r="K49" s="1" t="s">
        <v>6207</v>
      </c>
      <c r="L49" s="1" t="s">
        <v>3764</v>
      </c>
      <c r="M49" s="1" t="s">
        <v>3765</v>
      </c>
      <c r="N49" s="1" t="s">
        <v>6114</v>
      </c>
      <c r="O49" s="1" t="s">
        <v>6208</v>
      </c>
    </row>
    <row r="50">
      <c r="A50" s="1" t="s">
        <v>3871</v>
      </c>
      <c r="B50" s="1" t="s">
        <v>6093</v>
      </c>
      <c r="D50" s="1">
        <v>28.0</v>
      </c>
      <c r="E50" s="1">
        <v>6795333.0</v>
      </c>
      <c r="F50" s="1" t="b">
        <v>0</v>
      </c>
      <c r="G50" s="1" t="b">
        <v>0</v>
      </c>
      <c r="H50" s="1" t="s">
        <v>3870</v>
      </c>
      <c r="I50" s="1" t="s">
        <v>6111</v>
      </c>
      <c r="J50" s="1" t="s">
        <v>6186</v>
      </c>
      <c r="K50" s="1" t="s">
        <v>6187</v>
      </c>
      <c r="L50" s="1" t="s">
        <v>3819</v>
      </c>
      <c r="M50" s="1" t="s">
        <v>3820</v>
      </c>
      <c r="N50" s="1" t="s">
        <v>6114</v>
      </c>
      <c r="O50" s="1" t="s">
        <v>6209</v>
      </c>
    </row>
    <row r="51">
      <c r="A51" s="1" t="s">
        <v>3867</v>
      </c>
      <c r="B51" s="1" t="s">
        <v>6093</v>
      </c>
      <c r="D51" s="1">
        <v>28.0</v>
      </c>
      <c r="E51" s="1">
        <v>6693614.0</v>
      </c>
      <c r="F51" s="1" t="b">
        <v>0</v>
      </c>
      <c r="G51" s="1" t="b">
        <v>0</v>
      </c>
      <c r="H51" s="1" t="s">
        <v>3866</v>
      </c>
      <c r="I51" s="1" t="s">
        <v>6111</v>
      </c>
      <c r="J51" s="1" t="s">
        <v>6154</v>
      </c>
      <c r="K51" s="1" t="s">
        <v>6155</v>
      </c>
      <c r="L51" s="1" t="s">
        <v>3751</v>
      </c>
      <c r="M51" s="1" t="s">
        <v>3752</v>
      </c>
      <c r="N51" s="1" t="s">
        <v>6114</v>
      </c>
      <c r="O51" s="1" t="s">
        <v>6210</v>
      </c>
    </row>
    <row r="52">
      <c r="A52" s="1" t="s">
        <v>3875</v>
      </c>
      <c r="B52" s="1" t="s">
        <v>6093</v>
      </c>
      <c r="D52" s="1">
        <v>28.0</v>
      </c>
      <c r="E52" s="1">
        <v>6658375.0</v>
      </c>
      <c r="F52" s="1" t="b">
        <v>0</v>
      </c>
      <c r="G52" s="1" t="b">
        <v>0</v>
      </c>
      <c r="H52" s="1" t="s">
        <v>3874</v>
      </c>
      <c r="I52" s="1" t="s">
        <v>6111</v>
      </c>
      <c r="J52" s="1" t="s">
        <v>6192</v>
      </c>
      <c r="K52" s="1" t="s">
        <v>6193</v>
      </c>
      <c r="L52" s="1" t="s">
        <v>3837</v>
      </c>
      <c r="M52" s="1" t="s">
        <v>3838</v>
      </c>
      <c r="N52" s="1" t="s">
        <v>6114</v>
      </c>
      <c r="O52" s="1" t="s">
        <v>6211</v>
      </c>
    </row>
    <row r="53">
      <c r="A53" s="1" t="s">
        <v>3879</v>
      </c>
      <c r="B53" s="1" t="s">
        <v>6093</v>
      </c>
      <c r="D53" s="1">
        <v>28.0</v>
      </c>
      <c r="E53" s="1">
        <v>6616129.0</v>
      </c>
      <c r="F53" s="1" t="b">
        <v>0</v>
      </c>
      <c r="G53" s="1" t="b">
        <v>0</v>
      </c>
      <c r="H53" s="1" t="s">
        <v>3878</v>
      </c>
      <c r="I53" s="1" t="s">
        <v>6111</v>
      </c>
      <c r="J53" s="1" t="s">
        <v>6212</v>
      </c>
      <c r="K53" s="1" t="s">
        <v>6213</v>
      </c>
      <c r="L53" s="1" t="s">
        <v>3819</v>
      </c>
      <c r="M53" s="1" t="s">
        <v>3820</v>
      </c>
      <c r="N53" s="1" t="s">
        <v>6114</v>
      </c>
      <c r="O53" s="1" t="s">
        <v>6214</v>
      </c>
    </row>
    <row r="54">
      <c r="A54" s="1" t="s">
        <v>3883</v>
      </c>
      <c r="B54" s="1" t="s">
        <v>6093</v>
      </c>
      <c r="D54" s="1">
        <v>28.0</v>
      </c>
      <c r="E54" s="1">
        <v>6441347.0</v>
      </c>
      <c r="F54" s="1" t="b">
        <v>0</v>
      </c>
      <c r="G54" s="1" t="b">
        <v>0</v>
      </c>
      <c r="H54" s="1" t="s">
        <v>3882</v>
      </c>
      <c r="I54" s="1" t="s">
        <v>6111</v>
      </c>
      <c r="J54" s="1" t="s">
        <v>6181</v>
      </c>
      <c r="K54" s="1" t="s">
        <v>6182</v>
      </c>
      <c r="L54" s="1" t="s">
        <v>1813</v>
      </c>
      <c r="M54" s="1" t="s">
        <v>1814</v>
      </c>
      <c r="N54" s="1" t="s">
        <v>6114</v>
      </c>
      <c r="O54" s="1" t="s">
        <v>6215</v>
      </c>
    </row>
    <row r="55">
      <c r="A55" s="1" t="s">
        <v>3891</v>
      </c>
      <c r="B55" s="1" t="s">
        <v>6093</v>
      </c>
      <c r="D55" s="1">
        <v>28.0</v>
      </c>
      <c r="E55" s="1">
        <v>6211790.0</v>
      </c>
      <c r="F55" s="1" t="b">
        <v>0</v>
      </c>
      <c r="G55" s="1" t="b">
        <v>0</v>
      </c>
      <c r="H55" s="1" t="s">
        <v>3890</v>
      </c>
      <c r="I55" s="1" t="s">
        <v>6111</v>
      </c>
      <c r="J55" s="1" t="s">
        <v>6216</v>
      </c>
      <c r="K55" s="1" t="s">
        <v>6170</v>
      </c>
      <c r="L55" s="1" t="s">
        <v>209</v>
      </c>
      <c r="M55" s="1" t="s">
        <v>210</v>
      </c>
      <c r="N55" s="1" t="s">
        <v>6114</v>
      </c>
      <c r="O55" s="1" t="s">
        <v>6217</v>
      </c>
    </row>
    <row r="56">
      <c r="A56" s="1" t="s">
        <v>3903</v>
      </c>
      <c r="B56" s="1" t="s">
        <v>6093</v>
      </c>
      <c r="D56" s="1">
        <v>28.0</v>
      </c>
      <c r="E56" s="1">
        <v>6086084.0</v>
      </c>
      <c r="F56" s="1" t="b">
        <v>0</v>
      </c>
      <c r="G56" s="1" t="b">
        <v>0</v>
      </c>
      <c r="H56" s="1" t="s">
        <v>3902</v>
      </c>
      <c r="I56" s="1" t="s">
        <v>6111</v>
      </c>
      <c r="J56" s="1" t="s">
        <v>6145</v>
      </c>
      <c r="K56" s="1" t="s">
        <v>6146</v>
      </c>
      <c r="L56" s="1" t="s">
        <v>3764</v>
      </c>
      <c r="M56" s="1" t="s">
        <v>3765</v>
      </c>
      <c r="N56" s="1" t="s">
        <v>6114</v>
      </c>
      <c r="O56" s="1" t="s">
        <v>6218</v>
      </c>
    </row>
    <row r="57">
      <c r="A57" s="1" t="s">
        <v>3895</v>
      </c>
      <c r="B57" s="1" t="s">
        <v>6093</v>
      </c>
      <c r="D57" s="1">
        <v>28.0</v>
      </c>
      <c r="E57" s="1">
        <v>6024002.0</v>
      </c>
      <c r="F57" s="1" t="b">
        <v>0</v>
      </c>
      <c r="G57" s="1" t="b">
        <v>0</v>
      </c>
      <c r="H57" s="1" t="s">
        <v>3894</v>
      </c>
      <c r="I57" s="1" t="s">
        <v>6111</v>
      </c>
      <c r="J57" s="1" t="s">
        <v>6206</v>
      </c>
      <c r="K57" s="1" t="s">
        <v>6207</v>
      </c>
      <c r="L57" s="1" t="s">
        <v>3764</v>
      </c>
      <c r="M57" s="1" t="s">
        <v>3765</v>
      </c>
      <c r="N57" s="1" t="s">
        <v>6114</v>
      </c>
      <c r="O57" s="1" t="s">
        <v>6219</v>
      </c>
    </row>
    <row r="58">
      <c r="A58" s="1" t="s">
        <v>3899</v>
      </c>
      <c r="B58" s="1" t="s">
        <v>6093</v>
      </c>
      <c r="D58" s="1">
        <v>28.0</v>
      </c>
      <c r="E58" s="1">
        <v>5951379.0</v>
      </c>
      <c r="F58" s="1" t="b">
        <v>0</v>
      </c>
      <c r="G58" s="1" t="b">
        <v>0</v>
      </c>
      <c r="H58" s="1" t="s">
        <v>3898</v>
      </c>
      <c r="I58" s="1" t="s">
        <v>6111</v>
      </c>
      <c r="J58" s="1" t="s">
        <v>6220</v>
      </c>
      <c r="K58" s="1" t="s">
        <v>6221</v>
      </c>
      <c r="L58" s="1" t="s">
        <v>3786</v>
      </c>
      <c r="M58" s="1" t="s">
        <v>3787</v>
      </c>
      <c r="N58" s="1" t="s">
        <v>6114</v>
      </c>
      <c r="O58" s="1" t="s">
        <v>6222</v>
      </c>
    </row>
    <row r="59">
      <c r="A59" s="1" t="s">
        <v>3911</v>
      </c>
      <c r="B59" s="1" t="s">
        <v>6093</v>
      </c>
      <c r="D59" s="1">
        <v>28.0</v>
      </c>
      <c r="E59" s="1">
        <v>5671707.0</v>
      </c>
      <c r="F59" s="1" t="b">
        <v>0</v>
      </c>
      <c r="G59" s="1" t="b">
        <v>0</v>
      </c>
      <c r="H59" s="1" t="s">
        <v>3910</v>
      </c>
      <c r="I59" s="1" t="s">
        <v>6111</v>
      </c>
      <c r="J59" s="1" t="s">
        <v>6200</v>
      </c>
      <c r="K59" s="1" t="s">
        <v>6201</v>
      </c>
      <c r="L59" s="1" t="s">
        <v>3847</v>
      </c>
      <c r="M59" s="1" t="s">
        <v>3848</v>
      </c>
      <c r="N59" s="1" t="s">
        <v>6114</v>
      </c>
      <c r="O59" s="1" t="s">
        <v>6223</v>
      </c>
    </row>
    <row r="60">
      <c r="A60" s="1" t="s">
        <v>3907</v>
      </c>
      <c r="B60" s="1" t="s">
        <v>6093</v>
      </c>
      <c r="D60" s="1">
        <v>28.0</v>
      </c>
      <c r="E60" s="1">
        <v>5668829.0</v>
      </c>
      <c r="F60" s="1" t="b">
        <v>0</v>
      </c>
      <c r="G60" s="1" t="b">
        <v>0</v>
      </c>
      <c r="H60" s="1" t="s">
        <v>3906</v>
      </c>
      <c r="I60" s="1" t="s">
        <v>6111</v>
      </c>
      <c r="J60" s="1" t="s">
        <v>6224</v>
      </c>
      <c r="K60" s="1" t="s">
        <v>6225</v>
      </c>
      <c r="L60" s="1" t="s">
        <v>3745</v>
      </c>
      <c r="M60" s="1" t="s">
        <v>3746</v>
      </c>
      <c r="N60" s="1" t="s">
        <v>6114</v>
      </c>
      <c r="O60" s="1" t="s">
        <v>6226</v>
      </c>
    </row>
    <row r="61">
      <c r="A61" s="1" t="s">
        <v>3923</v>
      </c>
      <c r="B61" s="1" t="s">
        <v>6093</v>
      </c>
      <c r="D61" s="1">
        <v>28.0</v>
      </c>
      <c r="E61" s="1">
        <v>5526289.0</v>
      </c>
      <c r="F61" s="1" t="b">
        <v>0</v>
      </c>
      <c r="G61" s="1" t="b">
        <v>0</v>
      </c>
      <c r="H61" s="1" t="s">
        <v>3922</v>
      </c>
      <c r="I61" s="1" t="s">
        <v>6111</v>
      </c>
      <c r="J61" s="1" t="s">
        <v>6216</v>
      </c>
      <c r="K61" s="1" t="s">
        <v>6170</v>
      </c>
      <c r="L61" s="1" t="s">
        <v>209</v>
      </c>
      <c r="M61" s="1" t="s">
        <v>210</v>
      </c>
      <c r="N61" s="1" t="s">
        <v>6114</v>
      </c>
      <c r="O61" s="1" t="s">
        <v>6227</v>
      </c>
    </row>
    <row r="62">
      <c r="A62" s="1" t="s">
        <v>3915</v>
      </c>
      <c r="B62" s="1" t="s">
        <v>6093</v>
      </c>
      <c r="D62" s="1">
        <v>28.0</v>
      </c>
      <c r="E62" s="1">
        <v>5438814.0</v>
      </c>
      <c r="F62" s="1" t="b">
        <v>0</v>
      </c>
      <c r="G62" s="1" t="b">
        <v>0</v>
      </c>
      <c r="H62" s="1" t="s">
        <v>3914</v>
      </c>
      <c r="I62" s="1" t="s">
        <v>6111</v>
      </c>
      <c r="J62" s="1" t="s">
        <v>6228</v>
      </c>
      <c r="K62" s="1" t="s">
        <v>6229</v>
      </c>
      <c r="L62" s="1" t="s">
        <v>3751</v>
      </c>
      <c r="M62" s="1" t="s">
        <v>3752</v>
      </c>
      <c r="N62" s="1" t="s">
        <v>6114</v>
      </c>
      <c r="O62" s="1" t="s">
        <v>6230</v>
      </c>
    </row>
    <row r="63">
      <c r="A63" s="1" t="s">
        <v>3919</v>
      </c>
      <c r="B63" s="1" t="s">
        <v>6093</v>
      </c>
      <c r="D63" s="1">
        <v>28.0</v>
      </c>
      <c r="E63" s="1">
        <v>5390059.0</v>
      </c>
      <c r="F63" s="1" t="b">
        <v>0</v>
      </c>
      <c r="G63" s="1" t="b">
        <v>0</v>
      </c>
      <c r="H63" s="1" t="s">
        <v>3918</v>
      </c>
      <c r="I63" s="1" t="s">
        <v>6111</v>
      </c>
      <c r="J63" s="1" t="s">
        <v>6154</v>
      </c>
      <c r="K63" s="1" t="s">
        <v>6155</v>
      </c>
      <c r="L63" s="1" t="s">
        <v>3751</v>
      </c>
      <c r="M63" s="1" t="s">
        <v>3752</v>
      </c>
      <c r="N63" s="1" t="s">
        <v>6114</v>
      </c>
      <c r="O63" s="1" t="s">
        <v>6231</v>
      </c>
    </row>
    <row r="64">
      <c r="A64" s="1" t="s">
        <v>3927</v>
      </c>
      <c r="B64" s="1" t="s">
        <v>6093</v>
      </c>
      <c r="D64" s="1">
        <v>28.0</v>
      </c>
      <c r="E64" s="1">
        <v>5255046.0</v>
      </c>
      <c r="F64" s="1" t="b">
        <v>0</v>
      </c>
      <c r="G64" s="1" t="b">
        <v>0</v>
      </c>
      <c r="H64" s="1" t="s">
        <v>3926</v>
      </c>
      <c r="I64" s="1" t="s">
        <v>6111</v>
      </c>
      <c r="J64" s="1" t="s">
        <v>6212</v>
      </c>
      <c r="K64" s="1" t="s">
        <v>6213</v>
      </c>
      <c r="L64" s="1" t="s">
        <v>3819</v>
      </c>
      <c r="M64" s="1" t="s">
        <v>3820</v>
      </c>
      <c r="N64" s="1" t="s">
        <v>6114</v>
      </c>
      <c r="O64" s="1" t="s">
        <v>6232</v>
      </c>
    </row>
    <row r="65">
      <c r="A65" s="1" t="s">
        <v>3931</v>
      </c>
      <c r="B65" s="1" t="s">
        <v>6093</v>
      </c>
      <c r="D65" s="1">
        <v>28.0</v>
      </c>
      <c r="E65" s="1">
        <v>5190141.0</v>
      </c>
      <c r="F65" s="1" t="b">
        <v>0</v>
      </c>
      <c r="G65" s="1" t="b">
        <v>0</v>
      </c>
      <c r="H65" s="1" t="s">
        <v>3930</v>
      </c>
      <c r="I65" s="1" t="s">
        <v>6111</v>
      </c>
      <c r="J65" s="1" t="s">
        <v>6224</v>
      </c>
      <c r="K65" s="1" t="s">
        <v>6225</v>
      </c>
      <c r="L65" s="1" t="s">
        <v>3745</v>
      </c>
      <c r="M65" s="1" t="s">
        <v>3746</v>
      </c>
      <c r="N65" s="1" t="s">
        <v>6114</v>
      </c>
      <c r="O65" s="1" t="s">
        <v>6233</v>
      </c>
    </row>
    <row r="66">
      <c r="A66" s="1" t="s">
        <v>3947</v>
      </c>
      <c r="B66" s="1" t="s">
        <v>6093</v>
      </c>
      <c r="D66" s="1">
        <v>28.0</v>
      </c>
      <c r="E66" s="1">
        <v>5097185.0</v>
      </c>
      <c r="F66" s="1" t="b">
        <v>0</v>
      </c>
      <c r="G66" s="1" t="b">
        <v>0</v>
      </c>
      <c r="H66" s="1" t="s">
        <v>3946</v>
      </c>
      <c r="I66" s="1" t="s">
        <v>6111</v>
      </c>
      <c r="J66" s="1" t="s">
        <v>6203</v>
      </c>
      <c r="K66" s="1" t="s">
        <v>6204</v>
      </c>
      <c r="L66" s="1" t="s">
        <v>3837</v>
      </c>
      <c r="M66" s="1" t="s">
        <v>3838</v>
      </c>
      <c r="N66" s="1" t="s">
        <v>6114</v>
      </c>
      <c r="O66" s="1" t="s">
        <v>6234</v>
      </c>
    </row>
    <row r="67">
      <c r="A67" s="1" t="s">
        <v>3935</v>
      </c>
      <c r="B67" s="1" t="s">
        <v>6093</v>
      </c>
      <c r="D67" s="1">
        <v>28.0</v>
      </c>
      <c r="E67" s="1">
        <v>5014874.0</v>
      </c>
      <c r="F67" s="1" t="b">
        <v>0</v>
      </c>
      <c r="G67" s="1" t="b">
        <v>0</v>
      </c>
      <c r="H67" s="1" t="s">
        <v>3934</v>
      </c>
      <c r="I67" s="1" t="s">
        <v>6111</v>
      </c>
      <c r="J67" s="1" t="s">
        <v>6189</v>
      </c>
      <c r="K67" s="1" t="s">
        <v>6190</v>
      </c>
      <c r="L67" s="1" t="s">
        <v>1813</v>
      </c>
      <c r="M67" s="1" t="s">
        <v>1814</v>
      </c>
      <c r="N67" s="1" t="s">
        <v>6114</v>
      </c>
      <c r="O67" s="1" t="s">
        <v>6235</v>
      </c>
    </row>
    <row r="68">
      <c r="A68" s="1" t="s">
        <v>3939</v>
      </c>
      <c r="B68" s="1" t="s">
        <v>6093</v>
      </c>
      <c r="D68" s="1">
        <v>28.0</v>
      </c>
      <c r="E68" s="1">
        <v>4601321.0</v>
      </c>
      <c r="F68" s="1" t="b">
        <v>0</v>
      </c>
      <c r="G68" s="1" t="b">
        <v>0</v>
      </c>
      <c r="H68" s="1" t="s">
        <v>3938</v>
      </c>
      <c r="I68" s="1" t="s">
        <v>6111</v>
      </c>
      <c r="J68" s="1" t="s">
        <v>6220</v>
      </c>
      <c r="K68" s="1" t="s">
        <v>6221</v>
      </c>
      <c r="L68" s="1" t="s">
        <v>3786</v>
      </c>
      <c r="M68" s="1" t="s">
        <v>3787</v>
      </c>
      <c r="N68" s="1" t="s">
        <v>6114</v>
      </c>
      <c r="O68" s="1" t="s">
        <v>6236</v>
      </c>
    </row>
    <row r="69">
      <c r="A69" s="1" t="s">
        <v>3943</v>
      </c>
      <c r="B69" s="1" t="s">
        <v>6093</v>
      </c>
      <c r="D69" s="1">
        <v>28.0</v>
      </c>
      <c r="E69" s="1">
        <v>4096790.0</v>
      </c>
      <c r="F69" s="1" t="b">
        <v>0</v>
      </c>
      <c r="G69" s="1" t="b">
        <v>0</v>
      </c>
      <c r="H69" s="1" t="s">
        <v>3942</v>
      </c>
      <c r="I69" s="1" t="s">
        <v>6111</v>
      </c>
      <c r="J69" s="1" t="s">
        <v>6228</v>
      </c>
      <c r="K69" s="1" t="s">
        <v>6229</v>
      </c>
      <c r="L69" s="1" t="s">
        <v>3751</v>
      </c>
      <c r="M69" s="1" t="s">
        <v>3752</v>
      </c>
      <c r="N69" s="1" t="s">
        <v>6114</v>
      </c>
      <c r="O69" s="1" t="s">
        <v>6237</v>
      </c>
    </row>
    <row r="70">
      <c r="A70" s="1" t="s">
        <v>3723</v>
      </c>
      <c r="B70" s="1" t="s">
        <v>6093</v>
      </c>
      <c r="D70" s="1">
        <v>30.0</v>
      </c>
      <c r="E70" s="1">
        <v>5.6384154E7</v>
      </c>
      <c r="F70" s="1" t="b">
        <v>0</v>
      </c>
      <c r="G70" s="1" t="b">
        <v>0</v>
      </c>
      <c r="H70" s="1" t="s">
        <v>3722</v>
      </c>
      <c r="I70" s="1" t="s">
        <v>6238</v>
      </c>
      <c r="J70" s="1" t="s">
        <v>6239</v>
      </c>
      <c r="K70" s="1" t="s">
        <v>6240</v>
      </c>
      <c r="L70" s="1" t="s">
        <v>49</v>
      </c>
      <c r="M70" s="1" t="s">
        <v>1732</v>
      </c>
      <c r="N70" s="1" t="s">
        <v>6241</v>
      </c>
      <c r="O70" s="1" t="s">
        <v>6242</v>
      </c>
    </row>
    <row r="71">
      <c r="A71" s="1" t="s">
        <v>3735</v>
      </c>
      <c r="B71" s="1" t="s">
        <v>6093</v>
      </c>
      <c r="D71" s="1">
        <v>30.0</v>
      </c>
      <c r="E71" s="1">
        <v>3.1240875E7</v>
      </c>
      <c r="F71" s="1" t="b">
        <v>0</v>
      </c>
      <c r="G71" s="1" t="b">
        <v>0</v>
      </c>
      <c r="H71" s="1" t="s">
        <v>3734</v>
      </c>
      <c r="I71" s="1" t="s">
        <v>6103</v>
      </c>
      <c r="J71" s="1" t="s">
        <v>6243</v>
      </c>
      <c r="K71" s="1" t="s">
        <v>6113</v>
      </c>
      <c r="L71" s="1" t="s">
        <v>1657</v>
      </c>
      <c r="M71" s="1" t="s">
        <v>1658</v>
      </c>
      <c r="N71" s="1" t="s">
        <v>6106</v>
      </c>
      <c r="O71" s="1" t="s">
        <v>6244</v>
      </c>
    </row>
    <row r="72">
      <c r="A72" s="1" t="s">
        <v>6245</v>
      </c>
      <c r="B72" s="1" t="s">
        <v>6093</v>
      </c>
      <c r="D72" s="1">
        <v>30.0</v>
      </c>
      <c r="E72" s="1">
        <v>2.927181E7</v>
      </c>
      <c r="F72" s="1" t="b">
        <v>0</v>
      </c>
      <c r="G72" s="1" t="b">
        <v>0</v>
      </c>
      <c r="H72" s="1" t="s">
        <v>3718</v>
      </c>
      <c r="I72" s="1" t="s">
        <v>6238</v>
      </c>
      <c r="J72" s="1" t="s">
        <v>6246</v>
      </c>
      <c r="K72" s="1" t="s">
        <v>6247</v>
      </c>
      <c r="L72" s="1" t="s">
        <v>174</v>
      </c>
      <c r="M72" s="1" t="s">
        <v>175</v>
      </c>
      <c r="N72" s="1" t="s">
        <v>6248</v>
      </c>
      <c r="O72" s="1" t="s">
        <v>6249</v>
      </c>
    </row>
    <row r="73">
      <c r="A73" s="1" t="s">
        <v>6250</v>
      </c>
      <c r="B73" s="1" t="s">
        <v>6093</v>
      </c>
      <c r="D73" s="1">
        <v>30.0</v>
      </c>
      <c r="E73" s="1">
        <v>2.9074626E7</v>
      </c>
      <c r="F73" s="1" t="b">
        <v>0</v>
      </c>
      <c r="G73" s="1" t="b">
        <v>0</v>
      </c>
      <c r="H73" s="1" t="s">
        <v>3718</v>
      </c>
      <c r="I73" s="1" t="s">
        <v>6238</v>
      </c>
      <c r="J73" s="1" t="s">
        <v>6246</v>
      </c>
      <c r="K73" s="1" t="s">
        <v>6247</v>
      </c>
      <c r="L73" s="1" t="s">
        <v>174</v>
      </c>
      <c r="M73" s="1" t="s">
        <v>175</v>
      </c>
      <c r="N73" s="1" t="s">
        <v>6251</v>
      </c>
      <c r="O73" s="1" t="s">
        <v>6252</v>
      </c>
    </row>
    <row r="74">
      <c r="A74" s="1" t="s">
        <v>4031</v>
      </c>
      <c r="B74" s="1" t="s">
        <v>6093</v>
      </c>
      <c r="D74" s="1">
        <v>30.0</v>
      </c>
      <c r="E74" s="1">
        <v>1.5771565E7</v>
      </c>
      <c r="F74" s="1" t="b">
        <v>0</v>
      </c>
      <c r="G74" s="1" t="b">
        <v>0</v>
      </c>
      <c r="H74" s="1" t="s">
        <v>4030</v>
      </c>
      <c r="I74" s="1" t="s">
        <v>6103</v>
      </c>
      <c r="J74" s="1" t="s">
        <v>6253</v>
      </c>
      <c r="K74" s="1" t="s">
        <v>6254</v>
      </c>
      <c r="L74" s="1" t="s">
        <v>1538</v>
      </c>
      <c r="M74" s="1" t="s">
        <v>1539</v>
      </c>
      <c r="N74" s="1" t="s">
        <v>6106</v>
      </c>
      <c r="O74" s="1" t="s">
        <v>6255</v>
      </c>
    </row>
    <row r="75">
      <c r="A75" s="1" t="s">
        <v>6256</v>
      </c>
      <c r="B75" s="1" t="s">
        <v>6093</v>
      </c>
      <c r="D75" s="1">
        <v>30.0</v>
      </c>
      <c r="E75" s="1">
        <v>4786753.0</v>
      </c>
      <c r="F75" s="1" t="b">
        <v>0</v>
      </c>
      <c r="G75" s="1" t="b">
        <v>0</v>
      </c>
      <c r="H75" s="1" t="s">
        <v>3726</v>
      </c>
      <c r="I75" s="1" t="s">
        <v>6238</v>
      </c>
      <c r="J75" s="1" t="s">
        <v>6257</v>
      </c>
      <c r="K75" s="1" t="s">
        <v>6258</v>
      </c>
      <c r="L75" s="1" t="s">
        <v>174</v>
      </c>
      <c r="M75" s="1" t="s">
        <v>175</v>
      </c>
      <c r="N75" s="1" t="s">
        <v>6259</v>
      </c>
      <c r="O75" s="1" t="s">
        <v>6260</v>
      </c>
    </row>
    <row r="76">
      <c r="A76" s="1" t="s">
        <v>6261</v>
      </c>
      <c r="B76" s="1" t="s">
        <v>6093</v>
      </c>
      <c r="D76" s="1">
        <v>30.0</v>
      </c>
      <c r="E76" s="1">
        <v>4774956.0</v>
      </c>
      <c r="F76" s="1" t="b">
        <v>0</v>
      </c>
      <c r="G76" s="1" t="b">
        <v>0</v>
      </c>
      <c r="H76" s="1" t="s">
        <v>3726</v>
      </c>
      <c r="I76" s="1" t="s">
        <v>6238</v>
      </c>
      <c r="J76" s="1" t="s">
        <v>6257</v>
      </c>
      <c r="K76" s="1" t="s">
        <v>6258</v>
      </c>
      <c r="L76" s="1" t="s">
        <v>174</v>
      </c>
      <c r="M76" s="1" t="s">
        <v>175</v>
      </c>
      <c r="N76" s="1" t="s">
        <v>6262</v>
      </c>
      <c r="O76" s="1" t="s">
        <v>6263</v>
      </c>
    </row>
    <row r="77">
      <c r="A77" s="1" t="s">
        <v>6264</v>
      </c>
      <c r="B77" s="1" t="s">
        <v>6093</v>
      </c>
      <c r="D77" s="1">
        <v>30.0</v>
      </c>
      <c r="E77" s="1">
        <v>4656091.0</v>
      </c>
      <c r="F77" s="1" t="b">
        <v>0</v>
      </c>
      <c r="G77" s="1" t="b">
        <v>0</v>
      </c>
      <c r="H77" s="1" t="s">
        <v>3726</v>
      </c>
      <c r="I77" s="1" t="s">
        <v>6238</v>
      </c>
      <c r="J77" s="1" t="s">
        <v>6257</v>
      </c>
      <c r="K77" s="1" t="s">
        <v>6258</v>
      </c>
      <c r="L77" s="1" t="s">
        <v>174</v>
      </c>
      <c r="M77" s="1" t="s">
        <v>175</v>
      </c>
      <c r="N77" s="1" t="s">
        <v>6265</v>
      </c>
      <c r="O77" s="1" t="s">
        <v>6266</v>
      </c>
    </row>
    <row r="78">
      <c r="A78" s="1" t="s">
        <v>3682</v>
      </c>
      <c r="B78" s="1" t="s">
        <v>6093</v>
      </c>
      <c r="D78" s="1">
        <v>32.0</v>
      </c>
      <c r="E78" s="1">
        <v>8.407487E7</v>
      </c>
      <c r="F78" s="1" t="b">
        <v>0</v>
      </c>
      <c r="G78" s="1" t="b">
        <v>0</v>
      </c>
      <c r="H78" s="1" t="s">
        <v>3681</v>
      </c>
      <c r="I78" s="1" t="s">
        <v>6140</v>
      </c>
      <c r="J78" s="1" t="s">
        <v>6267</v>
      </c>
      <c r="K78" s="1" t="s">
        <v>6268</v>
      </c>
      <c r="L78" s="1" t="s">
        <v>3684</v>
      </c>
      <c r="M78" s="1" t="s">
        <v>3685</v>
      </c>
      <c r="N78" s="1" t="s">
        <v>6143</v>
      </c>
      <c r="O78" s="1" t="s">
        <v>6269</v>
      </c>
    </row>
    <row r="79">
      <c r="A79" s="1" t="s">
        <v>3691</v>
      </c>
      <c r="B79" s="1" t="s">
        <v>6093</v>
      </c>
      <c r="D79" s="1">
        <v>32.0</v>
      </c>
      <c r="E79" s="1">
        <v>3.9969737E7</v>
      </c>
      <c r="F79" s="1" t="b">
        <v>0</v>
      </c>
      <c r="G79" s="1" t="b">
        <v>0</v>
      </c>
      <c r="H79" s="1" t="s">
        <v>3690</v>
      </c>
      <c r="I79" s="1" t="s">
        <v>6140</v>
      </c>
      <c r="J79" s="1" t="s">
        <v>6270</v>
      </c>
      <c r="K79" s="1" t="s">
        <v>6271</v>
      </c>
      <c r="L79" s="1" t="s">
        <v>1538</v>
      </c>
      <c r="M79" s="1" t="s">
        <v>1539</v>
      </c>
      <c r="N79" s="1" t="s">
        <v>6143</v>
      </c>
      <c r="O79" s="1" t="s">
        <v>6272</v>
      </c>
    </row>
    <row r="80">
      <c r="A80" s="1" t="s">
        <v>3695</v>
      </c>
      <c r="B80" s="1" t="s">
        <v>6093</v>
      </c>
      <c r="D80" s="1">
        <v>32.0</v>
      </c>
      <c r="E80" s="1">
        <v>3.089835E7</v>
      </c>
      <c r="F80" s="1" t="b">
        <v>0</v>
      </c>
      <c r="G80" s="1" t="b">
        <v>0</v>
      </c>
      <c r="H80" s="1" t="s">
        <v>3694</v>
      </c>
      <c r="I80" s="1" t="s">
        <v>6140</v>
      </c>
      <c r="J80" s="1" t="s">
        <v>6273</v>
      </c>
      <c r="K80" s="1" t="s">
        <v>6274</v>
      </c>
      <c r="L80" s="1" t="s">
        <v>1538</v>
      </c>
      <c r="M80" s="1" t="s">
        <v>1539</v>
      </c>
      <c r="N80" s="1" t="s">
        <v>6275</v>
      </c>
      <c r="O80" s="1" t="s">
        <v>6276</v>
      </c>
    </row>
    <row r="81">
      <c r="A81" s="1" t="s">
        <v>3703</v>
      </c>
      <c r="B81" s="1" t="s">
        <v>6093</v>
      </c>
      <c r="D81" s="1">
        <v>32.0</v>
      </c>
      <c r="E81" s="1">
        <v>2.8007793E7</v>
      </c>
      <c r="F81" s="1" t="b">
        <v>0</v>
      </c>
      <c r="G81" s="1" t="b">
        <v>0</v>
      </c>
      <c r="H81" s="1" t="s">
        <v>3702</v>
      </c>
      <c r="I81" s="1" t="s">
        <v>6140</v>
      </c>
      <c r="J81" s="1" t="s">
        <v>6277</v>
      </c>
      <c r="K81" s="1" t="s">
        <v>6278</v>
      </c>
      <c r="L81" s="1" t="s">
        <v>740</v>
      </c>
      <c r="M81" s="1" t="s">
        <v>741</v>
      </c>
      <c r="N81" s="1" t="s">
        <v>6275</v>
      </c>
      <c r="O81" s="1" t="s">
        <v>6279</v>
      </c>
    </row>
    <row r="82">
      <c r="A82" s="1" t="s">
        <v>3699</v>
      </c>
      <c r="B82" s="1" t="s">
        <v>6093</v>
      </c>
      <c r="D82" s="1">
        <v>32.0</v>
      </c>
      <c r="E82" s="1">
        <v>2.7143615E7</v>
      </c>
      <c r="F82" s="1" t="b">
        <v>0</v>
      </c>
      <c r="G82" s="1" t="b">
        <v>0</v>
      </c>
      <c r="H82" s="1" t="s">
        <v>3698</v>
      </c>
      <c r="I82" s="1" t="s">
        <v>6140</v>
      </c>
      <c r="J82" s="1" t="s">
        <v>6280</v>
      </c>
      <c r="K82" s="1" t="s">
        <v>6281</v>
      </c>
      <c r="L82" s="1" t="s">
        <v>1657</v>
      </c>
      <c r="M82" s="1" t="s">
        <v>1658</v>
      </c>
      <c r="N82" s="1" t="s">
        <v>6275</v>
      </c>
      <c r="O82" s="1" t="s">
        <v>6282</v>
      </c>
    </row>
    <row r="83">
      <c r="A83" s="1" t="s">
        <v>3707</v>
      </c>
      <c r="B83" s="1" t="s">
        <v>6093</v>
      </c>
      <c r="D83" s="1">
        <v>32.0</v>
      </c>
      <c r="E83" s="1">
        <v>2.4478545E7</v>
      </c>
      <c r="F83" s="1" t="b">
        <v>0</v>
      </c>
      <c r="G83" s="1" t="b">
        <v>0</v>
      </c>
      <c r="H83" s="1" t="s">
        <v>3706</v>
      </c>
      <c r="I83" s="1" t="s">
        <v>6140</v>
      </c>
      <c r="J83" s="1" t="s">
        <v>6283</v>
      </c>
      <c r="K83" s="1" t="s">
        <v>6284</v>
      </c>
      <c r="L83" s="1" t="s">
        <v>633</v>
      </c>
      <c r="M83" s="1" t="s">
        <v>634</v>
      </c>
      <c r="N83" s="1" t="s">
        <v>6143</v>
      </c>
      <c r="O83" s="1" t="s">
        <v>6285</v>
      </c>
    </row>
    <row r="84">
      <c r="A84" s="1" t="s">
        <v>3711</v>
      </c>
      <c r="B84" s="1" t="s">
        <v>6093</v>
      </c>
      <c r="D84" s="1">
        <v>32.0</v>
      </c>
      <c r="E84" s="1">
        <v>1.8714964E7</v>
      </c>
      <c r="F84" s="1" t="b">
        <v>0</v>
      </c>
      <c r="G84" s="1" t="b">
        <v>0</v>
      </c>
      <c r="H84" s="1" t="s">
        <v>3710</v>
      </c>
      <c r="I84" s="1" t="s">
        <v>6140</v>
      </c>
      <c r="J84" s="1" t="s">
        <v>6283</v>
      </c>
      <c r="K84" s="1" t="s">
        <v>6284</v>
      </c>
      <c r="L84" s="1" t="s">
        <v>633</v>
      </c>
      <c r="M84" s="1" t="s">
        <v>634</v>
      </c>
      <c r="N84" s="1" t="s">
        <v>6143</v>
      </c>
      <c r="O84" s="1" t="s">
        <v>6286</v>
      </c>
    </row>
    <row r="85">
      <c r="A85" s="1" t="s">
        <v>3715</v>
      </c>
      <c r="B85" s="1" t="s">
        <v>6093</v>
      </c>
      <c r="D85" s="1">
        <v>32.0</v>
      </c>
      <c r="E85" s="1">
        <v>8345289.0</v>
      </c>
      <c r="F85" s="1" t="b">
        <v>0</v>
      </c>
      <c r="G85" s="1" t="b">
        <v>0</v>
      </c>
      <c r="H85" s="1" t="s">
        <v>3714</v>
      </c>
      <c r="I85" s="1" t="s">
        <v>6094</v>
      </c>
      <c r="J85" s="1" t="s">
        <v>6099</v>
      </c>
      <c r="K85" s="1" t="s">
        <v>6100</v>
      </c>
      <c r="L85" s="1" t="s">
        <v>2788</v>
      </c>
      <c r="M85" s="1" t="s">
        <v>2789</v>
      </c>
      <c r="N85" s="1" t="s">
        <v>6097</v>
      </c>
      <c r="O85" s="1" t="s">
        <v>6287</v>
      </c>
    </row>
    <row r="86">
      <c r="A86" s="1" t="s">
        <v>3674</v>
      </c>
      <c r="B86" s="1" t="s">
        <v>6093</v>
      </c>
      <c r="D86" s="1">
        <v>33.0</v>
      </c>
      <c r="E86" s="1">
        <v>1.6954037E7</v>
      </c>
      <c r="F86" s="1" t="b">
        <v>0</v>
      </c>
      <c r="G86" s="1" t="b">
        <v>0</v>
      </c>
      <c r="H86" s="1" t="s">
        <v>3673</v>
      </c>
      <c r="I86" s="1" t="s">
        <v>6288</v>
      </c>
      <c r="J86" s="1" t="s">
        <v>6289</v>
      </c>
      <c r="K86" s="1" t="s">
        <v>6290</v>
      </c>
      <c r="L86" s="1" t="s">
        <v>209</v>
      </c>
      <c r="M86" s="1" t="s">
        <v>210</v>
      </c>
      <c r="N86" s="1" t="s">
        <v>6291</v>
      </c>
      <c r="O86" s="1" t="s">
        <v>6292</v>
      </c>
    </row>
    <row r="87">
      <c r="A87" s="1" t="s">
        <v>6293</v>
      </c>
      <c r="B87" s="1" t="s">
        <v>6093</v>
      </c>
      <c r="D87" s="1">
        <v>33.0</v>
      </c>
      <c r="E87" s="1">
        <v>8612197.0</v>
      </c>
      <c r="F87" s="1" t="b">
        <v>0</v>
      </c>
      <c r="G87" s="1" t="b">
        <v>0</v>
      </c>
      <c r="H87" s="1" t="s">
        <v>3677</v>
      </c>
      <c r="I87" s="1" t="s">
        <v>6288</v>
      </c>
      <c r="J87" s="1" t="s">
        <v>6294</v>
      </c>
      <c r="K87" s="1" t="s">
        <v>6295</v>
      </c>
      <c r="L87" s="1" t="s">
        <v>209</v>
      </c>
      <c r="M87" s="1" t="s">
        <v>210</v>
      </c>
      <c r="N87" s="1" t="s">
        <v>6296</v>
      </c>
      <c r="O87" s="1" t="s">
        <v>6297</v>
      </c>
    </row>
    <row r="88">
      <c r="A88" s="1" t="s">
        <v>6298</v>
      </c>
      <c r="B88" s="1" t="s">
        <v>6093</v>
      </c>
      <c r="D88" s="1">
        <v>33.0</v>
      </c>
      <c r="E88" s="1">
        <v>8341840.0</v>
      </c>
      <c r="F88" s="1" t="b">
        <v>0</v>
      </c>
      <c r="G88" s="1" t="b">
        <v>0</v>
      </c>
      <c r="H88" s="1" t="s">
        <v>3677</v>
      </c>
      <c r="I88" s="1" t="s">
        <v>6288</v>
      </c>
      <c r="J88" s="1" t="s">
        <v>6294</v>
      </c>
      <c r="K88" s="1" t="s">
        <v>6295</v>
      </c>
      <c r="L88" s="1" t="s">
        <v>209</v>
      </c>
      <c r="M88" s="1" t="s">
        <v>210</v>
      </c>
      <c r="N88" s="1" t="s">
        <v>6299</v>
      </c>
      <c r="O88" s="1" t="s">
        <v>6300</v>
      </c>
    </row>
    <row r="89">
      <c r="A89" s="1" t="s">
        <v>3959</v>
      </c>
      <c r="B89" s="1" t="s">
        <v>6093</v>
      </c>
      <c r="D89" s="1">
        <v>34.0</v>
      </c>
      <c r="E89" s="1">
        <v>3.1983231E7</v>
      </c>
      <c r="F89" s="1" t="b">
        <v>0</v>
      </c>
      <c r="G89" s="1" t="b">
        <v>0</v>
      </c>
      <c r="H89" s="1" t="s">
        <v>3958</v>
      </c>
      <c r="I89" s="1" t="s">
        <v>6103</v>
      </c>
      <c r="J89" s="1" t="s">
        <v>6301</v>
      </c>
      <c r="K89" s="1" t="s">
        <v>6302</v>
      </c>
      <c r="L89" s="1" t="s">
        <v>639</v>
      </c>
      <c r="M89" s="1" t="s">
        <v>640</v>
      </c>
      <c r="N89" s="1" t="s">
        <v>6106</v>
      </c>
      <c r="O89" s="1" t="s">
        <v>6303</v>
      </c>
    </row>
    <row r="90">
      <c r="A90" s="1" t="s">
        <v>3971</v>
      </c>
      <c r="B90" s="1" t="s">
        <v>6093</v>
      </c>
      <c r="D90" s="1">
        <v>34.0</v>
      </c>
      <c r="E90" s="1">
        <v>2.9211194E7</v>
      </c>
      <c r="F90" s="1" t="b">
        <v>0</v>
      </c>
      <c r="G90" s="1" t="b">
        <v>0</v>
      </c>
      <c r="H90" s="1" t="s">
        <v>3970</v>
      </c>
      <c r="I90" s="1" t="s">
        <v>6103</v>
      </c>
      <c r="J90" s="1" t="s">
        <v>6304</v>
      </c>
      <c r="K90" s="1" t="s">
        <v>6305</v>
      </c>
      <c r="L90" s="1" t="s">
        <v>639</v>
      </c>
      <c r="M90" s="1" t="s">
        <v>640</v>
      </c>
      <c r="N90" s="1" t="s">
        <v>6106</v>
      </c>
      <c r="O90" s="1" t="s">
        <v>6306</v>
      </c>
    </row>
    <row r="91">
      <c r="A91" s="1" t="s">
        <v>3979</v>
      </c>
      <c r="B91" s="1" t="s">
        <v>6093</v>
      </c>
      <c r="D91" s="1">
        <v>34.0</v>
      </c>
      <c r="E91" s="1">
        <v>2.6945326E7</v>
      </c>
      <c r="F91" s="1" t="b">
        <v>0</v>
      </c>
      <c r="G91" s="1" t="b">
        <v>0</v>
      </c>
      <c r="H91" s="1" t="s">
        <v>3978</v>
      </c>
      <c r="I91" s="1" t="s">
        <v>6103</v>
      </c>
      <c r="J91" s="1" t="s">
        <v>6307</v>
      </c>
      <c r="K91" s="1" t="s">
        <v>6308</v>
      </c>
      <c r="L91" s="1" t="s">
        <v>639</v>
      </c>
      <c r="M91" s="1" t="s">
        <v>640</v>
      </c>
      <c r="N91" s="1" t="s">
        <v>6106</v>
      </c>
      <c r="O91" s="1" t="s">
        <v>6309</v>
      </c>
    </row>
    <row r="92">
      <c r="A92" s="1" t="s">
        <v>3662</v>
      </c>
      <c r="B92" s="1" t="s">
        <v>6093</v>
      </c>
      <c r="D92" s="1">
        <v>35.0</v>
      </c>
      <c r="E92" s="1">
        <v>1.6873734E7</v>
      </c>
      <c r="F92" s="1" t="b">
        <v>0</v>
      </c>
      <c r="G92" s="1" t="b">
        <v>0</v>
      </c>
      <c r="H92" s="1" t="s">
        <v>3661</v>
      </c>
      <c r="I92" s="1" t="s">
        <v>6288</v>
      </c>
      <c r="J92" s="1" t="s">
        <v>6310</v>
      </c>
      <c r="K92" s="1" t="s">
        <v>6311</v>
      </c>
      <c r="L92" s="1" t="s">
        <v>639</v>
      </c>
      <c r="M92" s="1" t="s">
        <v>640</v>
      </c>
      <c r="N92" s="1" t="s">
        <v>6291</v>
      </c>
      <c r="O92" s="1" t="s">
        <v>6312</v>
      </c>
    </row>
    <row r="93">
      <c r="A93" s="1" t="s">
        <v>3666</v>
      </c>
      <c r="B93" s="1" t="s">
        <v>6093</v>
      </c>
      <c r="D93" s="1">
        <v>35.0</v>
      </c>
      <c r="E93" s="1">
        <v>1.2326775E7</v>
      </c>
      <c r="F93" s="1" t="b">
        <v>0</v>
      </c>
      <c r="G93" s="1" t="b">
        <v>0</v>
      </c>
      <c r="H93" s="1" t="s">
        <v>3665</v>
      </c>
      <c r="I93" s="1" t="s">
        <v>6288</v>
      </c>
      <c r="J93" s="1" t="s">
        <v>6313</v>
      </c>
      <c r="K93" s="1" t="s">
        <v>6314</v>
      </c>
      <c r="L93" s="1" t="s">
        <v>740</v>
      </c>
      <c r="M93" s="1" t="s">
        <v>741</v>
      </c>
      <c r="N93" s="1" t="s">
        <v>6291</v>
      </c>
      <c r="O93" s="1" t="s">
        <v>6315</v>
      </c>
    </row>
    <row r="94">
      <c r="A94" s="1" t="s">
        <v>3670</v>
      </c>
      <c r="B94" s="1" t="s">
        <v>6093</v>
      </c>
      <c r="D94" s="1">
        <v>35.0</v>
      </c>
      <c r="E94" s="1">
        <v>1.231666E7</v>
      </c>
      <c r="F94" s="1" t="b">
        <v>0</v>
      </c>
      <c r="G94" s="1" t="b">
        <v>0</v>
      </c>
      <c r="H94" s="1" t="s">
        <v>3669</v>
      </c>
      <c r="I94" s="1" t="s">
        <v>6288</v>
      </c>
      <c r="J94" s="1" t="s">
        <v>6316</v>
      </c>
      <c r="K94" s="1" t="s">
        <v>6317</v>
      </c>
      <c r="L94" s="1" t="s">
        <v>1657</v>
      </c>
      <c r="M94" s="1" t="s">
        <v>1658</v>
      </c>
      <c r="N94" s="1" t="s">
        <v>6291</v>
      </c>
      <c r="O94" s="1" t="s">
        <v>6318</v>
      </c>
    </row>
    <row r="95">
      <c r="A95" s="1" t="s">
        <v>1493</v>
      </c>
      <c r="B95" s="1" t="s">
        <v>6093</v>
      </c>
      <c r="D95" s="1">
        <v>36.0</v>
      </c>
      <c r="E95" s="1">
        <v>1.48605824E8</v>
      </c>
      <c r="F95" s="1" t="b">
        <v>0</v>
      </c>
      <c r="G95" s="1" t="b">
        <v>0</v>
      </c>
      <c r="H95" s="1" t="s">
        <v>1492</v>
      </c>
      <c r="I95" s="1" t="s">
        <v>6319</v>
      </c>
      <c r="J95" s="1" t="s">
        <v>6320</v>
      </c>
      <c r="K95" s="1" t="s">
        <v>6321</v>
      </c>
      <c r="L95" s="1" t="s">
        <v>87</v>
      </c>
      <c r="M95" s="1" t="s">
        <v>88</v>
      </c>
      <c r="N95" s="1" t="s">
        <v>6322</v>
      </c>
      <c r="O95" s="1" t="s">
        <v>6323</v>
      </c>
    </row>
    <row r="96">
      <c r="A96" s="1" t="s">
        <v>2230</v>
      </c>
      <c r="B96" s="1" t="s">
        <v>6093</v>
      </c>
      <c r="D96" s="1">
        <v>36.0</v>
      </c>
      <c r="E96" s="1">
        <v>1.07139341E8</v>
      </c>
      <c r="F96" s="1" t="b">
        <v>0</v>
      </c>
      <c r="G96" s="1" t="b">
        <v>0</v>
      </c>
      <c r="H96" s="1" t="s">
        <v>2229</v>
      </c>
      <c r="I96" s="1" t="s">
        <v>6094</v>
      </c>
      <c r="J96" s="1" t="s">
        <v>6324</v>
      </c>
      <c r="K96" s="1" t="s">
        <v>6325</v>
      </c>
      <c r="L96" s="1" t="s">
        <v>1766</v>
      </c>
      <c r="M96" s="1" t="s">
        <v>1767</v>
      </c>
      <c r="N96" s="1" t="s">
        <v>6097</v>
      </c>
      <c r="O96" s="1" t="s">
        <v>6326</v>
      </c>
    </row>
    <row r="97">
      <c r="A97" s="1" t="s">
        <v>1536</v>
      </c>
      <c r="B97" s="1" t="s">
        <v>6093</v>
      </c>
      <c r="D97" s="1">
        <v>36.0</v>
      </c>
      <c r="E97" s="1">
        <v>1.05811029E8</v>
      </c>
      <c r="F97" s="1" t="b">
        <v>0</v>
      </c>
      <c r="G97" s="1" t="b">
        <v>0</v>
      </c>
      <c r="H97" s="1" t="s">
        <v>1535</v>
      </c>
      <c r="I97" s="1" t="s">
        <v>6140</v>
      </c>
      <c r="J97" s="1" t="s">
        <v>6327</v>
      </c>
      <c r="K97" s="1" t="s">
        <v>6328</v>
      </c>
      <c r="L97" s="1" t="s">
        <v>1538</v>
      </c>
      <c r="M97" s="1" t="s">
        <v>1539</v>
      </c>
      <c r="N97" s="1" t="s">
        <v>6275</v>
      </c>
      <c r="O97" s="1" t="s">
        <v>6329</v>
      </c>
    </row>
    <row r="98">
      <c r="A98" s="1" t="s">
        <v>2659</v>
      </c>
      <c r="B98" s="1" t="s">
        <v>6093</v>
      </c>
      <c r="D98" s="1">
        <v>36.0</v>
      </c>
      <c r="E98" s="1">
        <v>9.8330119E7</v>
      </c>
      <c r="F98" s="1" t="b">
        <v>0</v>
      </c>
      <c r="G98" s="1" t="b">
        <v>0</v>
      </c>
      <c r="H98" s="1" t="s">
        <v>2658</v>
      </c>
      <c r="I98" s="1" t="s">
        <v>6094</v>
      </c>
      <c r="J98" s="1" t="s">
        <v>6330</v>
      </c>
      <c r="K98" s="1" t="s">
        <v>6331</v>
      </c>
      <c r="L98" s="1" t="s">
        <v>740</v>
      </c>
      <c r="M98" s="1" t="s">
        <v>741</v>
      </c>
      <c r="N98" s="1" t="s">
        <v>6097</v>
      </c>
      <c r="O98" s="1" t="s">
        <v>6332</v>
      </c>
    </row>
    <row r="99">
      <c r="A99" s="1" t="s">
        <v>1569</v>
      </c>
      <c r="B99" s="1" t="s">
        <v>6093</v>
      </c>
      <c r="D99" s="1">
        <v>36.0</v>
      </c>
      <c r="E99" s="1">
        <v>9.7435641E7</v>
      </c>
      <c r="F99" s="1" t="b">
        <v>0</v>
      </c>
      <c r="G99" s="1" t="b">
        <v>0</v>
      </c>
      <c r="H99" s="1" t="s">
        <v>1568</v>
      </c>
      <c r="I99" s="1" t="s">
        <v>6319</v>
      </c>
      <c r="J99" s="1" t="s">
        <v>6333</v>
      </c>
      <c r="K99" s="1" t="s">
        <v>6334</v>
      </c>
      <c r="L99" s="1" t="s">
        <v>1571</v>
      </c>
      <c r="M99" s="1" t="s">
        <v>515</v>
      </c>
      <c r="N99" s="1" t="s">
        <v>6322</v>
      </c>
      <c r="O99" s="1" t="s">
        <v>6335</v>
      </c>
    </row>
    <row r="100">
      <c r="A100" s="1" t="s">
        <v>1580</v>
      </c>
      <c r="B100" s="1" t="s">
        <v>6093</v>
      </c>
      <c r="D100" s="1">
        <v>36.0</v>
      </c>
      <c r="E100" s="1">
        <v>9.3366435E7</v>
      </c>
      <c r="F100" s="1" t="b">
        <v>0</v>
      </c>
      <c r="G100" s="1" t="b">
        <v>0</v>
      </c>
      <c r="H100" s="1" t="s">
        <v>1579</v>
      </c>
      <c r="I100" s="1" t="s">
        <v>6319</v>
      </c>
      <c r="J100" s="1" t="s">
        <v>6336</v>
      </c>
      <c r="K100" s="1" t="s">
        <v>6337</v>
      </c>
      <c r="L100" s="1" t="s">
        <v>1582</v>
      </c>
      <c r="M100" s="1" t="s">
        <v>1583</v>
      </c>
      <c r="N100" s="1" t="s">
        <v>6338</v>
      </c>
      <c r="O100" s="1" t="s">
        <v>6339</v>
      </c>
    </row>
    <row r="101">
      <c r="A101" s="1" t="s">
        <v>6340</v>
      </c>
      <c r="B101" s="1" t="s">
        <v>6093</v>
      </c>
      <c r="D101" s="1">
        <v>36.0</v>
      </c>
      <c r="E101" s="1">
        <v>8.8329251E7</v>
      </c>
      <c r="F101" s="1" t="b">
        <v>0</v>
      </c>
      <c r="G101" s="1" t="b">
        <v>0</v>
      </c>
      <c r="H101" s="1" t="s">
        <v>1505</v>
      </c>
      <c r="I101" s="1" t="s">
        <v>6319</v>
      </c>
      <c r="J101" s="1" t="s">
        <v>6341</v>
      </c>
      <c r="K101" s="1" t="s">
        <v>6342</v>
      </c>
      <c r="L101" s="1" t="s">
        <v>633</v>
      </c>
      <c r="M101" s="1" t="s">
        <v>634</v>
      </c>
      <c r="N101" s="1" t="s">
        <v>6343</v>
      </c>
      <c r="O101" s="1" t="s">
        <v>6344</v>
      </c>
    </row>
    <row r="102">
      <c r="A102" s="1" t="s">
        <v>1655</v>
      </c>
      <c r="B102" s="1" t="s">
        <v>6093</v>
      </c>
      <c r="D102" s="1">
        <v>36.0</v>
      </c>
      <c r="E102" s="1">
        <v>8.4569628E7</v>
      </c>
      <c r="F102" s="1" t="b">
        <v>0</v>
      </c>
      <c r="G102" s="1" t="b">
        <v>0</v>
      </c>
      <c r="H102" s="1" t="s">
        <v>1654</v>
      </c>
      <c r="I102" s="1" t="s">
        <v>6319</v>
      </c>
      <c r="J102" s="1" t="s">
        <v>6345</v>
      </c>
      <c r="K102" s="1" t="s">
        <v>6346</v>
      </c>
      <c r="L102" s="1" t="s">
        <v>1657</v>
      </c>
      <c r="M102" s="1" t="s">
        <v>1658</v>
      </c>
      <c r="N102" s="1" t="s">
        <v>6322</v>
      </c>
      <c r="O102" s="1" t="s">
        <v>6347</v>
      </c>
    </row>
    <row r="103">
      <c r="A103" s="1" t="s">
        <v>6348</v>
      </c>
      <c r="B103" s="1" t="s">
        <v>6093</v>
      </c>
      <c r="D103" s="1">
        <v>36.0</v>
      </c>
      <c r="E103" s="1">
        <v>8.2928445E7</v>
      </c>
      <c r="F103" s="1" t="b">
        <v>0</v>
      </c>
      <c r="G103" s="1" t="b">
        <v>0</v>
      </c>
      <c r="H103" s="1" t="s">
        <v>1519</v>
      </c>
      <c r="I103" s="1" t="s">
        <v>6319</v>
      </c>
      <c r="J103" s="1" t="s">
        <v>6349</v>
      </c>
      <c r="K103" s="1" t="s">
        <v>6350</v>
      </c>
      <c r="L103" s="1" t="s">
        <v>1522</v>
      </c>
      <c r="M103" s="1" t="s">
        <v>1523</v>
      </c>
      <c r="N103" s="1" t="s">
        <v>6322</v>
      </c>
      <c r="O103" s="1" t="s">
        <v>6351</v>
      </c>
    </row>
    <row r="104">
      <c r="A104" s="1" t="s">
        <v>6352</v>
      </c>
      <c r="B104" s="1" t="s">
        <v>6093</v>
      </c>
      <c r="D104" s="1">
        <v>36.0</v>
      </c>
      <c r="E104" s="1">
        <v>8.1694142E7</v>
      </c>
      <c r="F104" s="1" t="b">
        <v>0</v>
      </c>
      <c r="G104" s="1" t="b">
        <v>0</v>
      </c>
      <c r="H104" s="1" t="s">
        <v>1529</v>
      </c>
      <c r="I104" s="1" t="s">
        <v>6238</v>
      </c>
      <c r="J104" s="1" t="s">
        <v>6353</v>
      </c>
      <c r="L104" s="1" t="s">
        <v>1532</v>
      </c>
      <c r="M104" s="1" t="s">
        <v>1533</v>
      </c>
      <c r="N104" s="1" t="s">
        <v>6354</v>
      </c>
      <c r="O104" s="1" t="s">
        <v>6355</v>
      </c>
    </row>
    <row r="105">
      <c r="A105" s="1" t="s">
        <v>1622</v>
      </c>
      <c r="B105" s="1" t="s">
        <v>6093</v>
      </c>
      <c r="D105" s="1">
        <v>36.0</v>
      </c>
      <c r="E105" s="1">
        <v>8.1623781E7</v>
      </c>
      <c r="F105" s="1" t="b">
        <v>0</v>
      </c>
      <c r="G105" s="1" t="b">
        <v>0</v>
      </c>
      <c r="H105" s="1" t="s">
        <v>1621</v>
      </c>
      <c r="I105" s="1" t="s">
        <v>6319</v>
      </c>
      <c r="J105" s="1" t="s">
        <v>6356</v>
      </c>
      <c r="K105" s="1" t="s">
        <v>6357</v>
      </c>
      <c r="L105" s="1" t="s">
        <v>1624</v>
      </c>
      <c r="M105" s="1" t="s">
        <v>1625</v>
      </c>
      <c r="N105" s="1" t="s">
        <v>6358</v>
      </c>
      <c r="O105" s="1" t="s">
        <v>6359</v>
      </c>
    </row>
    <row r="106">
      <c r="A106" s="1" t="s">
        <v>2153</v>
      </c>
      <c r="B106" s="1" t="s">
        <v>6093</v>
      </c>
      <c r="D106" s="1">
        <v>36.0</v>
      </c>
      <c r="E106" s="1">
        <v>8.0465676E7</v>
      </c>
      <c r="F106" s="1" t="b">
        <v>0</v>
      </c>
      <c r="G106" s="1" t="b">
        <v>0</v>
      </c>
      <c r="H106" s="1" t="s">
        <v>2152</v>
      </c>
      <c r="I106" s="1" t="s">
        <v>6094</v>
      </c>
      <c r="J106" s="1" t="s">
        <v>6360</v>
      </c>
      <c r="K106" s="1" t="s">
        <v>6096</v>
      </c>
      <c r="L106" s="1" t="s">
        <v>209</v>
      </c>
      <c r="M106" s="1" t="s">
        <v>210</v>
      </c>
      <c r="N106" s="1" t="s">
        <v>6097</v>
      </c>
      <c r="O106" s="1" t="s">
        <v>6361</v>
      </c>
    </row>
    <row r="107">
      <c r="A107" s="1" t="s">
        <v>1647</v>
      </c>
      <c r="B107" s="1" t="s">
        <v>6093</v>
      </c>
      <c r="D107" s="1">
        <v>36.0</v>
      </c>
      <c r="E107" s="1">
        <v>8.0348937E7</v>
      </c>
      <c r="F107" s="1" t="b">
        <v>0</v>
      </c>
      <c r="G107" s="1" t="b">
        <v>0</v>
      </c>
      <c r="H107" s="1" t="s">
        <v>1646</v>
      </c>
      <c r="I107" s="1" t="s">
        <v>6238</v>
      </c>
      <c r="J107" s="1" t="s">
        <v>6362</v>
      </c>
      <c r="L107" s="1" t="s">
        <v>759</v>
      </c>
      <c r="M107" s="1" t="s">
        <v>249</v>
      </c>
      <c r="N107" s="1" t="s">
        <v>6363</v>
      </c>
      <c r="O107" s="1" t="s">
        <v>6364</v>
      </c>
    </row>
    <row r="108">
      <c r="A108" s="1" t="s">
        <v>1676</v>
      </c>
      <c r="B108" s="1" t="s">
        <v>6093</v>
      </c>
      <c r="D108" s="1">
        <v>36.0</v>
      </c>
      <c r="E108" s="1">
        <v>7.2839096E7</v>
      </c>
      <c r="F108" s="1" t="b">
        <v>0</v>
      </c>
      <c r="G108" s="1" t="b">
        <v>0</v>
      </c>
      <c r="H108" s="1" t="s">
        <v>1675</v>
      </c>
      <c r="I108" s="1" t="s">
        <v>6319</v>
      </c>
      <c r="J108" s="1" t="s">
        <v>6365</v>
      </c>
      <c r="K108" s="1" t="s">
        <v>6366</v>
      </c>
      <c r="L108" s="1" t="s">
        <v>1618</v>
      </c>
      <c r="M108" s="1" t="s">
        <v>1619</v>
      </c>
      <c r="N108" s="1" t="s">
        <v>6367</v>
      </c>
      <c r="O108" s="1" t="s">
        <v>6368</v>
      </c>
    </row>
    <row r="109">
      <c r="A109" s="1" t="s">
        <v>1720</v>
      </c>
      <c r="B109" s="1" t="s">
        <v>6093</v>
      </c>
      <c r="D109" s="1">
        <v>36.0</v>
      </c>
      <c r="E109" s="1">
        <v>7.1735688E7</v>
      </c>
      <c r="F109" s="1" t="b">
        <v>0</v>
      </c>
      <c r="G109" s="1" t="b">
        <v>0</v>
      </c>
      <c r="H109" s="1" t="s">
        <v>1719</v>
      </c>
      <c r="I109" s="1" t="s">
        <v>6238</v>
      </c>
      <c r="J109" s="1" t="s">
        <v>6369</v>
      </c>
      <c r="K109" s="1" t="s">
        <v>6370</v>
      </c>
      <c r="L109" s="1" t="s">
        <v>174</v>
      </c>
      <c r="M109" s="1" t="s">
        <v>1722</v>
      </c>
      <c r="N109" s="1" t="s">
        <v>6371</v>
      </c>
      <c r="O109" s="1" t="s">
        <v>6372</v>
      </c>
    </row>
    <row r="110">
      <c r="A110" s="1" t="s">
        <v>1735</v>
      </c>
      <c r="B110" s="1" t="s">
        <v>6093</v>
      </c>
      <c r="D110" s="1">
        <v>36.0</v>
      </c>
      <c r="E110" s="1">
        <v>7.149065E7</v>
      </c>
      <c r="F110" s="1" t="b">
        <v>0</v>
      </c>
      <c r="G110" s="1" t="b">
        <v>0</v>
      </c>
      <c r="H110" s="1" t="s">
        <v>1734</v>
      </c>
      <c r="I110" s="1" t="s">
        <v>6373</v>
      </c>
      <c r="J110" s="1" t="s">
        <v>6374</v>
      </c>
      <c r="K110" s="1" t="s">
        <v>6375</v>
      </c>
      <c r="L110" s="1" t="s">
        <v>1489</v>
      </c>
      <c r="M110" s="1" t="s">
        <v>1490</v>
      </c>
      <c r="N110" s="1" t="s">
        <v>6376</v>
      </c>
      <c r="O110" s="1" t="s">
        <v>6377</v>
      </c>
    </row>
    <row r="111">
      <c r="A111" s="1" t="s">
        <v>6378</v>
      </c>
      <c r="B111" s="1" t="s">
        <v>6093</v>
      </c>
      <c r="D111" s="1">
        <v>36.0</v>
      </c>
      <c r="E111" s="1">
        <v>7.1403872E7</v>
      </c>
      <c r="F111" s="1" t="b">
        <v>0</v>
      </c>
      <c r="G111" s="1" t="b">
        <v>0</v>
      </c>
      <c r="H111" s="1" t="s">
        <v>1525</v>
      </c>
      <c r="I111" s="1" t="s">
        <v>6319</v>
      </c>
      <c r="J111" s="1" t="s">
        <v>6379</v>
      </c>
      <c r="K111" s="1" t="s">
        <v>6380</v>
      </c>
      <c r="L111" s="1" t="s">
        <v>174</v>
      </c>
      <c r="M111" s="1" t="s">
        <v>897</v>
      </c>
      <c r="N111" s="1" t="s">
        <v>6381</v>
      </c>
      <c r="O111" s="1" t="s">
        <v>6382</v>
      </c>
    </row>
    <row r="112">
      <c r="A112" s="1" t="s">
        <v>1707</v>
      </c>
      <c r="B112" s="1" t="s">
        <v>6093</v>
      </c>
      <c r="D112" s="1">
        <v>36.0</v>
      </c>
      <c r="E112" s="1">
        <v>7.0797722E7</v>
      </c>
      <c r="F112" s="1" t="b">
        <v>0</v>
      </c>
      <c r="G112" s="1" t="b">
        <v>0</v>
      </c>
      <c r="H112" s="1" t="s">
        <v>1706</v>
      </c>
      <c r="I112" s="1" t="s">
        <v>6238</v>
      </c>
      <c r="J112" s="1" t="s">
        <v>6383</v>
      </c>
      <c r="K112" s="1" t="s">
        <v>6384</v>
      </c>
      <c r="L112" s="1" t="s">
        <v>174</v>
      </c>
      <c r="M112" s="1" t="s">
        <v>1709</v>
      </c>
      <c r="N112" s="1" t="s">
        <v>6385</v>
      </c>
      <c r="O112" s="1" t="s">
        <v>6386</v>
      </c>
    </row>
    <row r="113">
      <c r="A113" s="1" t="s">
        <v>1712</v>
      </c>
      <c r="B113" s="1" t="s">
        <v>6093</v>
      </c>
      <c r="D113" s="1">
        <v>36.0</v>
      </c>
      <c r="E113" s="1">
        <v>6.9368677E7</v>
      </c>
      <c r="F113" s="1" t="b">
        <v>0</v>
      </c>
      <c r="G113" s="1" t="b">
        <v>0</v>
      </c>
      <c r="H113" s="1" t="s">
        <v>1711</v>
      </c>
      <c r="I113" s="1" t="s">
        <v>6238</v>
      </c>
      <c r="J113" s="1" t="s">
        <v>6387</v>
      </c>
      <c r="L113" s="1" t="s">
        <v>1532</v>
      </c>
      <c r="M113" s="1" t="s">
        <v>26</v>
      </c>
      <c r="N113" s="1" t="s">
        <v>6388</v>
      </c>
      <c r="O113" s="1" t="s">
        <v>6389</v>
      </c>
    </row>
    <row r="114">
      <c r="A114" s="1" t="s">
        <v>1744</v>
      </c>
      <c r="B114" s="1" t="s">
        <v>6093</v>
      </c>
      <c r="D114" s="1">
        <v>36.0</v>
      </c>
      <c r="E114" s="1">
        <v>6.8722722E7</v>
      </c>
      <c r="F114" s="1" t="b">
        <v>0</v>
      </c>
      <c r="G114" s="1" t="b">
        <v>0</v>
      </c>
      <c r="H114" s="1" t="s">
        <v>1743</v>
      </c>
      <c r="I114" s="1" t="s">
        <v>6140</v>
      </c>
      <c r="J114" s="1" t="s">
        <v>6390</v>
      </c>
      <c r="K114" s="1" t="s">
        <v>6391</v>
      </c>
      <c r="L114" s="1" t="s">
        <v>1746</v>
      </c>
      <c r="M114" s="1" t="s">
        <v>1747</v>
      </c>
      <c r="N114" s="1" t="s">
        <v>6275</v>
      </c>
      <c r="O114" s="1" t="s">
        <v>6392</v>
      </c>
    </row>
    <row r="115">
      <c r="A115" s="1" t="s">
        <v>1764</v>
      </c>
      <c r="B115" s="1" t="s">
        <v>6093</v>
      </c>
      <c r="D115" s="1">
        <v>36.0</v>
      </c>
      <c r="E115" s="1">
        <v>6.5020122E7</v>
      </c>
      <c r="F115" s="1" t="b">
        <v>0</v>
      </c>
      <c r="G115" s="1" t="b">
        <v>0</v>
      </c>
      <c r="H115" s="1" t="s">
        <v>1763</v>
      </c>
      <c r="I115" s="1" t="s">
        <v>6094</v>
      </c>
      <c r="J115" s="1" t="s">
        <v>6393</v>
      </c>
      <c r="K115" s="1" t="s">
        <v>6325</v>
      </c>
      <c r="L115" s="1" t="s">
        <v>1766</v>
      </c>
      <c r="M115" s="1" t="s">
        <v>1767</v>
      </c>
      <c r="N115" s="1" t="s">
        <v>6097</v>
      </c>
      <c r="O115" s="1" t="s">
        <v>6394</v>
      </c>
    </row>
    <row r="116">
      <c r="A116" s="1" t="s">
        <v>6395</v>
      </c>
      <c r="B116" s="1" t="s">
        <v>6093</v>
      </c>
      <c r="D116" s="1">
        <v>36.0</v>
      </c>
      <c r="E116" s="1">
        <v>6.4894902E7</v>
      </c>
      <c r="F116" s="1" t="b">
        <v>0</v>
      </c>
      <c r="G116" s="1" t="b">
        <v>0</v>
      </c>
      <c r="H116" s="1" t="s">
        <v>1585</v>
      </c>
      <c r="I116" s="1" t="s">
        <v>6319</v>
      </c>
      <c r="J116" s="1" t="s">
        <v>6396</v>
      </c>
      <c r="K116" s="1" t="s">
        <v>6397</v>
      </c>
      <c r="L116" s="1" t="s">
        <v>1588</v>
      </c>
      <c r="M116" s="1" t="s">
        <v>1589</v>
      </c>
      <c r="N116" s="1" t="s">
        <v>6398</v>
      </c>
      <c r="O116" s="1" t="s">
        <v>6399</v>
      </c>
    </row>
    <row r="117">
      <c r="A117" s="1" t="s">
        <v>6400</v>
      </c>
      <c r="B117" s="1" t="s">
        <v>6093</v>
      </c>
      <c r="D117" s="1">
        <v>36.0</v>
      </c>
      <c r="E117" s="1">
        <v>6.4883062E7</v>
      </c>
      <c r="F117" s="1" t="b">
        <v>0</v>
      </c>
      <c r="G117" s="1" t="b">
        <v>0</v>
      </c>
      <c r="H117" s="1" t="s">
        <v>1509</v>
      </c>
      <c r="I117" s="1" t="s">
        <v>6319</v>
      </c>
      <c r="J117" s="1" t="s">
        <v>6401</v>
      </c>
      <c r="K117" s="1" t="s">
        <v>6402</v>
      </c>
      <c r="L117" s="1" t="s">
        <v>1512</v>
      </c>
      <c r="M117" s="1" t="s">
        <v>1513</v>
      </c>
      <c r="N117" s="1" t="s">
        <v>6403</v>
      </c>
      <c r="O117" s="1" t="s">
        <v>6404</v>
      </c>
    </row>
    <row r="118">
      <c r="A118" s="1" t="s">
        <v>1739</v>
      </c>
      <c r="B118" s="1" t="s">
        <v>6093</v>
      </c>
      <c r="D118" s="1">
        <v>36.0</v>
      </c>
      <c r="E118" s="1">
        <v>6.4814818E7</v>
      </c>
      <c r="F118" s="1" t="b">
        <v>0</v>
      </c>
      <c r="G118" s="1" t="b">
        <v>0</v>
      </c>
      <c r="H118" s="1" t="s">
        <v>1738</v>
      </c>
      <c r="I118" s="1" t="s">
        <v>6319</v>
      </c>
      <c r="J118" s="1" t="s">
        <v>6405</v>
      </c>
      <c r="K118" s="1" t="s">
        <v>6406</v>
      </c>
      <c r="L118" s="1" t="s">
        <v>49</v>
      </c>
      <c r="M118" s="1" t="s">
        <v>1741</v>
      </c>
      <c r="N118" s="1" t="s">
        <v>6407</v>
      </c>
      <c r="O118" s="1" t="s">
        <v>6408</v>
      </c>
    </row>
    <row r="119">
      <c r="A119" s="1" t="s">
        <v>1921</v>
      </c>
      <c r="B119" s="1" t="s">
        <v>6093</v>
      </c>
      <c r="D119" s="1">
        <v>36.0</v>
      </c>
      <c r="E119" s="1">
        <v>6.3956615E7</v>
      </c>
      <c r="F119" s="1" t="b">
        <v>0</v>
      </c>
      <c r="G119" s="1" t="b">
        <v>0</v>
      </c>
      <c r="H119" s="1" t="s">
        <v>1920</v>
      </c>
      <c r="I119" s="1" t="s">
        <v>6094</v>
      </c>
      <c r="J119" s="1" t="s">
        <v>6409</v>
      </c>
      <c r="K119" s="1" t="s">
        <v>6096</v>
      </c>
      <c r="L119" s="1" t="s">
        <v>209</v>
      </c>
      <c r="M119" s="1" t="s">
        <v>210</v>
      </c>
      <c r="N119" s="1" t="s">
        <v>6097</v>
      </c>
      <c r="O119" s="1" t="s">
        <v>6410</v>
      </c>
    </row>
    <row r="120">
      <c r="A120" s="1" t="s">
        <v>1786</v>
      </c>
      <c r="B120" s="1" t="s">
        <v>6093</v>
      </c>
      <c r="D120" s="1">
        <v>36.0</v>
      </c>
      <c r="E120" s="1">
        <v>6.2678426E7</v>
      </c>
      <c r="F120" s="1" t="b">
        <v>0</v>
      </c>
      <c r="G120" s="1" t="b">
        <v>0</v>
      </c>
      <c r="H120" s="1" t="s">
        <v>1785</v>
      </c>
      <c r="I120" s="1" t="s">
        <v>6238</v>
      </c>
      <c r="J120" s="1" t="s">
        <v>6411</v>
      </c>
      <c r="L120" s="1" t="s">
        <v>754</v>
      </c>
      <c r="M120" s="1" t="s">
        <v>680</v>
      </c>
      <c r="N120" s="1" t="s">
        <v>6412</v>
      </c>
      <c r="O120" s="1" t="s">
        <v>6413</v>
      </c>
    </row>
    <row r="121">
      <c r="A121" s="1" t="s">
        <v>6414</v>
      </c>
      <c r="B121" s="1" t="s">
        <v>6093</v>
      </c>
      <c r="D121" s="1">
        <v>36.0</v>
      </c>
      <c r="E121" s="1">
        <v>6.2643758E7</v>
      </c>
      <c r="F121" s="1" t="b">
        <v>0</v>
      </c>
      <c r="G121" s="1" t="b">
        <v>0</v>
      </c>
      <c r="H121" s="1" t="s">
        <v>1636</v>
      </c>
      <c r="I121" s="1" t="s">
        <v>6238</v>
      </c>
      <c r="J121" s="1" t="s">
        <v>6415</v>
      </c>
      <c r="L121" s="1" t="s">
        <v>1532</v>
      </c>
      <c r="M121" s="1" t="s">
        <v>98</v>
      </c>
      <c r="N121" s="1" t="s">
        <v>6416</v>
      </c>
      <c r="O121" s="1" t="s">
        <v>6417</v>
      </c>
    </row>
    <row r="122">
      <c r="A122" s="1" t="s">
        <v>1907</v>
      </c>
      <c r="B122" s="1" t="s">
        <v>6093</v>
      </c>
      <c r="D122" s="1">
        <v>36.0</v>
      </c>
      <c r="E122" s="1">
        <v>6.2450579E7</v>
      </c>
      <c r="F122" s="1" t="b">
        <v>0</v>
      </c>
      <c r="G122" s="1" t="b">
        <v>0</v>
      </c>
      <c r="H122" s="1" t="s">
        <v>1906</v>
      </c>
      <c r="I122" s="1" t="s">
        <v>6094</v>
      </c>
      <c r="J122" s="1" t="s">
        <v>6418</v>
      </c>
      <c r="K122" s="1" t="s">
        <v>6419</v>
      </c>
      <c r="L122" s="1" t="s">
        <v>87</v>
      </c>
      <c r="M122" s="1" t="s">
        <v>88</v>
      </c>
      <c r="N122" s="1" t="s">
        <v>6097</v>
      </c>
      <c r="O122" s="1" t="s">
        <v>6420</v>
      </c>
    </row>
    <row r="123">
      <c r="A123" s="1" t="s">
        <v>1891</v>
      </c>
      <c r="B123" s="1" t="s">
        <v>6093</v>
      </c>
      <c r="D123" s="1">
        <v>36.0</v>
      </c>
      <c r="E123" s="1">
        <v>6.209011E7</v>
      </c>
      <c r="F123" s="1" t="b">
        <v>0</v>
      </c>
      <c r="G123" s="1" t="b">
        <v>0</v>
      </c>
      <c r="H123" s="1" t="s">
        <v>1890</v>
      </c>
      <c r="I123" s="1" t="s">
        <v>6094</v>
      </c>
      <c r="J123" s="1" t="s">
        <v>6421</v>
      </c>
      <c r="K123" s="1" t="s">
        <v>6422</v>
      </c>
      <c r="L123" s="1" t="s">
        <v>639</v>
      </c>
      <c r="M123" s="1" t="s">
        <v>640</v>
      </c>
      <c r="N123" s="1" t="s">
        <v>6097</v>
      </c>
      <c r="O123" s="1" t="s">
        <v>6423</v>
      </c>
    </row>
    <row r="124">
      <c r="A124" s="1" t="s">
        <v>1782</v>
      </c>
      <c r="B124" s="1" t="s">
        <v>6093</v>
      </c>
      <c r="D124" s="1">
        <v>36.0</v>
      </c>
      <c r="E124" s="1">
        <v>6.206364E7</v>
      </c>
      <c r="F124" s="1" t="b">
        <v>0</v>
      </c>
      <c r="G124" s="1" t="b">
        <v>0</v>
      </c>
      <c r="H124" s="1" t="s">
        <v>1781</v>
      </c>
      <c r="I124" s="1" t="s">
        <v>6094</v>
      </c>
      <c r="J124" s="1" t="s">
        <v>6424</v>
      </c>
      <c r="K124" s="1" t="s">
        <v>6096</v>
      </c>
      <c r="L124" s="1" t="s">
        <v>209</v>
      </c>
      <c r="M124" s="1" t="s">
        <v>210</v>
      </c>
      <c r="N124" s="1" t="s">
        <v>6097</v>
      </c>
      <c r="O124" s="1" t="s">
        <v>6425</v>
      </c>
    </row>
    <row r="125">
      <c r="A125" s="1" t="s">
        <v>1811</v>
      </c>
      <c r="B125" s="1" t="s">
        <v>6093</v>
      </c>
      <c r="D125" s="1">
        <v>36.0</v>
      </c>
      <c r="E125" s="1">
        <v>6.1969794E7</v>
      </c>
      <c r="F125" s="1" t="b">
        <v>0</v>
      </c>
      <c r="G125" s="1" t="b">
        <v>0</v>
      </c>
      <c r="H125" s="1" t="s">
        <v>1810</v>
      </c>
      <c r="I125" s="1" t="s">
        <v>6094</v>
      </c>
      <c r="J125" s="1" t="s">
        <v>6426</v>
      </c>
      <c r="K125" s="1" t="s">
        <v>6427</v>
      </c>
      <c r="L125" s="1" t="s">
        <v>1813</v>
      </c>
      <c r="M125" s="1" t="s">
        <v>1814</v>
      </c>
      <c r="N125" s="1" t="s">
        <v>6097</v>
      </c>
      <c r="O125" s="1" t="s">
        <v>6428</v>
      </c>
    </row>
    <row r="126">
      <c r="A126" s="1" t="s">
        <v>1933</v>
      </c>
      <c r="B126" s="1" t="s">
        <v>6093</v>
      </c>
      <c r="D126" s="1">
        <v>36.0</v>
      </c>
      <c r="E126" s="1">
        <v>6.1570444E7</v>
      </c>
      <c r="F126" s="1" t="b">
        <v>0</v>
      </c>
      <c r="G126" s="1" t="b">
        <v>0</v>
      </c>
      <c r="H126" s="1" t="s">
        <v>1932</v>
      </c>
      <c r="I126" s="1" t="s">
        <v>6238</v>
      </c>
      <c r="J126" s="1" t="s">
        <v>6429</v>
      </c>
      <c r="K126" s="1" t="s">
        <v>6430</v>
      </c>
      <c r="L126" s="1" t="s">
        <v>174</v>
      </c>
      <c r="M126" s="1" t="s">
        <v>1838</v>
      </c>
      <c r="N126" s="1" t="s">
        <v>6431</v>
      </c>
      <c r="O126" s="1" t="s">
        <v>6432</v>
      </c>
    </row>
    <row r="127">
      <c r="A127" s="1" t="s">
        <v>6433</v>
      </c>
      <c r="B127" s="1" t="s">
        <v>6093</v>
      </c>
      <c r="D127" s="1">
        <v>36.0</v>
      </c>
      <c r="E127" s="1">
        <v>6.0938648E7</v>
      </c>
      <c r="F127" s="1" t="b">
        <v>0</v>
      </c>
      <c r="G127" s="1" t="b">
        <v>0</v>
      </c>
      <c r="H127" s="1" t="s">
        <v>1556</v>
      </c>
      <c r="I127" s="1" t="s">
        <v>6319</v>
      </c>
      <c r="J127" s="1" t="s">
        <v>6434</v>
      </c>
      <c r="K127" s="1" t="s">
        <v>6435</v>
      </c>
      <c r="L127" s="1" t="s">
        <v>1559</v>
      </c>
      <c r="M127" s="1" t="s">
        <v>1560</v>
      </c>
      <c r="N127" s="1" t="s">
        <v>6436</v>
      </c>
      <c r="O127" s="1" t="s">
        <v>6437</v>
      </c>
    </row>
    <row r="128">
      <c r="A128" s="1" t="s">
        <v>2636</v>
      </c>
      <c r="B128" s="1" t="s">
        <v>6093</v>
      </c>
      <c r="D128" s="1">
        <v>36.0</v>
      </c>
      <c r="E128" s="1">
        <v>6.0886494E7</v>
      </c>
      <c r="F128" s="1" t="b">
        <v>0</v>
      </c>
      <c r="G128" s="1" t="b">
        <v>0</v>
      </c>
      <c r="H128" s="1" t="s">
        <v>2635</v>
      </c>
      <c r="I128" s="1" t="s">
        <v>6238</v>
      </c>
      <c r="J128" s="1" t="s">
        <v>6438</v>
      </c>
      <c r="K128" s="1" t="s">
        <v>6439</v>
      </c>
      <c r="L128" s="1" t="s">
        <v>49</v>
      </c>
      <c r="M128" s="1" t="s">
        <v>1732</v>
      </c>
      <c r="N128" s="1" t="s">
        <v>6440</v>
      </c>
      <c r="O128" s="1" t="s">
        <v>6441</v>
      </c>
    </row>
    <row r="129">
      <c r="A129" s="1" t="s">
        <v>1817</v>
      </c>
      <c r="B129" s="1" t="s">
        <v>6093</v>
      </c>
      <c r="D129" s="1">
        <v>36.0</v>
      </c>
      <c r="E129" s="1">
        <v>6.0400985E7</v>
      </c>
      <c r="F129" s="1" t="b">
        <v>0</v>
      </c>
      <c r="G129" s="1" t="b">
        <v>0</v>
      </c>
      <c r="H129" s="1" t="s">
        <v>1816</v>
      </c>
      <c r="I129" s="1" t="s">
        <v>6238</v>
      </c>
      <c r="J129" s="1" t="s">
        <v>6442</v>
      </c>
      <c r="K129" s="1" t="s">
        <v>6443</v>
      </c>
      <c r="L129" s="1" t="s">
        <v>174</v>
      </c>
      <c r="M129" s="1" t="s">
        <v>1722</v>
      </c>
      <c r="N129" s="1" t="s">
        <v>6444</v>
      </c>
      <c r="O129" s="1" t="s">
        <v>6445</v>
      </c>
    </row>
    <row r="130">
      <c r="A130" s="1" t="s">
        <v>1854</v>
      </c>
      <c r="B130" s="1" t="s">
        <v>6093</v>
      </c>
      <c r="D130" s="1">
        <v>36.0</v>
      </c>
      <c r="E130" s="1">
        <v>5.9224297E7</v>
      </c>
      <c r="F130" s="1" t="b">
        <v>0</v>
      </c>
      <c r="G130" s="1" t="b">
        <v>0</v>
      </c>
      <c r="H130" s="1" t="s">
        <v>1853</v>
      </c>
      <c r="I130" s="1" t="s">
        <v>6238</v>
      </c>
      <c r="J130" s="1" t="s">
        <v>6446</v>
      </c>
      <c r="K130" s="1" t="s">
        <v>6447</v>
      </c>
      <c r="L130" s="1" t="s">
        <v>1856</v>
      </c>
      <c r="M130" s="1" t="s">
        <v>1857</v>
      </c>
      <c r="N130" s="1" t="s">
        <v>6448</v>
      </c>
      <c r="O130" s="1" t="s">
        <v>6449</v>
      </c>
    </row>
    <row r="131">
      <c r="A131" s="1" t="s">
        <v>1790</v>
      </c>
      <c r="B131" s="1" t="s">
        <v>6093</v>
      </c>
      <c r="D131" s="1">
        <v>36.0</v>
      </c>
      <c r="E131" s="1">
        <v>5.9182157E7</v>
      </c>
      <c r="F131" s="1" t="b">
        <v>0</v>
      </c>
      <c r="G131" s="1" t="b">
        <v>0</v>
      </c>
      <c r="H131" s="1" t="s">
        <v>1789</v>
      </c>
      <c r="I131" s="1" t="s">
        <v>6319</v>
      </c>
      <c r="J131" s="1" t="s">
        <v>6450</v>
      </c>
      <c r="K131" s="1" t="s">
        <v>6451</v>
      </c>
      <c r="L131" s="1" t="s">
        <v>49</v>
      </c>
      <c r="M131" s="1" t="s">
        <v>1792</v>
      </c>
      <c r="N131" s="1" t="s">
        <v>6452</v>
      </c>
      <c r="O131" s="1" t="s">
        <v>6453</v>
      </c>
    </row>
    <row r="132">
      <c r="A132" s="1" t="s">
        <v>1836</v>
      </c>
      <c r="B132" s="1" t="s">
        <v>6093</v>
      </c>
      <c r="D132" s="1">
        <v>36.0</v>
      </c>
      <c r="E132" s="1">
        <v>5.9169661E7</v>
      </c>
      <c r="F132" s="1" t="b">
        <v>0</v>
      </c>
      <c r="G132" s="1" t="b">
        <v>0</v>
      </c>
      <c r="H132" s="1" t="s">
        <v>1835</v>
      </c>
      <c r="I132" s="1" t="s">
        <v>6238</v>
      </c>
      <c r="J132" s="1" t="s">
        <v>6454</v>
      </c>
      <c r="K132" s="1" t="s">
        <v>6455</v>
      </c>
      <c r="L132" s="1" t="s">
        <v>174</v>
      </c>
      <c r="M132" s="1" t="s">
        <v>1838</v>
      </c>
      <c r="N132" s="1" t="s">
        <v>6456</v>
      </c>
      <c r="O132" s="1" t="s">
        <v>6457</v>
      </c>
    </row>
    <row r="133">
      <c r="A133" s="1" t="s">
        <v>6458</v>
      </c>
      <c r="B133" s="1" t="s">
        <v>6093</v>
      </c>
      <c r="D133" s="1">
        <v>36.0</v>
      </c>
      <c r="E133" s="1">
        <v>5.8921534E7</v>
      </c>
      <c r="F133" s="1" t="b">
        <v>0</v>
      </c>
      <c r="G133" s="1" t="b">
        <v>0</v>
      </c>
      <c r="H133" s="1" t="s">
        <v>1509</v>
      </c>
      <c r="I133" s="1" t="s">
        <v>6319</v>
      </c>
      <c r="J133" s="1" t="s">
        <v>6401</v>
      </c>
      <c r="K133" s="1" t="s">
        <v>6402</v>
      </c>
      <c r="L133" s="1" t="s">
        <v>1512</v>
      </c>
      <c r="M133" s="1" t="s">
        <v>1513</v>
      </c>
      <c r="N133" s="1" t="s">
        <v>6459</v>
      </c>
      <c r="O133" s="1" t="s">
        <v>6460</v>
      </c>
    </row>
    <row r="134">
      <c r="A134" s="1" t="s">
        <v>2009</v>
      </c>
      <c r="B134" s="1" t="s">
        <v>6093</v>
      </c>
      <c r="D134" s="1">
        <v>36.0</v>
      </c>
      <c r="E134" s="1">
        <v>5.8536426E7</v>
      </c>
      <c r="F134" s="1" t="b">
        <v>0</v>
      </c>
      <c r="G134" s="1" t="b">
        <v>0</v>
      </c>
      <c r="H134" s="1" t="s">
        <v>2008</v>
      </c>
      <c r="I134" s="1" t="s">
        <v>6094</v>
      </c>
      <c r="J134" s="1" t="s">
        <v>6461</v>
      </c>
      <c r="K134" s="1" t="s">
        <v>6331</v>
      </c>
      <c r="L134" s="1" t="s">
        <v>740</v>
      </c>
      <c r="M134" s="1" t="s">
        <v>741</v>
      </c>
      <c r="N134" s="1" t="s">
        <v>6097</v>
      </c>
      <c r="O134" s="1" t="s">
        <v>6462</v>
      </c>
    </row>
    <row r="135">
      <c r="A135" s="1" t="s">
        <v>6463</v>
      </c>
      <c r="B135" s="1" t="s">
        <v>6093</v>
      </c>
      <c r="D135" s="1">
        <v>36.0</v>
      </c>
      <c r="E135" s="1">
        <v>5.7633688E7</v>
      </c>
      <c r="F135" s="1" t="b">
        <v>0</v>
      </c>
      <c r="G135" s="1" t="b">
        <v>0</v>
      </c>
      <c r="H135" s="1" t="s">
        <v>1556</v>
      </c>
      <c r="I135" s="1" t="s">
        <v>6319</v>
      </c>
      <c r="J135" s="1" t="s">
        <v>6434</v>
      </c>
      <c r="K135" s="1" t="s">
        <v>6435</v>
      </c>
      <c r="L135" s="1" t="s">
        <v>1559</v>
      </c>
      <c r="M135" s="1" t="s">
        <v>1560</v>
      </c>
      <c r="N135" s="1" t="s">
        <v>6464</v>
      </c>
      <c r="O135" s="1" t="s">
        <v>6465</v>
      </c>
    </row>
    <row r="136">
      <c r="A136" s="1" t="s">
        <v>2547</v>
      </c>
      <c r="B136" s="1" t="s">
        <v>6093</v>
      </c>
      <c r="D136" s="1">
        <v>36.0</v>
      </c>
      <c r="E136" s="1">
        <v>5.744455E7</v>
      </c>
      <c r="F136" s="1" t="b">
        <v>0</v>
      </c>
      <c r="G136" s="1" t="b">
        <v>0</v>
      </c>
      <c r="H136" s="1" t="s">
        <v>2546</v>
      </c>
      <c r="I136" s="1" t="s">
        <v>6094</v>
      </c>
      <c r="J136" s="1" t="s">
        <v>6466</v>
      </c>
      <c r="K136" s="1" t="s">
        <v>6467</v>
      </c>
      <c r="L136" s="1" t="s">
        <v>174</v>
      </c>
      <c r="M136" s="1" t="s">
        <v>175</v>
      </c>
      <c r="N136" s="1" t="s">
        <v>6097</v>
      </c>
      <c r="O136" s="1" t="s">
        <v>6468</v>
      </c>
    </row>
    <row r="137">
      <c r="A137" s="1" t="s">
        <v>1795</v>
      </c>
      <c r="B137" s="1" t="s">
        <v>6093</v>
      </c>
      <c r="D137" s="1">
        <v>36.0</v>
      </c>
      <c r="E137" s="1">
        <v>5.703473E7</v>
      </c>
      <c r="F137" s="1" t="b">
        <v>0</v>
      </c>
      <c r="G137" s="1" t="b">
        <v>0</v>
      </c>
      <c r="H137" s="1" t="s">
        <v>1794</v>
      </c>
      <c r="I137" s="1" t="s">
        <v>6140</v>
      </c>
      <c r="J137" s="1" t="s">
        <v>6469</v>
      </c>
      <c r="K137" s="1" t="s">
        <v>6470</v>
      </c>
      <c r="L137" s="1" t="s">
        <v>1797</v>
      </c>
      <c r="M137" s="1" t="s">
        <v>1798</v>
      </c>
      <c r="N137" s="1" t="s">
        <v>6275</v>
      </c>
      <c r="O137" s="1" t="s">
        <v>6471</v>
      </c>
    </row>
    <row r="138">
      <c r="A138" s="1" t="s">
        <v>1911</v>
      </c>
      <c r="B138" s="1" t="s">
        <v>6093</v>
      </c>
      <c r="D138" s="1">
        <v>36.0</v>
      </c>
      <c r="E138" s="1">
        <v>5.6869795E7</v>
      </c>
      <c r="F138" s="1" t="b">
        <v>0</v>
      </c>
      <c r="G138" s="1" t="b">
        <v>0</v>
      </c>
      <c r="H138" s="1" t="s">
        <v>1910</v>
      </c>
      <c r="I138" s="1" t="s">
        <v>6111</v>
      </c>
      <c r="J138" s="1" t="s">
        <v>6472</v>
      </c>
      <c r="K138" s="1" t="s">
        <v>6473</v>
      </c>
      <c r="L138" s="1" t="s">
        <v>174</v>
      </c>
      <c r="M138" s="1" t="s">
        <v>175</v>
      </c>
      <c r="N138" s="1" t="s">
        <v>6114</v>
      </c>
      <c r="O138" s="1" t="s">
        <v>6474</v>
      </c>
    </row>
    <row r="139">
      <c r="A139" s="1" t="s">
        <v>2024</v>
      </c>
      <c r="B139" s="1" t="s">
        <v>6093</v>
      </c>
      <c r="D139" s="1">
        <v>36.0</v>
      </c>
      <c r="E139" s="1">
        <v>5.644069E7</v>
      </c>
      <c r="F139" s="1" t="b">
        <v>0</v>
      </c>
      <c r="G139" s="1" t="b">
        <v>0</v>
      </c>
      <c r="H139" s="1" t="s">
        <v>2023</v>
      </c>
      <c r="I139" s="1" t="s">
        <v>6111</v>
      </c>
      <c r="J139" s="1" t="s">
        <v>6475</v>
      </c>
      <c r="K139" s="1" t="s">
        <v>6278</v>
      </c>
      <c r="L139" s="1" t="s">
        <v>740</v>
      </c>
      <c r="M139" s="1" t="s">
        <v>741</v>
      </c>
      <c r="N139" s="1" t="s">
        <v>6114</v>
      </c>
      <c r="O139" s="1" t="s">
        <v>6476</v>
      </c>
    </row>
    <row r="140">
      <c r="A140" s="1" t="s">
        <v>1942</v>
      </c>
      <c r="B140" s="1" t="s">
        <v>6093</v>
      </c>
      <c r="D140" s="1">
        <v>36.0</v>
      </c>
      <c r="E140" s="1">
        <v>5.6385594E7</v>
      </c>
      <c r="F140" s="1" t="b">
        <v>0</v>
      </c>
      <c r="G140" s="1" t="b">
        <v>0</v>
      </c>
      <c r="H140" s="1" t="s">
        <v>1941</v>
      </c>
      <c r="I140" s="1" t="s">
        <v>6238</v>
      </c>
      <c r="J140" s="1" t="s">
        <v>6477</v>
      </c>
      <c r="K140" s="1" t="s">
        <v>6478</v>
      </c>
      <c r="L140" s="1" t="s">
        <v>174</v>
      </c>
      <c r="M140" s="1" t="s">
        <v>1838</v>
      </c>
      <c r="N140" s="1" t="s">
        <v>6479</v>
      </c>
      <c r="O140" s="1" t="s">
        <v>6480</v>
      </c>
    </row>
    <row r="141">
      <c r="A141" s="1" t="s">
        <v>2064</v>
      </c>
      <c r="B141" s="1" t="s">
        <v>6093</v>
      </c>
      <c r="D141" s="1">
        <v>36.0</v>
      </c>
      <c r="E141" s="1">
        <v>5.6098745E7</v>
      </c>
      <c r="F141" s="1" t="b">
        <v>1</v>
      </c>
      <c r="G141" s="1" t="b">
        <v>0</v>
      </c>
      <c r="H141" s="1" t="s">
        <v>2063</v>
      </c>
      <c r="I141" s="1" t="s">
        <v>6319</v>
      </c>
      <c r="J141" s="1" t="s">
        <v>6481</v>
      </c>
      <c r="K141" s="1" t="s">
        <v>6482</v>
      </c>
      <c r="L141" s="1" t="s">
        <v>2066</v>
      </c>
      <c r="M141" s="1" t="s">
        <v>1939</v>
      </c>
      <c r="N141" s="1" t="s">
        <v>6483</v>
      </c>
      <c r="O141" s="1" t="s">
        <v>6484</v>
      </c>
    </row>
    <row r="142">
      <c r="A142" s="1" t="s">
        <v>1915</v>
      </c>
      <c r="B142" s="1" t="s">
        <v>6093</v>
      </c>
      <c r="D142" s="1">
        <v>36.0</v>
      </c>
      <c r="E142" s="1">
        <v>5.6010512E7</v>
      </c>
      <c r="F142" s="1" t="b">
        <v>0</v>
      </c>
      <c r="G142" s="1" t="b">
        <v>0</v>
      </c>
      <c r="H142" s="1" t="s">
        <v>1914</v>
      </c>
      <c r="I142" s="1" t="s">
        <v>6319</v>
      </c>
      <c r="J142" s="1" t="s">
        <v>6485</v>
      </c>
      <c r="K142" s="1" t="s">
        <v>6486</v>
      </c>
      <c r="L142" s="1" t="s">
        <v>1917</v>
      </c>
      <c r="M142" s="1" t="s">
        <v>1918</v>
      </c>
      <c r="N142" s="1" t="s">
        <v>6322</v>
      </c>
      <c r="O142" s="1" t="s">
        <v>6487</v>
      </c>
    </row>
    <row r="143">
      <c r="A143" s="1" t="s">
        <v>1925</v>
      </c>
      <c r="B143" s="1" t="s">
        <v>6093</v>
      </c>
      <c r="D143" s="1">
        <v>36.0</v>
      </c>
      <c r="E143" s="1">
        <v>5.5951481E7</v>
      </c>
      <c r="F143" s="1" t="b">
        <v>0</v>
      </c>
      <c r="G143" s="1" t="b">
        <v>0</v>
      </c>
      <c r="H143" s="1" t="s">
        <v>1924</v>
      </c>
      <c r="I143" s="1" t="s">
        <v>6094</v>
      </c>
      <c r="J143" s="1" t="s">
        <v>6488</v>
      </c>
      <c r="K143" s="1" t="s">
        <v>6467</v>
      </c>
      <c r="L143" s="1" t="s">
        <v>174</v>
      </c>
      <c r="M143" s="1" t="s">
        <v>175</v>
      </c>
      <c r="N143" s="1" t="s">
        <v>6097</v>
      </c>
      <c r="O143" s="1" t="s">
        <v>6489</v>
      </c>
    </row>
    <row r="144">
      <c r="A144" s="1" t="s">
        <v>1877</v>
      </c>
      <c r="B144" s="1" t="s">
        <v>6093</v>
      </c>
      <c r="D144" s="1">
        <v>36.0</v>
      </c>
      <c r="E144" s="1">
        <v>5.4070911E7</v>
      </c>
      <c r="F144" s="1" t="b">
        <v>0</v>
      </c>
      <c r="G144" s="1" t="b">
        <v>0</v>
      </c>
      <c r="H144" s="1" t="s">
        <v>1876</v>
      </c>
      <c r="I144" s="1" t="s">
        <v>6319</v>
      </c>
      <c r="J144" s="1" t="s">
        <v>6490</v>
      </c>
      <c r="K144" s="1" t="s">
        <v>6491</v>
      </c>
      <c r="L144" s="1" t="s">
        <v>49</v>
      </c>
      <c r="M144" s="1" t="s">
        <v>1732</v>
      </c>
      <c r="N144" s="1" t="s">
        <v>6492</v>
      </c>
      <c r="O144" s="1" t="s">
        <v>6493</v>
      </c>
    </row>
    <row r="145">
      <c r="A145" s="1" t="s">
        <v>6494</v>
      </c>
      <c r="B145" s="1" t="s">
        <v>6093</v>
      </c>
      <c r="D145" s="1">
        <v>36.0</v>
      </c>
      <c r="E145" s="1">
        <v>5.3935444E7</v>
      </c>
      <c r="F145" s="1" t="b">
        <v>0</v>
      </c>
      <c r="G145" s="1" t="b">
        <v>0</v>
      </c>
      <c r="H145" s="1" t="s">
        <v>1671</v>
      </c>
      <c r="I145" s="1" t="s">
        <v>6319</v>
      </c>
      <c r="J145" s="1" t="s">
        <v>6396</v>
      </c>
      <c r="K145" s="1" t="s">
        <v>6495</v>
      </c>
      <c r="L145" s="1" t="s">
        <v>1588</v>
      </c>
      <c r="M145" s="1" t="s">
        <v>1589</v>
      </c>
      <c r="N145" s="1" t="s">
        <v>6496</v>
      </c>
      <c r="O145" s="1" t="s">
        <v>6497</v>
      </c>
    </row>
    <row r="146">
      <c r="A146" s="1" t="s">
        <v>1860</v>
      </c>
      <c r="B146" s="1" t="s">
        <v>6093</v>
      </c>
      <c r="D146" s="1">
        <v>36.0</v>
      </c>
      <c r="E146" s="1">
        <v>5.2963405E7</v>
      </c>
      <c r="F146" s="1" t="b">
        <v>0</v>
      </c>
      <c r="G146" s="1" t="b">
        <v>0</v>
      </c>
      <c r="H146" s="1" t="s">
        <v>1859</v>
      </c>
      <c r="I146" s="1" t="s">
        <v>6288</v>
      </c>
      <c r="J146" s="1" t="s">
        <v>6498</v>
      </c>
      <c r="K146" s="1" t="s">
        <v>6499</v>
      </c>
      <c r="L146" s="1" t="s">
        <v>1862</v>
      </c>
      <c r="M146" s="1" t="s">
        <v>1863</v>
      </c>
      <c r="N146" s="1" t="s">
        <v>6291</v>
      </c>
      <c r="O146" s="1" t="s">
        <v>6500</v>
      </c>
    </row>
    <row r="147">
      <c r="A147" s="1" t="s">
        <v>1991</v>
      </c>
      <c r="B147" s="1" t="s">
        <v>6093</v>
      </c>
      <c r="D147" s="1">
        <v>36.0</v>
      </c>
      <c r="E147" s="1">
        <v>5.2840927E7</v>
      </c>
      <c r="F147" s="1" t="b">
        <v>0</v>
      </c>
      <c r="G147" s="1" t="b">
        <v>0</v>
      </c>
      <c r="H147" s="1" t="s">
        <v>1990</v>
      </c>
      <c r="I147" s="1" t="s">
        <v>6238</v>
      </c>
      <c r="J147" s="1" t="s">
        <v>6501</v>
      </c>
      <c r="L147" s="1" t="s">
        <v>754</v>
      </c>
      <c r="M147" s="1" t="s">
        <v>224</v>
      </c>
      <c r="N147" s="1" t="s">
        <v>6502</v>
      </c>
      <c r="O147" s="1" t="s">
        <v>6503</v>
      </c>
    </row>
    <row r="148">
      <c r="A148" s="1" t="s">
        <v>1969</v>
      </c>
      <c r="B148" s="1" t="s">
        <v>6093</v>
      </c>
      <c r="D148" s="1">
        <v>36.0</v>
      </c>
      <c r="E148" s="1">
        <v>5.2720886E7</v>
      </c>
      <c r="F148" s="1" t="b">
        <v>1</v>
      </c>
      <c r="G148" s="1" t="b">
        <v>0</v>
      </c>
      <c r="H148" s="1" t="s">
        <v>1968</v>
      </c>
      <c r="I148" s="1" t="s">
        <v>6319</v>
      </c>
      <c r="J148" s="1" t="s">
        <v>6504</v>
      </c>
      <c r="K148" s="1" t="s">
        <v>6505</v>
      </c>
      <c r="L148" s="1" t="s">
        <v>1971</v>
      </c>
      <c r="M148" s="1" t="s">
        <v>515</v>
      </c>
      <c r="N148" s="1" t="s">
        <v>6506</v>
      </c>
      <c r="O148" s="1" t="s">
        <v>6507</v>
      </c>
    </row>
    <row r="149">
      <c r="A149" s="1" t="s">
        <v>1946</v>
      </c>
      <c r="B149" s="1" t="s">
        <v>6093</v>
      </c>
      <c r="D149" s="1">
        <v>36.0</v>
      </c>
      <c r="E149" s="1">
        <v>5.268404E7</v>
      </c>
      <c r="F149" s="1" t="b">
        <v>1</v>
      </c>
      <c r="G149" s="1" t="b">
        <v>0</v>
      </c>
      <c r="H149" s="1" t="s">
        <v>1945</v>
      </c>
      <c r="I149" s="1" t="s">
        <v>6319</v>
      </c>
      <c r="J149" s="1" t="s">
        <v>6508</v>
      </c>
      <c r="L149" s="1" t="s">
        <v>1948</v>
      </c>
      <c r="M149" s="1" t="s">
        <v>1949</v>
      </c>
      <c r="N149" s="1" t="s">
        <v>6509</v>
      </c>
      <c r="O149" s="1" t="s">
        <v>6510</v>
      </c>
    </row>
    <row r="150">
      <c r="A150" s="1" t="s">
        <v>2486</v>
      </c>
      <c r="B150" s="1" t="s">
        <v>6093</v>
      </c>
      <c r="D150" s="1">
        <v>36.0</v>
      </c>
      <c r="E150" s="1">
        <v>5.2452124E7</v>
      </c>
      <c r="F150" s="1" t="b">
        <v>0</v>
      </c>
      <c r="G150" s="1" t="b">
        <v>0</v>
      </c>
      <c r="H150" s="1" t="s">
        <v>2485</v>
      </c>
      <c r="I150" s="1" t="s">
        <v>6094</v>
      </c>
      <c r="J150" s="1" t="s">
        <v>6360</v>
      </c>
      <c r="K150" s="1" t="s">
        <v>6096</v>
      </c>
      <c r="L150" s="1" t="s">
        <v>209</v>
      </c>
      <c r="M150" s="1" t="s">
        <v>210</v>
      </c>
      <c r="N150" s="1" t="s">
        <v>6097</v>
      </c>
      <c r="O150" s="1" t="s">
        <v>6511</v>
      </c>
    </row>
    <row r="151">
      <c r="A151" s="1" t="s">
        <v>6512</v>
      </c>
      <c r="B151" s="1" t="s">
        <v>6093</v>
      </c>
      <c r="D151" s="1">
        <v>36.0</v>
      </c>
      <c r="E151" s="1">
        <v>5.2213984E7</v>
      </c>
      <c r="F151" s="1" t="b">
        <v>0</v>
      </c>
      <c r="G151" s="1" t="b">
        <v>0</v>
      </c>
      <c r="H151" s="1" t="s">
        <v>1627</v>
      </c>
      <c r="I151" s="1" t="s">
        <v>6238</v>
      </c>
      <c r="J151" s="1" t="s">
        <v>6513</v>
      </c>
      <c r="L151" s="1" t="s">
        <v>754</v>
      </c>
      <c r="M151" s="1" t="s">
        <v>1533</v>
      </c>
      <c r="N151" s="1" t="s">
        <v>6514</v>
      </c>
      <c r="O151" s="1" t="s">
        <v>6515</v>
      </c>
    </row>
    <row r="152">
      <c r="A152" s="1" t="s">
        <v>1983</v>
      </c>
      <c r="B152" s="1" t="s">
        <v>6093</v>
      </c>
      <c r="D152" s="1">
        <v>36.0</v>
      </c>
      <c r="E152" s="1">
        <v>5.2174167E7</v>
      </c>
      <c r="F152" s="1" t="b">
        <v>0</v>
      </c>
      <c r="G152" s="1" t="b">
        <v>0</v>
      </c>
      <c r="H152" s="1" t="s">
        <v>1982</v>
      </c>
      <c r="I152" s="1" t="s">
        <v>6094</v>
      </c>
      <c r="J152" s="1" t="s">
        <v>6393</v>
      </c>
      <c r="K152" s="1" t="s">
        <v>6325</v>
      </c>
      <c r="L152" s="1" t="s">
        <v>1766</v>
      </c>
      <c r="M152" s="1" t="s">
        <v>1767</v>
      </c>
      <c r="N152" s="1" t="s">
        <v>6097</v>
      </c>
      <c r="O152" s="1" t="s">
        <v>6516</v>
      </c>
    </row>
    <row r="153">
      <c r="A153" s="1" t="s">
        <v>2000</v>
      </c>
      <c r="B153" s="1" t="s">
        <v>6093</v>
      </c>
      <c r="D153" s="1">
        <v>36.0</v>
      </c>
      <c r="E153" s="1">
        <v>5.1993414E7</v>
      </c>
      <c r="F153" s="1" t="b">
        <v>0</v>
      </c>
      <c r="G153" s="1" t="b">
        <v>0</v>
      </c>
      <c r="H153" s="1" t="s">
        <v>1999</v>
      </c>
      <c r="I153" s="1" t="s">
        <v>6238</v>
      </c>
      <c r="J153" s="1" t="s">
        <v>6517</v>
      </c>
      <c r="L153" s="1" t="s">
        <v>754</v>
      </c>
      <c r="M153" s="1" t="s">
        <v>922</v>
      </c>
      <c r="N153" s="1" t="s">
        <v>6518</v>
      </c>
      <c r="O153" s="1" t="s">
        <v>6519</v>
      </c>
    </row>
    <row r="154">
      <c r="A154" s="1" t="s">
        <v>1974</v>
      </c>
      <c r="B154" s="1" t="s">
        <v>6093</v>
      </c>
      <c r="D154" s="1">
        <v>36.0</v>
      </c>
      <c r="E154" s="1">
        <v>5.1936413E7</v>
      </c>
      <c r="F154" s="1" t="b">
        <v>1</v>
      </c>
      <c r="G154" s="1" t="b">
        <v>0</v>
      </c>
      <c r="H154" s="1" t="s">
        <v>1973</v>
      </c>
      <c r="I154" s="1" t="s">
        <v>6319</v>
      </c>
      <c r="J154" s="1" t="s">
        <v>6520</v>
      </c>
      <c r="K154" s="1" t="s">
        <v>6521</v>
      </c>
      <c r="L154" s="1" t="s">
        <v>1976</v>
      </c>
      <c r="M154" s="1" t="s">
        <v>1977</v>
      </c>
      <c r="N154" s="1" t="s">
        <v>6522</v>
      </c>
      <c r="O154" s="1" t="s">
        <v>6523</v>
      </c>
    </row>
    <row r="155">
      <c r="A155" s="1" t="s">
        <v>2028</v>
      </c>
      <c r="B155" s="1" t="s">
        <v>6093</v>
      </c>
      <c r="D155" s="1">
        <v>36.0</v>
      </c>
      <c r="E155" s="1">
        <v>5.1837243E7</v>
      </c>
      <c r="F155" s="1" t="b">
        <v>0</v>
      </c>
      <c r="G155" s="1" t="b">
        <v>0</v>
      </c>
      <c r="H155" s="1" t="s">
        <v>2027</v>
      </c>
      <c r="I155" s="1" t="s">
        <v>6238</v>
      </c>
      <c r="J155" s="1" t="s">
        <v>6524</v>
      </c>
      <c r="L155" s="1" t="s">
        <v>1532</v>
      </c>
      <c r="M155" s="1" t="s">
        <v>2030</v>
      </c>
      <c r="N155" s="1" t="s">
        <v>6525</v>
      </c>
      <c r="O155" s="1" t="s">
        <v>6526</v>
      </c>
    </row>
    <row r="156">
      <c r="A156" s="1" t="s">
        <v>2084</v>
      </c>
      <c r="B156" s="1" t="s">
        <v>6093</v>
      </c>
      <c r="D156" s="1">
        <v>36.0</v>
      </c>
      <c r="E156" s="1">
        <v>5.147194E7</v>
      </c>
      <c r="F156" s="1" t="b">
        <v>0</v>
      </c>
      <c r="G156" s="1" t="b">
        <v>0</v>
      </c>
      <c r="H156" s="1" t="s">
        <v>2083</v>
      </c>
      <c r="I156" s="1" t="s">
        <v>6140</v>
      </c>
      <c r="J156" s="1" t="s">
        <v>6527</v>
      </c>
      <c r="K156" s="1" t="s">
        <v>6528</v>
      </c>
      <c r="L156" s="1" t="s">
        <v>112</v>
      </c>
      <c r="M156" s="1" t="s">
        <v>2086</v>
      </c>
      <c r="N156" s="1" t="s">
        <v>6275</v>
      </c>
      <c r="O156" s="1" t="s">
        <v>6529</v>
      </c>
    </row>
    <row r="157">
      <c r="A157" s="1" t="s">
        <v>6530</v>
      </c>
      <c r="B157" s="1" t="s">
        <v>6093</v>
      </c>
      <c r="D157" s="1">
        <v>36.0</v>
      </c>
      <c r="E157" s="1">
        <v>5.0953871E7</v>
      </c>
      <c r="F157" s="1" t="b">
        <v>0</v>
      </c>
      <c r="G157" s="1" t="b">
        <v>0</v>
      </c>
      <c r="H157" s="1" t="s">
        <v>1603</v>
      </c>
      <c r="I157" s="1" t="s">
        <v>6238</v>
      </c>
      <c r="J157" s="1" t="s">
        <v>6531</v>
      </c>
      <c r="L157" s="1" t="s">
        <v>754</v>
      </c>
      <c r="M157" s="1" t="s">
        <v>1606</v>
      </c>
      <c r="N157" s="1" t="s">
        <v>6532</v>
      </c>
      <c r="O157" s="1" t="s">
        <v>6533</v>
      </c>
    </row>
    <row r="158">
      <c r="A158" s="1" t="s">
        <v>1952</v>
      </c>
      <c r="B158" s="1" t="s">
        <v>6093</v>
      </c>
      <c r="D158" s="1">
        <v>36.0</v>
      </c>
      <c r="E158" s="1">
        <v>5.0739606E7</v>
      </c>
      <c r="F158" s="1" t="b">
        <v>0</v>
      </c>
      <c r="G158" s="1" t="b">
        <v>0</v>
      </c>
      <c r="H158" s="1" t="s">
        <v>1951</v>
      </c>
      <c r="I158" s="1" t="s">
        <v>6319</v>
      </c>
      <c r="J158" s="1" t="s">
        <v>6534</v>
      </c>
      <c r="K158" s="1" t="s">
        <v>6535</v>
      </c>
      <c r="L158" s="1" t="s">
        <v>1954</v>
      </c>
      <c r="M158" s="1" t="s">
        <v>515</v>
      </c>
      <c r="N158" s="1" t="s">
        <v>6322</v>
      </c>
      <c r="O158" s="1" t="s">
        <v>6536</v>
      </c>
    </row>
    <row r="159">
      <c r="A159" s="1" t="s">
        <v>2563</v>
      </c>
      <c r="B159" s="1" t="s">
        <v>6093</v>
      </c>
      <c r="D159" s="1">
        <v>36.0</v>
      </c>
      <c r="E159" s="1">
        <v>5.0638576E7</v>
      </c>
      <c r="F159" s="1" t="b">
        <v>0</v>
      </c>
      <c r="G159" s="1" t="b">
        <v>0</v>
      </c>
      <c r="H159" s="1" t="s">
        <v>2562</v>
      </c>
      <c r="I159" s="1" t="s">
        <v>6094</v>
      </c>
      <c r="J159" s="1" t="s">
        <v>6537</v>
      </c>
      <c r="K159" s="1" t="s">
        <v>6538</v>
      </c>
      <c r="L159" s="1" t="s">
        <v>1657</v>
      </c>
      <c r="M159" s="1" t="s">
        <v>1658</v>
      </c>
      <c r="N159" s="1" t="s">
        <v>6097</v>
      </c>
      <c r="O159" s="1" t="s">
        <v>6539</v>
      </c>
    </row>
    <row r="160">
      <c r="A160" s="1" t="s">
        <v>6540</v>
      </c>
      <c r="B160" s="1" t="s">
        <v>6093</v>
      </c>
      <c r="D160" s="1">
        <v>36.0</v>
      </c>
      <c r="E160" s="1">
        <v>5.0018253E7</v>
      </c>
      <c r="F160" s="1" t="b">
        <v>0</v>
      </c>
      <c r="G160" s="1" t="b">
        <v>0</v>
      </c>
      <c r="H160" s="1" t="s">
        <v>1597</v>
      </c>
      <c r="I160" s="1" t="s">
        <v>6319</v>
      </c>
      <c r="J160" s="1" t="s">
        <v>6541</v>
      </c>
      <c r="K160" s="1" t="s">
        <v>6542</v>
      </c>
      <c r="L160" s="1" t="s">
        <v>1600</v>
      </c>
      <c r="M160" s="1" t="s">
        <v>1601</v>
      </c>
      <c r="N160" s="1" t="s">
        <v>6543</v>
      </c>
      <c r="O160" s="1" t="s">
        <v>6544</v>
      </c>
    </row>
    <row r="161">
      <c r="A161" s="1" t="s">
        <v>1965</v>
      </c>
      <c r="B161" s="1" t="s">
        <v>6093</v>
      </c>
      <c r="D161" s="1">
        <v>36.0</v>
      </c>
      <c r="E161" s="1">
        <v>4.9837167E7</v>
      </c>
      <c r="F161" s="1" t="b">
        <v>0</v>
      </c>
      <c r="G161" s="1" t="b">
        <v>0</v>
      </c>
      <c r="H161" s="1" t="s">
        <v>1964</v>
      </c>
      <c r="I161" s="1" t="s">
        <v>6319</v>
      </c>
      <c r="J161" s="1" t="s">
        <v>6405</v>
      </c>
      <c r="K161" s="1" t="s">
        <v>6545</v>
      </c>
      <c r="L161" s="1" t="s">
        <v>49</v>
      </c>
      <c r="M161" s="1" t="s">
        <v>1741</v>
      </c>
      <c r="N161" s="1" t="s">
        <v>6546</v>
      </c>
      <c r="O161" s="1" t="s">
        <v>6547</v>
      </c>
    </row>
    <row r="162">
      <c r="A162" s="1" t="s">
        <v>1957</v>
      </c>
      <c r="B162" s="1" t="s">
        <v>6093</v>
      </c>
      <c r="D162" s="1">
        <v>36.0</v>
      </c>
      <c r="E162" s="1">
        <v>4.9818647E7</v>
      </c>
      <c r="F162" s="1" t="b">
        <v>0</v>
      </c>
      <c r="G162" s="1" t="b">
        <v>0</v>
      </c>
      <c r="H162" s="1" t="s">
        <v>1956</v>
      </c>
      <c r="I162" s="1" t="s">
        <v>6319</v>
      </c>
      <c r="J162" s="1" t="s">
        <v>6548</v>
      </c>
      <c r="K162" s="1" t="s">
        <v>6549</v>
      </c>
      <c r="L162" s="1" t="s">
        <v>49</v>
      </c>
      <c r="M162" s="1" t="s">
        <v>1847</v>
      </c>
      <c r="N162" s="1" t="s">
        <v>6550</v>
      </c>
      <c r="O162" s="1" t="s">
        <v>6551</v>
      </c>
    </row>
    <row r="163">
      <c r="A163" s="1" t="s">
        <v>2038</v>
      </c>
      <c r="B163" s="1" t="s">
        <v>6093</v>
      </c>
      <c r="D163" s="1">
        <v>36.0</v>
      </c>
      <c r="E163" s="1">
        <v>4.9794685E7</v>
      </c>
      <c r="F163" s="1" t="b">
        <v>0</v>
      </c>
      <c r="G163" s="1" t="b">
        <v>0</v>
      </c>
      <c r="H163" s="1" t="s">
        <v>2037</v>
      </c>
      <c r="I163" s="1" t="s">
        <v>6094</v>
      </c>
      <c r="J163" s="1" t="s">
        <v>6552</v>
      </c>
      <c r="K163" s="1" t="s">
        <v>6553</v>
      </c>
      <c r="L163" s="1" t="s">
        <v>2040</v>
      </c>
      <c r="M163" s="1" t="s">
        <v>2041</v>
      </c>
      <c r="N163" s="1" t="s">
        <v>6097</v>
      </c>
      <c r="O163" s="1" t="s">
        <v>6554</v>
      </c>
    </row>
    <row r="164">
      <c r="A164" s="1" t="s">
        <v>2132</v>
      </c>
      <c r="B164" s="1" t="s">
        <v>6093</v>
      </c>
      <c r="D164" s="1">
        <v>36.0</v>
      </c>
      <c r="E164" s="1">
        <v>4.9614805E7</v>
      </c>
      <c r="F164" s="1" t="b">
        <v>0</v>
      </c>
      <c r="G164" s="1" t="b">
        <v>0</v>
      </c>
      <c r="H164" s="1" t="s">
        <v>2131</v>
      </c>
      <c r="I164" s="1" t="s">
        <v>6094</v>
      </c>
      <c r="J164" s="1" t="s">
        <v>6421</v>
      </c>
      <c r="K164" s="1" t="s">
        <v>6555</v>
      </c>
      <c r="L164" s="1" t="s">
        <v>639</v>
      </c>
      <c r="M164" s="1" t="s">
        <v>640</v>
      </c>
      <c r="N164" s="1" t="s">
        <v>6097</v>
      </c>
      <c r="O164" s="1" t="s">
        <v>6556</v>
      </c>
    </row>
    <row r="165">
      <c r="A165" s="1" t="s">
        <v>6557</v>
      </c>
      <c r="B165" s="1" t="s">
        <v>6093</v>
      </c>
      <c r="D165" s="1">
        <v>36.0</v>
      </c>
      <c r="E165" s="1">
        <v>4.9143318E7</v>
      </c>
      <c r="F165" s="1" t="b">
        <v>0</v>
      </c>
      <c r="G165" s="1" t="b">
        <v>0</v>
      </c>
      <c r="H165" s="1" t="s">
        <v>1701</v>
      </c>
      <c r="I165" s="1" t="s">
        <v>6238</v>
      </c>
      <c r="J165" s="1" t="s">
        <v>6558</v>
      </c>
      <c r="L165" s="1" t="s">
        <v>1532</v>
      </c>
      <c r="M165" s="1" t="s">
        <v>1704</v>
      </c>
      <c r="N165" s="1" t="s">
        <v>6559</v>
      </c>
      <c r="O165" s="1" t="s">
        <v>6560</v>
      </c>
    </row>
    <row r="166">
      <c r="A166" s="1" t="s">
        <v>2013</v>
      </c>
      <c r="B166" s="1" t="s">
        <v>6093</v>
      </c>
      <c r="D166" s="1">
        <v>36.0</v>
      </c>
      <c r="E166" s="1">
        <v>4.8635578E7</v>
      </c>
      <c r="F166" s="1" t="b">
        <v>1</v>
      </c>
      <c r="G166" s="1" t="b">
        <v>0</v>
      </c>
      <c r="H166" s="1" t="s">
        <v>2012</v>
      </c>
      <c r="I166" s="1" t="s">
        <v>6319</v>
      </c>
      <c r="J166" s="1" t="s">
        <v>6561</v>
      </c>
      <c r="K166" s="1" t="s">
        <v>6562</v>
      </c>
      <c r="L166" s="1" t="s">
        <v>2015</v>
      </c>
      <c r="M166" s="1" t="s">
        <v>2016</v>
      </c>
      <c r="N166" s="1" t="s">
        <v>6563</v>
      </c>
      <c r="O166" s="1" t="s">
        <v>6564</v>
      </c>
    </row>
    <row r="167">
      <c r="A167" s="1" t="s">
        <v>2576</v>
      </c>
      <c r="B167" s="1" t="s">
        <v>6093</v>
      </c>
      <c r="D167" s="1">
        <v>36.0</v>
      </c>
      <c r="E167" s="1">
        <v>4.8572754E7</v>
      </c>
      <c r="F167" s="1" t="b">
        <v>0</v>
      </c>
      <c r="G167" s="1" t="b">
        <v>0</v>
      </c>
      <c r="H167" s="1" t="s">
        <v>2575</v>
      </c>
      <c r="I167" s="1" t="s">
        <v>6111</v>
      </c>
      <c r="J167" s="1" t="s">
        <v>6565</v>
      </c>
      <c r="K167" s="1" t="s">
        <v>6566</v>
      </c>
      <c r="L167" s="1" t="s">
        <v>639</v>
      </c>
      <c r="M167" s="1" t="s">
        <v>640</v>
      </c>
      <c r="N167" s="1" t="s">
        <v>6114</v>
      </c>
      <c r="O167" s="1" t="s">
        <v>6567</v>
      </c>
    </row>
    <row r="168">
      <c r="A168" s="1" t="s">
        <v>2786</v>
      </c>
      <c r="B168" s="1" t="s">
        <v>6093</v>
      </c>
      <c r="D168" s="1">
        <v>36.0</v>
      </c>
      <c r="E168" s="1">
        <v>4.8525608E7</v>
      </c>
      <c r="F168" s="1" t="b">
        <v>0</v>
      </c>
      <c r="G168" s="1" t="b">
        <v>0</v>
      </c>
      <c r="H168" s="1" t="s">
        <v>2785</v>
      </c>
      <c r="I168" s="1" t="s">
        <v>6094</v>
      </c>
      <c r="J168" s="1" t="s">
        <v>6099</v>
      </c>
      <c r="K168" s="1" t="s">
        <v>6100</v>
      </c>
      <c r="L168" s="1" t="s">
        <v>2788</v>
      </c>
      <c r="M168" s="1" t="s">
        <v>2789</v>
      </c>
      <c r="N168" s="1" t="s">
        <v>6097</v>
      </c>
      <c r="O168" s="1" t="s">
        <v>6568</v>
      </c>
    </row>
    <row r="169">
      <c r="A169" s="1" t="s">
        <v>2463</v>
      </c>
      <c r="B169" s="1" t="s">
        <v>6093</v>
      </c>
      <c r="D169" s="1">
        <v>36.0</v>
      </c>
      <c r="E169" s="1">
        <v>4.8403063E7</v>
      </c>
      <c r="F169" s="1" t="b">
        <v>0</v>
      </c>
      <c r="G169" s="1" t="b">
        <v>0</v>
      </c>
      <c r="H169" s="1" t="s">
        <v>2462</v>
      </c>
      <c r="I169" s="1" t="s">
        <v>6094</v>
      </c>
      <c r="J169" s="1" t="s">
        <v>6569</v>
      </c>
      <c r="K169" s="1" t="s">
        <v>6570</v>
      </c>
      <c r="L169" s="1" t="s">
        <v>811</v>
      </c>
      <c r="M169" s="1" t="s">
        <v>812</v>
      </c>
      <c r="N169" s="1" t="s">
        <v>6097</v>
      </c>
      <c r="O169" s="1" t="s">
        <v>6571</v>
      </c>
    </row>
    <row r="170">
      <c r="A170" s="1" t="s">
        <v>6572</v>
      </c>
      <c r="B170" s="1" t="s">
        <v>6093</v>
      </c>
      <c r="D170" s="1">
        <v>36.0</v>
      </c>
      <c r="E170" s="1">
        <v>4.8214614E7</v>
      </c>
      <c r="F170" s="1" t="b">
        <v>0</v>
      </c>
      <c r="G170" s="1" t="b">
        <v>0</v>
      </c>
      <c r="H170" s="1" t="s">
        <v>1773</v>
      </c>
      <c r="I170" s="1" t="s">
        <v>6238</v>
      </c>
      <c r="J170" s="1" t="s">
        <v>6573</v>
      </c>
      <c r="L170" s="1" t="s">
        <v>759</v>
      </c>
      <c r="M170" s="1" t="s">
        <v>224</v>
      </c>
      <c r="N170" s="1" t="s">
        <v>6574</v>
      </c>
      <c r="O170" s="1" t="s">
        <v>6575</v>
      </c>
    </row>
    <row r="171">
      <c r="A171" s="1" t="s">
        <v>2224</v>
      </c>
      <c r="B171" s="1" t="s">
        <v>6093</v>
      </c>
      <c r="D171" s="1">
        <v>36.0</v>
      </c>
      <c r="E171" s="1">
        <v>4.804662E7</v>
      </c>
      <c r="F171" s="1" t="b">
        <v>1</v>
      </c>
      <c r="G171" s="1" t="b">
        <v>0</v>
      </c>
      <c r="H171" s="1" t="s">
        <v>2223</v>
      </c>
      <c r="I171" s="1" t="s">
        <v>6319</v>
      </c>
      <c r="J171" s="1" t="s">
        <v>6576</v>
      </c>
      <c r="L171" s="1" t="s">
        <v>2226</v>
      </c>
      <c r="M171" s="1" t="s">
        <v>2227</v>
      </c>
      <c r="N171" s="1" t="s">
        <v>6577</v>
      </c>
      <c r="O171" s="1" t="s">
        <v>6578</v>
      </c>
    </row>
    <row r="172">
      <c r="A172" s="1" t="s">
        <v>2069</v>
      </c>
      <c r="B172" s="1" t="s">
        <v>6093</v>
      </c>
      <c r="D172" s="1">
        <v>36.0</v>
      </c>
      <c r="E172" s="1">
        <v>4.7928701E7</v>
      </c>
      <c r="F172" s="1" t="b">
        <v>1</v>
      </c>
      <c r="G172" s="1" t="b">
        <v>0</v>
      </c>
      <c r="H172" s="1" t="s">
        <v>2068</v>
      </c>
      <c r="I172" s="1" t="s">
        <v>6319</v>
      </c>
      <c r="J172" s="1" t="s">
        <v>6561</v>
      </c>
      <c r="K172" s="1" t="s">
        <v>6579</v>
      </c>
      <c r="L172" s="1" t="s">
        <v>1976</v>
      </c>
      <c r="M172" s="1" t="s">
        <v>2016</v>
      </c>
      <c r="N172" s="1" t="s">
        <v>6580</v>
      </c>
      <c r="O172" s="1" t="s">
        <v>6581</v>
      </c>
    </row>
    <row r="173">
      <c r="A173" s="1" t="s">
        <v>2415</v>
      </c>
      <c r="B173" s="1" t="s">
        <v>6093</v>
      </c>
      <c r="D173" s="1">
        <v>36.0</v>
      </c>
      <c r="E173" s="1">
        <v>4.7601248E7</v>
      </c>
      <c r="F173" s="1" t="b">
        <v>0</v>
      </c>
      <c r="G173" s="1" t="b">
        <v>0</v>
      </c>
      <c r="H173" s="1" t="s">
        <v>2414</v>
      </c>
      <c r="I173" s="1" t="s">
        <v>6094</v>
      </c>
      <c r="J173" s="1" t="s">
        <v>6582</v>
      </c>
      <c r="K173" s="1" t="s">
        <v>6583</v>
      </c>
      <c r="L173" s="1" t="s">
        <v>2417</v>
      </c>
      <c r="M173" s="1" t="s">
        <v>2418</v>
      </c>
      <c r="N173" s="1" t="s">
        <v>6097</v>
      </c>
      <c r="O173" s="1" t="s">
        <v>6584</v>
      </c>
    </row>
    <row r="174">
      <c r="A174" s="1" t="s">
        <v>3316</v>
      </c>
      <c r="B174" s="1" t="s">
        <v>6093</v>
      </c>
      <c r="D174" s="1">
        <v>36.0</v>
      </c>
      <c r="E174" s="1">
        <v>4.748448E7</v>
      </c>
      <c r="F174" s="1" t="b">
        <v>0</v>
      </c>
      <c r="G174" s="1" t="b">
        <v>0</v>
      </c>
      <c r="H174" s="1" t="s">
        <v>3315</v>
      </c>
      <c r="I174" s="1" t="s">
        <v>6094</v>
      </c>
      <c r="J174" s="1" t="s">
        <v>6585</v>
      </c>
      <c r="K174" s="1" t="s">
        <v>6586</v>
      </c>
      <c r="L174" s="1" t="s">
        <v>112</v>
      </c>
      <c r="M174" s="1" t="s">
        <v>113</v>
      </c>
      <c r="N174" s="1" t="s">
        <v>6097</v>
      </c>
      <c r="O174" s="1" t="s">
        <v>6587</v>
      </c>
    </row>
    <row r="175">
      <c r="A175" s="1" t="s">
        <v>2093</v>
      </c>
      <c r="B175" s="1" t="s">
        <v>6093</v>
      </c>
      <c r="D175" s="1">
        <v>36.0</v>
      </c>
      <c r="E175" s="1">
        <v>4.7359094E7</v>
      </c>
      <c r="F175" s="1" t="b">
        <v>1</v>
      </c>
      <c r="G175" s="1" t="b">
        <v>0</v>
      </c>
      <c r="H175" s="1" t="s">
        <v>2092</v>
      </c>
      <c r="I175" s="1" t="s">
        <v>6319</v>
      </c>
      <c r="J175" s="1" t="s">
        <v>6588</v>
      </c>
      <c r="L175" s="1" t="s">
        <v>2015</v>
      </c>
      <c r="M175" s="1" t="s">
        <v>2095</v>
      </c>
      <c r="N175" s="1" t="s">
        <v>6589</v>
      </c>
      <c r="O175" s="1" t="s">
        <v>6590</v>
      </c>
    </row>
    <row r="176">
      <c r="A176" s="1" t="s">
        <v>2253</v>
      </c>
      <c r="B176" s="1" t="s">
        <v>6093</v>
      </c>
      <c r="D176" s="1">
        <v>36.0</v>
      </c>
      <c r="E176" s="1">
        <v>4.7348382E7</v>
      </c>
      <c r="F176" s="1" t="b">
        <v>1</v>
      </c>
      <c r="G176" s="1" t="b">
        <v>0</v>
      </c>
      <c r="H176" s="1" t="s">
        <v>2252</v>
      </c>
      <c r="I176" s="1" t="s">
        <v>6319</v>
      </c>
      <c r="J176" s="1" t="s">
        <v>6591</v>
      </c>
      <c r="L176" s="1" t="s">
        <v>2255</v>
      </c>
      <c r="M176" s="1" t="s">
        <v>1949</v>
      </c>
      <c r="N176" s="1" t="s">
        <v>6592</v>
      </c>
      <c r="O176" s="1" t="s">
        <v>6593</v>
      </c>
    </row>
    <row r="177">
      <c r="A177" s="1" t="s">
        <v>2004</v>
      </c>
      <c r="B177" s="1" t="s">
        <v>6093</v>
      </c>
      <c r="D177" s="1">
        <v>36.0</v>
      </c>
      <c r="E177" s="1">
        <v>4.704253E7</v>
      </c>
      <c r="F177" s="1" t="b">
        <v>1</v>
      </c>
      <c r="G177" s="1" t="b">
        <v>0</v>
      </c>
      <c r="H177" s="1" t="s">
        <v>2003</v>
      </c>
      <c r="I177" s="1" t="s">
        <v>6319</v>
      </c>
      <c r="J177" s="1" t="s">
        <v>6594</v>
      </c>
      <c r="L177" s="1" t="s">
        <v>2006</v>
      </c>
      <c r="M177" s="1" t="s">
        <v>333</v>
      </c>
      <c r="N177" s="1" t="s">
        <v>6595</v>
      </c>
      <c r="O177" s="1" t="s">
        <v>6596</v>
      </c>
    </row>
    <row r="178">
      <c r="A178" s="1" t="s">
        <v>6597</v>
      </c>
      <c r="B178" s="1" t="s">
        <v>6093</v>
      </c>
      <c r="D178" s="1">
        <v>36.0</v>
      </c>
      <c r="E178" s="1">
        <v>4.7034241E7</v>
      </c>
      <c r="F178" s="1" t="b">
        <v>0</v>
      </c>
      <c r="G178" s="1" t="b">
        <v>0</v>
      </c>
      <c r="H178" s="1" t="s">
        <v>1800</v>
      </c>
      <c r="I178" s="1" t="s">
        <v>6319</v>
      </c>
      <c r="J178" s="1" t="s">
        <v>6598</v>
      </c>
      <c r="K178" s="1" t="s">
        <v>6599</v>
      </c>
      <c r="L178" s="1" t="s">
        <v>1475</v>
      </c>
      <c r="M178" s="1" t="s">
        <v>1476</v>
      </c>
      <c r="N178" s="1" t="s">
        <v>6600</v>
      </c>
      <c r="O178" s="1" t="s">
        <v>6601</v>
      </c>
    </row>
    <row r="179">
      <c r="A179" s="1" t="s">
        <v>2033</v>
      </c>
      <c r="B179" s="1" t="s">
        <v>6093</v>
      </c>
      <c r="D179" s="1">
        <v>36.0</v>
      </c>
      <c r="E179" s="1">
        <v>4.6878222E7</v>
      </c>
      <c r="F179" s="1" t="b">
        <v>0</v>
      </c>
      <c r="G179" s="1" t="b">
        <v>0</v>
      </c>
      <c r="H179" s="1" t="s">
        <v>2032</v>
      </c>
      <c r="I179" s="1" t="s">
        <v>6238</v>
      </c>
      <c r="J179" s="1" t="s">
        <v>6602</v>
      </c>
      <c r="L179" s="1" t="s">
        <v>754</v>
      </c>
      <c r="M179" s="1" t="s">
        <v>2035</v>
      </c>
      <c r="N179" s="1" t="s">
        <v>6603</v>
      </c>
      <c r="O179" s="1" t="s">
        <v>6604</v>
      </c>
    </row>
    <row r="180">
      <c r="A180" s="1" t="s">
        <v>3102</v>
      </c>
      <c r="B180" s="1" t="s">
        <v>6093</v>
      </c>
      <c r="D180" s="1">
        <v>36.0</v>
      </c>
      <c r="E180" s="1">
        <v>4.6609331E7</v>
      </c>
      <c r="F180" s="1" t="b">
        <v>0</v>
      </c>
      <c r="G180" s="1" t="b">
        <v>0</v>
      </c>
      <c r="H180" s="1" t="s">
        <v>3101</v>
      </c>
      <c r="I180" s="1" t="s">
        <v>6094</v>
      </c>
      <c r="J180" s="1" t="s">
        <v>6605</v>
      </c>
      <c r="K180" s="1" t="s">
        <v>6419</v>
      </c>
      <c r="L180" s="1" t="s">
        <v>87</v>
      </c>
      <c r="M180" s="1" t="s">
        <v>88</v>
      </c>
      <c r="N180" s="1" t="s">
        <v>6097</v>
      </c>
      <c r="O180" s="1" t="s">
        <v>6606</v>
      </c>
    </row>
    <row r="181">
      <c r="A181" s="1" t="s">
        <v>2258</v>
      </c>
      <c r="B181" s="1" t="s">
        <v>6093</v>
      </c>
      <c r="D181" s="1">
        <v>36.0</v>
      </c>
      <c r="E181" s="1">
        <v>4.6596236E7</v>
      </c>
      <c r="F181" s="1" t="b">
        <v>1</v>
      </c>
      <c r="G181" s="1" t="b">
        <v>0</v>
      </c>
      <c r="H181" s="1" t="s">
        <v>2257</v>
      </c>
      <c r="I181" s="1" t="s">
        <v>6319</v>
      </c>
      <c r="J181" s="1" t="s">
        <v>6607</v>
      </c>
      <c r="L181" s="1" t="s">
        <v>2260</v>
      </c>
      <c r="M181" s="1" t="s">
        <v>2227</v>
      </c>
      <c r="N181" s="1" t="s">
        <v>6608</v>
      </c>
      <c r="O181" s="1" t="s">
        <v>6609</v>
      </c>
    </row>
    <row r="182">
      <c r="A182" s="1" t="s">
        <v>2116</v>
      </c>
      <c r="B182" s="1" t="s">
        <v>6093</v>
      </c>
      <c r="D182" s="1">
        <v>36.0</v>
      </c>
      <c r="E182" s="1">
        <v>4.6444708E7</v>
      </c>
      <c r="F182" s="1" t="b">
        <v>0</v>
      </c>
      <c r="G182" s="1" t="b">
        <v>0</v>
      </c>
      <c r="H182" s="1" t="s">
        <v>2115</v>
      </c>
      <c r="I182" s="1" t="s">
        <v>6238</v>
      </c>
      <c r="J182" s="1" t="s">
        <v>6610</v>
      </c>
      <c r="L182" s="1" t="s">
        <v>759</v>
      </c>
      <c r="M182" s="1" t="s">
        <v>680</v>
      </c>
      <c r="N182" s="1" t="s">
        <v>6611</v>
      </c>
      <c r="O182" s="1" t="s">
        <v>6612</v>
      </c>
    </row>
    <row r="183">
      <c r="A183" s="1" t="s">
        <v>2804</v>
      </c>
      <c r="B183" s="1" t="s">
        <v>6093</v>
      </c>
      <c r="D183" s="1">
        <v>36.0</v>
      </c>
      <c r="E183" s="1">
        <v>4.6386603E7</v>
      </c>
      <c r="F183" s="1" t="b">
        <v>0</v>
      </c>
      <c r="G183" s="1" t="b">
        <v>0</v>
      </c>
      <c r="H183" s="1" t="s">
        <v>2803</v>
      </c>
      <c r="I183" s="1" t="s">
        <v>6094</v>
      </c>
      <c r="J183" s="1" t="s">
        <v>6613</v>
      </c>
      <c r="K183" s="1" t="s">
        <v>6422</v>
      </c>
      <c r="L183" s="1" t="s">
        <v>639</v>
      </c>
      <c r="M183" s="1" t="s">
        <v>640</v>
      </c>
      <c r="N183" s="1" t="s">
        <v>6097</v>
      </c>
      <c r="O183" s="1" t="s">
        <v>6614</v>
      </c>
    </row>
    <row r="184">
      <c r="A184" s="1" t="s">
        <v>2516</v>
      </c>
      <c r="B184" s="1" t="s">
        <v>6093</v>
      </c>
      <c r="D184" s="1">
        <v>36.0</v>
      </c>
      <c r="E184" s="1">
        <v>4.6345829E7</v>
      </c>
      <c r="F184" s="1" t="b">
        <v>0</v>
      </c>
      <c r="G184" s="1" t="b">
        <v>0</v>
      </c>
      <c r="H184" s="1" t="s">
        <v>2515</v>
      </c>
      <c r="I184" s="1" t="s">
        <v>6238</v>
      </c>
      <c r="J184" s="1" t="s">
        <v>6615</v>
      </c>
      <c r="K184" s="1" t="s">
        <v>6616</v>
      </c>
      <c r="L184" s="1" t="s">
        <v>174</v>
      </c>
      <c r="M184" s="1" t="s">
        <v>1709</v>
      </c>
      <c r="N184" s="1" t="s">
        <v>6617</v>
      </c>
      <c r="O184" s="1" t="s">
        <v>6618</v>
      </c>
    </row>
    <row r="185">
      <c r="A185" s="1" t="s">
        <v>2103</v>
      </c>
      <c r="B185" s="1" t="s">
        <v>6093</v>
      </c>
      <c r="D185" s="1">
        <v>36.0</v>
      </c>
      <c r="E185" s="1">
        <v>4.6267686E7</v>
      </c>
      <c r="F185" s="1" t="b">
        <v>1</v>
      </c>
      <c r="G185" s="1" t="b">
        <v>0</v>
      </c>
      <c r="H185" s="1" t="s">
        <v>2102</v>
      </c>
      <c r="I185" s="1" t="s">
        <v>6319</v>
      </c>
      <c r="J185" s="1" t="s">
        <v>6619</v>
      </c>
      <c r="L185" s="1" t="s">
        <v>2105</v>
      </c>
      <c r="M185" s="1" t="s">
        <v>2095</v>
      </c>
      <c r="N185" s="1" t="s">
        <v>6620</v>
      </c>
      <c r="O185" s="1" t="s">
        <v>6621</v>
      </c>
    </row>
    <row r="186">
      <c r="A186" s="1" t="s">
        <v>2128</v>
      </c>
      <c r="B186" s="1" t="s">
        <v>6093</v>
      </c>
      <c r="D186" s="1">
        <v>36.0</v>
      </c>
      <c r="E186" s="1">
        <v>4.6103218E7</v>
      </c>
      <c r="F186" s="1" t="b">
        <v>1</v>
      </c>
      <c r="G186" s="1" t="b">
        <v>0</v>
      </c>
      <c r="H186" s="1" t="s">
        <v>2127</v>
      </c>
      <c r="I186" s="1" t="s">
        <v>6319</v>
      </c>
      <c r="J186" s="1" t="s">
        <v>6622</v>
      </c>
      <c r="L186" s="1" t="s">
        <v>1976</v>
      </c>
      <c r="M186" s="1" t="s">
        <v>2095</v>
      </c>
      <c r="N186" s="1" t="s">
        <v>6623</v>
      </c>
      <c r="O186" s="1" t="s">
        <v>6624</v>
      </c>
    </row>
    <row r="187">
      <c r="A187" s="1" t="s">
        <v>2149</v>
      </c>
      <c r="B187" s="1" t="s">
        <v>6093</v>
      </c>
      <c r="D187" s="1">
        <v>36.0</v>
      </c>
      <c r="E187" s="1">
        <v>4.6065619E7</v>
      </c>
      <c r="F187" s="1" t="b">
        <v>0</v>
      </c>
      <c r="G187" s="1" t="b">
        <v>0</v>
      </c>
      <c r="H187" s="1" t="s">
        <v>2148</v>
      </c>
      <c r="I187" s="1" t="s">
        <v>6319</v>
      </c>
      <c r="J187" s="1" t="s">
        <v>6625</v>
      </c>
      <c r="K187" s="1" t="s">
        <v>6626</v>
      </c>
      <c r="L187" s="1" t="s">
        <v>1897</v>
      </c>
      <c r="M187" s="1" t="s">
        <v>1898</v>
      </c>
      <c r="N187" s="1" t="s">
        <v>6322</v>
      </c>
      <c r="O187" s="1" t="s">
        <v>6627</v>
      </c>
    </row>
    <row r="188">
      <c r="A188" s="1" t="s">
        <v>6628</v>
      </c>
      <c r="B188" s="1" t="s">
        <v>6093</v>
      </c>
      <c r="D188" s="1">
        <v>36.0</v>
      </c>
      <c r="E188" s="1">
        <v>4.5817558E7</v>
      </c>
      <c r="F188" s="1" t="b">
        <v>1</v>
      </c>
      <c r="G188" s="1" t="b">
        <v>0</v>
      </c>
      <c r="H188" s="1" t="s">
        <v>1573</v>
      </c>
      <c r="I188" s="1" t="s">
        <v>6319</v>
      </c>
      <c r="J188" s="1" t="s">
        <v>6629</v>
      </c>
      <c r="K188" s="1" t="s">
        <v>6630</v>
      </c>
      <c r="L188" s="1" t="s">
        <v>1576</v>
      </c>
      <c r="M188" s="1" t="s">
        <v>1577</v>
      </c>
      <c r="N188" s="1" t="s">
        <v>6631</v>
      </c>
      <c r="O188" s="1" t="s">
        <v>6632</v>
      </c>
    </row>
    <row r="189">
      <c r="A189" s="1" t="s">
        <v>6633</v>
      </c>
      <c r="B189" s="1" t="s">
        <v>6093</v>
      </c>
      <c r="D189" s="1">
        <v>36.0</v>
      </c>
      <c r="E189" s="1">
        <v>4.5808715E7</v>
      </c>
      <c r="F189" s="1" t="b">
        <v>1</v>
      </c>
      <c r="G189" s="1" t="b">
        <v>0</v>
      </c>
      <c r="H189" s="1" t="s">
        <v>1573</v>
      </c>
      <c r="I189" s="1" t="s">
        <v>6319</v>
      </c>
      <c r="J189" s="1" t="s">
        <v>6629</v>
      </c>
      <c r="K189" s="1" t="s">
        <v>6630</v>
      </c>
      <c r="L189" s="1" t="s">
        <v>1576</v>
      </c>
      <c r="M189" s="1" t="s">
        <v>1577</v>
      </c>
      <c r="N189" s="1" t="s">
        <v>6634</v>
      </c>
      <c r="O189" s="1" t="s">
        <v>6635</v>
      </c>
    </row>
    <row r="190">
      <c r="A190" s="1" t="s">
        <v>2108</v>
      </c>
      <c r="B190" s="1" t="s">
        <v>6093</v>
      </c>
      <c r="D190" s="1">
        <v>36.0</v>
      </c>
      <c r="E190" s="1">
        <v>4.5791453E7</v>
      </c>
      <c r="F190" s="1" t="b">
        <v>1</v>
      </c>
      <c r="G190" s="1" t="b">
        <v>0</v>
      </c>
      <c r="H190" s="1" t="s">
        <v>2107</v>
      </c>
      <c r="I190" s="1" t="s">
        <v>6319</v>
      </c>
      <c r="J190" s="1" t="s">
        <v>6520</v>
      </c>
      <c r="K190" s="1" t="s">
        <v>6636</v>
      </c>
      <c r="L190" s="1" t="s">
        <v>2015</v>
      </c>
      <c r="M190" s="1" t="s">
        <v>1977</v>
      </c>
      <c r="N190" s="1" t="s">
        <v>6637</v>
      </c>
      <c r="O190" s="1" t="s">
        <v>6638</v>
      </c>
    </row>
    <row r="191">
      <c r="A191" s="1" t="s">
        <v>2162</v>
      </c>
      <c r="B191" s="1" t="s">
        <v>6093</v>
      </c>
      <c r="D191" s="1">
        <v>36.0</v>
      </c>
      <c r="E191" s="1">
        <v>4.5693385E7</v>
      </c>
      <c r="F191" s="1" t="b">
        <v>1</v>
      </c>
      <c r="G191" s="1" t="b">
        <v>0</v>
      </c>
      <c r="H191" s="1" t="s">
        <v>2161</v>
      </c>
      <c r="I191" s="1" t="s">
        <v>6319</v>
      </c>
      <c r="J191" s="1" t="s">
        <v>6639</v>
      </c>
      <c r="L191" s="1" t="s">
        <v>2164</v>
      </c>
      <c r="M191" s="1" t="s">
        <v>1824</v>
      </c>
      <c r="N191" s="1" t="s">
        <v>6640</v>
      </c>
      <c r="O191" s="1" t="s">
        <v>6641</v>
      </c>
    </row>
    <row r="192">
      <c r="A192" s="1" t="s">
        <v>2187</v>
      </c>
      <c r="B192" s="1" t="s">
        <v>6093</v>
      </c>
      <c r="D192" s="1">
        <v>36.0</v>
      </c>
      <c r="E192" s="1">
        <v>4.5626758E7</v>
      </c>
      <c r="F192" s="1" t="b">
        <v>1</v>
      </c>
      <c r="G192" s="1" t="b">
        <v>0</v>
      </c>
      <c r="H192" s="1" t="s">
        <v>2186</v>
      </c>
      <c r="I192" s="1" t="s">
        <v>6319</v>
      </c>
      <c r="J192" s="1" t="s">
        <v>6642</v>
      </c>
      <c r="L192" s="1" t="s">
        <v>2189</v>
      </c>
      <c r="M192" s="1" t="s">
        <v>794</v>
      </c>
      <c r="N192" s="1" t="s">
        <v>6643</v>
      </c>
      <c r="O192" s="1" t="s">
        <v>6644</v>
      </c>
    </row>
    <row r="193">
      <c r="A193" s="1" t="s">
        <v>2157</v>
      </c>
      <c r="B193" s="1" t="s">
        <v>6093</v>
      </c>
      <c r="D193" s="1">
        <v>36.0</v>
      </c>
      <c r="E193" s="1">
        <v>4.548148E7</v>
      </c>
      <c r="F193" s="1" t="b">
        <v>1</v>
      </c>
      <c r="G193" s="1" t="b">
        <v>0</v>
      </c>
      <c r="H193" s="1" t="s">
        <v>2156</v>
      </c>
      <c r="I193" s="1" t="s">
        <v>6319</v>
      </c>
      <c r="J193" s="1" t="s">
        <v>6645</v>
      </c>
      <c r="L193" s="1" t="s">
        <v>2159</v>
      </c>
      <c r="M193" s="1" t="s">
        <v>2095</v>
      </c>
      <c r="N193" s="1" t="s">
        <v>6646</v>
      </c>
      <c r="O193" s="1" t="s">
        <v>6647</v>
      </c>
    </row>
    <row r="194">
      <c r="A194" s="1" t="s">
        <v>2079</v>
      </c>
      <c r="B194" s="1" t="s">
        <v>6093</v>
      </c>
      <c r="D194" s="1">
        <v>36.0</v>
      </c>
      <c r="E194" s="1">
        <v>4.4512861E7</v>
      </c>
      <c r="F194" s="1" t="b">
        <v>0</v>
      </c>
      <c r="G194" s="1" t="b">
        <v>0</v>
      </c>
      <c r="H194" s="1" t="s">
        <v>2078</v>
      </c>
      <c r="I194" s="1" t="s">
        <v>6238</v>
      </c>
      <c r="J194" s="1" t="s">
        <v>6648</v>
      </c>
      <c r="K194" s="1" t="s">
        <v>6649</v>
      </c>
      <c r="L194" s="1" t="s">
        <v>1576</v>
      </c>
      <c r="M194" s="1" t="s">
        <v>2081</v>
      </c>
      <c r="N194" s="1" t="s">
        <v>6650</v>
      </c>
      <c r="O194" s="1" t="s">
        <v>6651</v>
      </c>
    </row>
    <row r="195">
      <c r="A195" s="1" t="s">
        <v>2542</v>
      </c>
      <c r="B195" s="1" t="s">
        <v>6093</v>
      </c>
      <c r="D195" s="1">
        <v>36.0</v>
      </c>
      <c r="E195" s="1">
        <v>4.4370862E7</v>
      </c>
      <c r="F195" s="1" t="b">
        <v>1</v>
      </c>
      <c r="G195" s="1" t="b">
        <v>0</v>
      </c>
      <c r="H195" s="1" t="s">
        <v>2541</v>
      </c>
      <c r="I195" s="1" t="s">
        <v>6319</v>
      </c>
      <c r="J195" s="1" t="s">
        <v>6652</v>
      </c>
      <c r="L195" s="1" t="s">
        <v>2544</v>
      </c>
      <c r="M195" s="1" t="s">
        <v>2095</v>
      </c>
      <c r="N195" s="1" t="s">
        <v>6653</v>
      </c>
      <c r="O195" s="1" t="s">
        <v>6654</v>
      </c>
    </row>
    <row r="196">
      <c r="A196" s="1" t="s">
        <v>2073</v>
      </c>
      <c r="B196" s="1" t="s">
        <v>6093</v>
      </c>
      <c r="D196" s="1">
        <v>36.0</v>
      </c>
      <c r="E196" s="1">
        <v>4.429811E7</v>
      </c>
      <c r="F196" s="1" t="b">
        <v>0</v>
      </c>
      <c r="G196" s="1" t="b">
        <v>0</v>
      </c>
      <c r="H196" s="1" t="s">
        <v>2072</v>
      </c>
      <c r="I196" s="1" t="s">
        <v>6655</v>
      </c>
      <c r="J196" s="1" t="s">
        <v>6656</v>
      </c>
      <c r="K196" s="1" t="s">
        <v>6657</v>
      </c>
      <c r="L196" s="1" t="s">
        <v>2075</v>
      </c>
      <c r="M196" s="1" t="s">
        <v>2076</v>
      </c>
      <c r="N196" s="1" t="s">
        <v>6658</v>
      </c>
      <c r="O196" s="1" t="s">
        <v>6659</v>
      </c>
    </row>
    <row r="197">
      <c r="A197" s="1" t="s">
        <v>2286</v>
      </c>
      <c r="B197" s="1" t="s">
        <v>6093</v>
      </c>
      <c r="D197" s="1">
        <v>36.0</v>
      </c>
      <c r="E197" s="1">
        <v>4.413812E7</v>
      </c>
      <c r="F197" s="1" t="b">
        <v>0</v>
      </c>
      <c r="G197" s="1" t="b">
        <v>0</v>
      </c>
      <c r="H197" s="1" t="s">
        <v>2285</v>
      </c>
      <c r="I197" s="1" t="s">
        <v>6319</v>
      </c>
      <c r="J197" s="1" t="s">
        <v>6345</v>
      </c>
      <c r="K197" s="1" t="s">
        <v>6660</v>
      </c>
      <c r="L197" s="1" t="s">
        <v>1657</v>
      </c>
      <c r="M197" s="1" t="s">
        <v>1658</v>
      </c>
      <c r="N197" s="1" t="s">
        <v>6322</v>
      </c>
      <c r="O197" s="1" t="s">
        <v>6661</v>
      </c>
    </row>
    <row r="198">
      <c r="A198" s="1" t="s">
        <v>2368</v>
      </c>
      <c r="B198" s="1" t="s">
        <v>6093</v>
      </c>
      <c r="D198" s="1">
        <v>36.0</v>
      </c>
      <c r="E198" s="1">
        <v>4.3655784E7</v>
      </c>
      <c r="F198" s="1" t="b">
        <v>0</v>
      </c>
      <c r="G198" s="1" t="b">
        <v>0</v>
      </c>
      <c r="H198" s="1" t="s">
        <v>2367</v>
      </c>
      <c r="I198" s="1" t="s">
        <v>6094</v>
      </c>
      <c r="J198" s="1" t="s">
        <v>6662</v>
      </c>
      <c r="K198" s="1" t="s">
        <v>6109</v>
      </c>
      <c r="L198" s="1" t="s">
        <v>1582</v>
      </c>
      <c r="M198" s="1" t="s">
        <v>1583</v>
      </c>
      <c r="N198" s="1" t="s">
        <v>6097</v>
      </c>
      <c r="O198" s="1" t="s">
        <v>6663</v>
      </c>
    </row>
    <row r="199">
      <c r="A199" s="1" t="s">
        <v>2314</v>
      </c>
      <c r="B199" s="1" t="s">
        <v>6093</v>
      </c>
      <c r="D199" s="1">
        <v>36.0</v>
      </c>
      <c r="E199" s="1">
        <v>4.3150941E7</v>
      </c>
      <c r="F199" s="1" t="b">
        <v>1</v>
      </c>
      <c r="G199" s="1" t="b">
        <v>0</v>
      </c>
      <c r="H199" s="1" t="s">
        <v>2313</v>
      </c>
      <c r="I199" s="1" t="s">
        <v>6319</v>
      </c>
      <c r="J199" s="1" t="s">
        <v>6561</v>
      </c>
      <c r="K199" s="1" t="s">
        <v>6664</v>
      </c>
      <c r="L199" s="1" t="s">
        <v>2316</v>
      </c>
      <c r="M199" s="1" t="s">
        <v>2016</v>
      </c>
      <c r="N199" s="1" t="s">
        <v>6665</v>
      </c>
      <c r="O199" s="1" t="s">
        <v>6666</v>
      </c>
    </row>
    <row r="200">
      <c r="A200" s="1" t="s">
        <v>6667</v>
      </c>
      <c r="B200" s="1" t="s">
        <v>6093</v>
      </c>
      <c r="D200" s="1">
        <v>36.0</v>
      </c>
      <c r="E200" s="1">
        <v>4.285903E7</v>
      </c>
      <c r="F200" s="1" t="b">
        <v>0</v>
      </c>
      <c r="G200" s="1" t="b">
        <v>0</v>
      </c>
      <c r="H200" s="1" t="s">
        <v>1525</v>
      </c>
      <c r="I200" s="1" t="s">
        <v>6319</v>
      </c>
      <c r="J200" s="1" t="s">
        <v>6379</v>
      </c>
      <c r="K200" s="1" t="s">
        <v>6380</v>
      </c>
      <c r="L200" s="1" t="s">
        <v>174</v>
      </c>
      <c r="M200" s="1" t="s">
        <v>897</v>
      </c>
      <c r="N200" s="1" t="s">
        <v>6668</v>
      </c>
      <c r="O200" s="1" t="s">
        <v>6669</v>
      </c>
    </row>
    <row r="201">
      <c r="A201" s="1" t="s">
        <v>2334</v>
      </c>
      <c r="B201" s="1" t="s">
        <v>6093</v>
      </c>
      <c r="D201" s="1">
        <v>36.0</v>
      </c>
      <c r="E201" s="1">
        <v>4.2675605E7</v>
      </c>
      <c r="F201" s="1" t="b">
        <v>0</v>
      </c>
      <c r="G201" s="1" t="b">
        <v>0</v>
      </c>
      <c r="H201" s="1" t="s">
        <v>2333</v>
      </c>
      <c r="I201" s="1" t="s">
        <v>6238</v>
      </c>
      <c r="J201" s="1" t="s">
        <v>6670</v>
      </c>
      <c r="K201" s="1" t="s">
        <v>6671</v>
      </c>
      <c r="L201" s="1" t="s">
        <v>2336</v>
      </c>
      <c r="M201" s="1" t="s">
        <v>2337</v>
      </c>
      <c r="N201" s="1" t="s">
        <v>6672</v>
      </c>
      <c r="O201" s="1" t="s">
        <v>6673</v>
      </c>
    </row>
    <row r="202">
      <c r="A202" s="1" t="s">
        <v>2112</v>
      </c>
      <c r="B202" s="1" t="s">
        <v>6093</v>
      </c>
      <c r="D202" s="1">
        <v>36.0</v>
      </c>
      <c r="E202" s="1">
        <v>4.2648852E7</v>
      </c>
      <c r="F202" s="1" t="b">
        <v>0</v>
      </c>
      <c r="G202" s="1" t="b">
        <v>0</v>
      </c>
      <c r="H202" s="1" t="s">
        <v>2111</v>
      </c>
      <c r="I202" s="1" t="s">
        <v>6111</v>
      </c>
      <c r="J202" s="1" t="s">
        <v>6674</v>
      </c>
      <c r="K202" s="1" t="s">
        <v>6675</v>
      </c>
      <c r="L202" s="1" t="s">
        <v>174</v>
      </c>
      <c r="M202" s="1" t="s">
        <v>175</v>
      </c>
      <c r="N202" s="1" t="s">
        <v>6676</v>
      </c>
      <c r="O202" s="1" t="s">
        <v>6677</v>
      </c>
    </row>
    <row r="203">
      <c r="A203" s="1" t="s">
        <v>6678</v>
      </c>
      <c r="B203" s="1" t="s">
        <v>6093</v>
      </c>
      <c r="D203" s="1">
        <v>36.0</v>
      </c>
      <c r="E203" s="1">
        <v>4.2549155E7</v>
      </c>
      <c r="F203" s="1" t="b">
        <v>0</v>
      </c>
      <c r="G203" s="1" t="b">
        <v>0</v>
      </c>
      <c r="H203" s="1" t="s">
        <v>1769</v>
      </c>
      <c r="I203" s="1" t="s">
        <v>6319</v>
      </c>
      <c r="J203" s="1" t="s">
        <v>6356</v>
      </c>
      <c r="K203" s="1" t="s">
        <v>6679</v>
      </c>
      <c r="L203" s="1" t="s">
        <v>1624</v>
      </c>
      <c r="M203" s="1" t="s">
        <v>1625</v>
      </c>
      <c r="N203" s="1" t="s">
        <v>6680</v>
      </c>
      <c r="O203" s="1" t="s">
        <v>6681</v>
      </c>
    </row>
    <row r="204">
      <c r="A204" s="1" t="s">
        <v>3015</v>
      </c>
      <c r="B204" s="1" t="s">
        <v>6093</v>
      </c>
      <c r="D204" s="1">
        <v>36.0</v>
      </c>
      <c r="E204" s="1">
        <v>4.2540954E7</v>
      </c>
      <c r="F204" s="1" t="b">
        <v>0</v>
      </c>
      <c r="G204" s="1" t="b">
        <v>0</v>
      </c>
      <c r="H204" s="1" t="s">
        <v>3014</v>
      </c>
      <c r="I204" s="1" t="s">
        <v>6094</v>
      </c>
      <c r="J204" s="1" t="s">
        <v>6682</v>
      </c>
      <c r="K204" s="1" t="s">
        <v>6331</v>
      </c>
      <c r="L204" s="1" t="s">
        <v>740</v>
      </c>
      <c r="M204" s="1" t="s">
        <v>741</v>
      </c>
      <c r="N204" s="1" t="s">
        <v>6097</v>
      </c>
      <c r="O204" s="1" t="s">
        <v>6683</v>
      </c>
    </row>
    <row r="205">
      <c r="A205" s="1" t="s">
        <v>6684</v>
      </c>
      <c r="B205" s="1" t="s">
        <v>6093</v>
      </c>
      <c r="D205" s="1">
        <v>36.0</v>
      </c>
      <c r="E205" s="1">
        <v>4.2527005E7</v>
      </c>
      <c r="F205" s="1" t="b">
        <v>0</v>
      </c>
      <c r="G205" s="1" t="b">
        <v>0</v>
      </c>
      <c r="H205" s="1" t="s">
        <v>1562</v>
      </c>
      <c r="I205" s="1" t="s">
        <v>6319</v>
      </c>
      <c r="J205" s="1" t="s">
        <v>6685</v>
      </c>
      <c r="K205" s="1" t="s">
        <v>6686</v>
      </c>
      <c r="L205" s="1" t="s">
        <v>1565</v>
      </c>
      <c r="M205" s="1" t="s">
        <v>1566</v>
      </c>
      <c r="N205" s="1" t="s">
        <v>6496</v>
      </c>
      <c r="O205" s="1" t="s">
        <v>6687</v>
      </c>
    </row>
    <row r="206">
      <c r="A206" s="1" t="s">
        <v>6688</v>
      </c>
      <c r="B206" s="1" t="s">
        <v>6093</v>
      </c>
      <c r="D206" s="1">
        <v>36.0</v>
      </c>
      <c r="E206" s="1">
        <v>4.2487044E7</v>
      </c>
      <c r="F206" s="1" t="b">
        <v>0</v>
      </c>
      <c r="G206" s="1" t="b">
        <v>0</v>
      </c>
      <c r="H206" s="1" t="s">
        <v>1631</v>
      </c>
      <c r="I206" s="1" t="s">
        <v>6238</v>
      </c>
      <c r="J206" s="1" t="s">
        <v>6689</v>
      </c>
      <c r="K206" s="1" t="s">
        <v>6690</v>
      </c>
      <c r="L206" s="1" t="s">
        <v>49</v>
      </c>
      <c r="M206" s="1" t="s">
        <v>1634</v>
      </c>
      <c r="N206" s="1" t="s">
        <v>6691</v>
      </c>
      <c r="O206" s="1" t="s">
        <v>6692</v>
      </c>
    </row>
    <row r="207">
      <c r="A207" s="1" t="s">
        <v>2136</v>
      </c>
      <c r="B207" s="1" t="s">
        <v>6093</v>
      </c>
      <c r="D207" s="1">
        <v>36.0</v>
      </c>
      <c r="E207" s="1">
        <v>4.2461034E7</v>
      </c>
      <c r="F207" s="1" t="b">
        <v>0</v>
      </c>
      <c r="G207" s="1" t="b">
        <v>0</v>
      </c>
      <c r="H207" s="1" t="s">
        <v>2135</v>
      </c>
      <c r="I207" s="1" t="s">
        <v>6111</v>
      </c>
      <c r="J207" s="1" t="s">
        <v>6674</v>
      </c>
      <c r="K207" s="1" t="s">
        <v>6693</v>
      </c>
      <c r="L207" s="1" t="s">
        <v>174</v>
      </c>
      <c r="M207" s="1" t="s">
        <v>175</v>
      </c>
      <c r="N207" s="1" t="s">
        <v>6676</v>
      </c>
      <c r="O207" s="1" t="s">
        <v>6694</v>
      </c>
    </row>
    <row r="208">
      <c r="A208" s="1" t="s">
        <v>2145</v>
      </c>
      <c r="B208" s="1" t="s">
        <v>6093</v>
      </c>
      <c r="D208" s="1">
        <v>36.0</v>
      </c>
      <c r="E208" s="1">
        <v>4.2354287E7</v>
      </c>
      <c r="F208" s="1" t="b">
        <v>0</v>
      </c>
      <c r="G208" s="1" t="b">
        <v>0</v>
      </c>
      <c r="H208" s="1" t="s">
        <v>2144</v>
      </c>
      <c r="I208" s="1" t="s">
        <v>6111</v>
      </c>
      <c r="J208" s="1" t="s">
        <v>6695</v>
      </c>
      <c r="K208" s="1" t="s">
        <v>6696</v>
      </c>
      <c r="L208" s="1" t="s">
        <v>1856</v>
      </c>
      <c r="M208" s="1" t="s">
        <v>1857</v>
      </c>
      <c r="N208" s="1" t="s">
        <v>6697</v>
      </c>
      <c r="O208" s="1" t="s">
        <v>6698</v>
      </c>
    </row>
    <row r="209">
      <c r="A209" s="1" t="s">
        <v>2171</v>
      </c>
      <c r="B209" s="1" t="s">
        <v>6093</v>
      </c>
      <c r="D209" s="1">
        <v>36.0</v>
      </c>
      <c r="E209" s="1">
        <v>4.2245513E7</v>
      </c>
      <c r="F209" s="1" t="b">
        <v>0</v>
      </c>
      <c r="G209" s="1" t="b">
        <v>0</v>
      </c>
      <c r="H209" s="1" t="s">
        <v>2170</v>
      </c>
      <c r="I209" s="1" t="s">
        <v>6111</v>
      </c>
      <c r="J209" s="1" t="s">
        <v>6699</v>
      </c>
      <c r="K209" s="1" t="s">
        <v>6700</v>
      </c>
      <c r="L209" s="1" t="s">
        <v>87</v>
      </c>
      <c r="M209" s="1" t="s">
        <v>88</v>
      </c>
      <c r="N209" s="1" t="s">
        <v>6676</v>
      </c>
      <c r="O209" s="1" t="s">
        <v>6701</v>
      </c>
    </row>
    <row r="210">
      <c r="A210" s="1" t="s">
        <v>2124</v>
      </c>
      <c r="B210" s="1" t="s">
        <v>6093</v>
      </c>
      <c r="D210" s="1">
        <v>36.0</v>
      </c>
      <c r="E210" s="1">
        <v>4.2157332E7</v>
      </c>
      <c r="F210" s="1" t="b">
        <v>0</v>
      </c>
      <c r="G210" s="1" t="b">
        <v>0</v>
      </c>
      <c r="H210" s="1" t="s">
        <v>2123</v>
      </c>
      <c r="I210" s="1" t="s">
        <v>6111</v>
      </c>
      <c r="J210" s="1" t="s">
        <v>6702</v>
      </c>
      <c r="K210" s="1" t="s">
        <v>6703</v>
      </c>
      <c r="L210" s="1" t="s">
        <v>1657</v>
      </c>
      <c r="M210" s="1" t="s">
        <v>1658</v>
      </c>
      <c r="N210" s="1" t="s">
        <v>6676</v>
      </c>
      <c r="O210" s="1" t="s">
        <v>6704</v>
      </c>
    </row>
    <row r="211">
      <c r="A211" s="1" t="s">
        <v>2482</v>
      </c>
      <c r="B211" s="1" t="s">
        <v>6093</v>
      </c>
      <c r="D211" s="1">
        <v>36.0</v>
      </c>
      <c r="E211" s="1">
        <v>4.1963266E7</v>
      </c>
      <c r="F211" s="1" t="b">
        <v>1</v>
      </c>
      <c r="G211" s="1" t="b">
        <v>0</v>
      </c>
      <c r="H211" s="1" t="s">
        <v>2481</v>
      </c>
      <c r="I211" s="1" t="s">
        <v>6319</v>
      </c>
      <c r="J211" s="1" t="s">
        <v>6705</v>
      </c>
      <c r="K211" s="1" t="s">
        <v>6706</v>
      </c>
      <c r="L211" s="1" t="s">
        <v>1663</v>
      </c>
      <c r="M211" s="1" t="s">
        <v>509</v>
      </c>
      <c r="N211" s="1" t="s">
        <v>6707</v>
      </c>
      <c r="O211" s="1" t="s">
        <v>6708</v>
      </c>
    </row>
    <row r="212">
      <c r="A212" s="1" t="s">
        <v>2202</v>
      </c>
      <c r="B212" s="1" t="s">
        <v>6093</v>
      </c>
      <c r="D212" s="1">
        <v>36.0</v>
      </c>
      <c r="E212" s="1">
        <v>4.1958607E7</v>
      </c>
      <c r="F212" s="1" t="b">
        <v>0</v>
      </c>
      <c r="G212" s="1" t="b">
        <v>0</v>
      </c>
      <c r="H212" s="1" t="s">
        <v>2201</v>
      </c>
      <c r="I212" s="1" t="s">
        <v>6111</v>
      </c>
      <c r="J212" s="1" t="s">
        <v>6695</v>
      </c>
      <c r="K212" s="1" t="s">
        <v>6709</v>
      </c>
      <c r="L212" s="1" t="s">
        <v>1856</v>
      </c>
      <c r="M212" s="1" t="s">
        <v>1857</v>
      </c>
      <c r="N212" s="1" t="s">
        <v>6710</v>
      </c>
      <c r="O212" s="1" t="s">
        <v>6711</v>
      </c>
    </row>
    <row r="213">
      <c r="A213" s="1" t="s">
        <v>6712</v>
      </c>
      <c r="B213" s="1" t="s">
        <v>6093</v>
      </c>
      <c r="D213" s="1">
        <v>36.0</v>
      </c>
      <c r="E213" s="1">
        <v>4.1955293E7</v>
      </c>
      <c r="F213" s="1" t="b">
        <v>0</v>
      </c>
      <c r="G213" s="1" t="b">
        <v>0</v>
      </c>
      <c r="H213" s="1" t="s">
        <v>1585</v>
      </c>
      <c r="I213" s="1" t="s">
        <v>6319</v>
      </c>
      <c r="J213" s="1" t="s">
        <v>6396</v>
      </c>
      <c r="K213" s="1" t="s">
        <v>6397</v>
      </c>
      <c r="L213" s="1" t="s">
        <v>1588</v>
      </c>
      <c r="M213" s="1" t="s">
        <v>1589</v>
      </c>
      <c r="N213" s="1" t="s">
        <v>6496</v>
      </c>
      <c r="O213" s="1" t="s">
        <v>6713</v>
      </c>
    </row>
    <row r="214">
      <c r="A214" s="1" t="s">
        <v>2167</v>
      </c>
      <c r="B214" s="1" t="s">
        <v>6093</v>
      </c>
      <c r="D214" s="1">
        <v>36.0</v>
      </c>
      <c r="E214" s="1">
        <v>4.1730648E7</v>
      </c>
      <c r="F214" s="1" t="b">
        <v>0</v>
      </c>
      <c r="G214" s="1" t="b">
        <v>0</v>
      </c>
      <c r="H214" s="1" t="s">
        <v>2166</v>
      </c>
      <c r="I214" s="1" t="s">
        <v>6111</v>
      </c>
      <c r="J214" s="1" t="s">
        <v>6714</v>
      </c>
      <c r="K214" s="1" t="s">
        <v>6715</v>
      </c>
      <c r="L214" s="1" t="s">
        <v>740</v>
      </c>
      <c r="M214" s="1" t="s">
        <v>741</v>
      </c>
      <c r="N214" s="1" t="s">
        <v>6676</v>
      </c>
      <c r="O214" s="1" t="s">
        <v>6716</v>
      </c>
    </row>
    <row r="215">
      <c r="A215" s="1" t="s">
        <v>2206</v>
      </c>
      <c r="B215" s="1" t="s">
        <v>6093</v>
      </c>
      <c r="D215" s="1">
        <v>36.0</v>
      </c>
      <c r="E215" s="1">
        <v>4.1671673E7</v>
      </c>
      <c r="F215" s="1" t="b">
        <v>0</v>
      </c>
      <c r="G215" s="1" t="b">
        <v>0</v>
      </c>
      <c r="H215" s="1" t="s">
        <v>2205</v>
      </c>
      <c r="I215" s="1" t="s">
        <v>6140</v>
      </c>
      <c r="J215" s="1" t="s">
        <v>6717</v>
      </c>
      <c r="K215" s="1" t="s">
        <v>6718</v>
      </c>
      <c r="L215" s="1" t="s">
        <v>1766</v>
      </c>
      <c r="M215" s="1" t="s">
        <v>1767</v>
      </c>
      <c r="N215" s="1" t="s">
        <v>6143</v>
      </c>
      <c r="O215" s="1" t="s">
        <v>6719</v>
      </c>
    </row>
    <row r="216">
      <c r="A216" s="1" t="s">
        <v>2196</v>
      </c>
      <c r="B216" s="1" t="s">
        <v>6093</v>
      </c>
      <c r="D216" s="1">
        <v>36.0</v>
      </c>
      <c r="E216" s="1">
        <v>4.1644537E7</v>
      </c>
      <c r="F216" s="1" t="b">
        <v>0</v>
      </c>
      <c r="G216" s="1" t="b">
        <v>0</v>
      </c>
      <c r="H216" s="1" t="s">
        <v>2195</v>
      </c>
      <c r="I216" s="1" t="s">
        <v>6238</v>
      </c>
      <c r="J216" s="1" t="s">
        <v>6720</v>
      </c>
      <c r="K216" s="1" t="s">
        <v>6721</v>
      </c>
      <c r="L216" s="1" t="s">
        <v>2198</v>
      </c>
      <c r="M216" s="1" t="s">
        <v>2199</v>
      </c>
      <c r="N216" s="1" t="s">
        <v>6722</v>
      </c>
      <c r="O216" s="1" t="s">
        <v>6723</v>
      </c>
    </row>
    <row r="217">
      <c r="A217" s="1" t="s">
        <v>2192</v>
      </c>
      <c r="B217" s="1" t="s">
        <v>6093</v>
      </c>
      <c r="D217" s="1">
        <v>36.0</v>
      </c>
      <c r="E217" s="1">
        <v>4.1642281E7</v>
      </c>
      <c r="F217" s="1" t="b">
        <v>0</v>
      </c>
      <c r="G217" s="1" t="b">
        <v>0</v>
      </c>
      <c r="H217" s="1" t="s">
        <v>2191</v>
      </c>
      <c r="I217" s="1" t="s">
        <v>6111</v>
      </c>
      <c r="J217" s="1" t="s">
        <v>6699</v>
      </c>
      <c r="K217" s="1" t="s">
        <v>6724</v>
      </c>
      <c r="L217" s="1" t="s">
        <v>87</v>
      </c>
      <c r="M217" s="1" t="s">
        <v>88</v>
      </c>
      <c r="N217" s="1" t="s">
        <v>6676</v>
      </c>
      <c r="O217" s="1" t="s">
        <v>6725</v>
      </c>
    </row>
    <row r="218">
      <c r="A218" s="1" t="s">
        <v>2183</v>
      </c>
      <c r="B218" s="1" t="s">
        <v>6093</v>
      </c>
      <c r="D218" s="1">
        <v>36.0</v>
      </c>
      <c r="E218" s="1">
        <v>4.1531238E7</v>
      </c>
      <c r="F218" s="1" t="b">
        <v>0</v>
      </c>
      <c r="G218" s="1" t="b">
        <v>0</v>
      </c>
      <c r="H218" s="1" t="s">
        <v>2182</v>
      </c>
      <c r="I218" s="1" t="s">
        <v>6111</v>
      </c>
      <c r="J218" s="1" t="s">
        <v>6726</v>
      </c>
      <c r="K218" s="1" t="s">
        <v>6727</v>
      </c>
      <c r="L218" s="1" t="s">
        <v>639</v>
      </c>
      <c r="M218" s="1" t="s">
        <v>640</v>
      </c>
      <c r="N218" s="1" t="s">
        <v>6676</v>
      </c>
      <c r="O218" s="1" t="s">
        <v>6728</v>
      </c>
    </row>
    <row r="219">
      <c r="A219" s="1" t="s">
        <v>2179</v>
      </c>
      <c r="B219" s="1" t="s">
        <v>6093</v>
      </c>
      <c r="D219" s="1">
        <v>36.0</v>
      </c>
      <c r="E219" s="1">
        <v>4.1520209E7</v>
      </c>
      <c r="F219" s="1" t="b">
        <v>0</v>
      </c>
      <c r="G219" s="1" t="b">
        <v>0</v>
      </c>
      <c r="H219" s="1" t="s">
        <v>2178</v>
      </c>
      <c r="I219" s="1" t="s">
        <v>6288</v>
      </c>
      <c r="J219" s="1" t="s">
        <v>6729</v>
      </c>
      <c r="K219" s="1" t="s">
        <v>6730</v>
      </c>
      <c r="L219" s="1" t="s">
        <v>87</v>
      </c>
      <c r="M219" s="1" t="s">
        <v>88</v>
      </c>
      <c r="N219" s="1" t="s">
        <v>6291</v>
      </c>
      <c r="O219" s="1" t="s">
        <v>6731</v>
      </c>
    </row>
    <row r="220">
      <c r="A220" s="1" t="s">
        <v>2421</v>
      </c>
      <c r="B220" s="1" t="s">
        <v>6093</v>
      </c>
      <c r="D220" s="1">
        <v>36.0</v>
      </c>
      <c r="E220" s="1">
        <v>4.1497955E7</v>
      </c>
      <c r="F220" s="1" t="b">
        <v>1</v>
      </c>
      <c r="G220" s="1" t="b">
        <v>0</v>
      </c>
      <c r="H220" s="1" t="s">
        <v>2420</v>
      </c>
      <c r="I220" s="1" t="s">
        <v>6319</v>
      </c>
      <c r="J220" s="1" t="s">
        <v>6732</v>
      </c>
      <c r="L220" s="1" t="s">
        <v>2423</v>
      </c>
      <c r="M220" s="1" t="s">
        <v>794</v>
      </c>
      <c r="N220" s="1" t="s">
        <v>6733</v>
      </c>
      <c r="O220" s="1" t="s">
        <v>6734</v>
      </c>
    </row>
    <row r="221">
      <c r="A221" s="1" t="s">
        <v>2244</v>
      </c>
      <c r="B221" s="1" t="s">
        <v>6093</v>
      </c>
      <c r="D221" s="1">
        <v>36.0</v>
      </c>
      <c r="E221" s="1">
        <v>4.1414393E7</v>
      </c>
      <c r="F221" s="1" t="b">
        <v>0</v>
      </c>
      <c r="G221" s="1" t="b">
        <v>0</v>
      </c>
      <c r="H221" s="1" t="s">
        <v>2243</v>
      </c>
      <c r="I221" s="1" t="s">
        <v>6238</v>
      </c>
      <c r="J221" s="1" t="s">
        <v>6735</v>
      </c>
      <c r="L221" s="1" t="s">
        <v>2246</v>
      </c>
      <c r="M221" s="1" t="s">
        <v>723</v>
      </c>
      <c r="N221" s="1" t="s">
        <v>6736</v>
      </c>
      <c r="O221" s="1" t="s">
        <v>6737</v>
      </c>
    </row>
    <row r="222">
      <c r="A222" s="1" t="s">
        <v>2218</v>
      </c>
      <c r="B222" s="1" t="s">
        <v>6093</v>
      </c>
      <c r="D222" s="1">
        <v>36.0</v>
      </c>
      <c r="E222" s="1">
        <v>4.1185486E7</v>
      </c>
      <c r="F222" s="1" t="b">
        <v>1</v>
      </c>
      <c r="G222" s="1" t="b">
        <v>0</v>
      </c>
      <c r="H222" s="1" t="s">
        <v>2217</v>
      </c>
      <c r="I222" s="1" t="s">
        <v>6319</v>
      </c>
      <c r="J222" s="1" t="s">
        <v>6738</v>
      </c>
      <c r="L222" s="1" t="s">
        <v>2220</v>
      </c>
      <c r="M222" s="1" t="s">
        <v>2221</v>
      </c>
      <c r="N222" s="1" t="s">
        <v>6739</v>
      </c>
      <c r="O222" s="1" t="s">
        <v>6740</v>
      </c>
    </row>
    <row r="223">
      <c r="A223" s="1" t="s">
        <v>2210</v>
      </c>
      <c r="B223" s="1" t="s">
        <v>6093</v>
      </c>
      <c r="D223" s="1">
        <v>36.0</v>
      </c>
      <c r="E223" s="1">
        <v>4.1111281E7</v>
      </c>
      <c r="F223" s="1" t="b">
        <v>0</v>
      </c>
      <c r="G223" s="1" t="b">
        <v>0</v>
      </c>
      <c r="H223" s="1" t="s">
        <v>2209</v>
      </c>
      <c r="I223" s="1" t="s">
        <v>6111</v>
      </c>
      <c r="J223" s="1" t="s">
        <v>6702</v>
      </c>
      <c r="K223" s="1" t="s">
        <v>6741</v>
      </c>
      <c r="L223" s="1" t="s">
        <v>1657</v>
      </c>
      <c r="M223" s="1" t="s">
        <v>1658</v>
      </c>
      <c r="N223" s="1" t="s">
        <v>6676</v>
      </c>
      <c r="O223" s="1" t="s">
        <v>6742</v>
      </c>
    </row>
    <row r="224">
      <c r="A224" s="1" t="s">
        <v>2269</v>
      </c>
      <c r="B224" s="1" t="s">
        <v>6093</v>
      </c>
      <c r="D224" s="1">
        <v>36.0</v>
      </c>
      <c r="E224" s="1">
        <v>4.1073547E7</v>
      </c>
      <c r="F224" s="1" t="b">
        <v>0</v>
      </c>
      <c r="G224" s="1" t="b">
        <v>0</v>
      </c>
      <c r="H224" s="1" t="s">
        <v>2268</v>
      </c>
      <c r="I224" s="1" t="s">
        <v>6238</v>
      </c>
      <c r="J224" s="1" t="s">
        <v>6743</v>
      </c>
      <c r="K224" s="1" t="s">
        <v>6744</v>
      </c>
      <c r="L224" s="1" t="s">
        <v>49</v>
      </c>
      <c r="M224" s="1" t="s">
        <v>1838</v>
      </c>
      <c r="N224" s="1" t="s">
        <v>6745</v>
      </c>
      <c r="O224" s="1" t="s">
        <v>6746</v>
      </c>
    </row>
    <row r="225">
      <c r="A225" s="1" t="s">
        <v>2234</v>
      </c>
      <c r="B225" s="1" t="s">
        <v>6093</v>
      </c>
      <c r="D225" s="1">
        <v>36.0</v>
      </c>
      <c r="E225" s="1">
        <v>4.1060673E7</v>
      </c>
      <c r="F225" s="1" t="b">
        <v>0</v>
      </c>
      <c r="G225" s="1" t="b">
        <v>0</v>
      </c>
      <c r="H225" s="1" t="s">
        <v>2233</v>
      </c>
      <c r="I225" s="1" t="s">
        <v>6319</v>
      </c>
      <c r="J225" s="1" t="s">
        <v>6747</v>
      </c>
      <c r="K225" s="1" t="s">
        <v>6748</v>
      </c>
      <c r="L225" s="1" t="s">
        <v>2236</v>
      </c>
      <c r="M225" s="1" t="s">
        <v>2237</v>
      </c>
      <c r="N225" s="1" t="s">
        <v>6322</v>
      </c>
      <c r="O225" s="1" t="s">
        <v>6749</v>
      </c>
    </row>
    <row r="226">
      <c r="A226" s="1" t="s">
        <v>2214</v>
      </c>
      <c r="B226" s="1" t="s">
        <v>6093</v>
      </c>
      <c r="D226" s="1">
        <v>36.0</v>
      </c>
      <c r="E226" s="1">
        <v>4.0979584E7</v>
      </c>
      <c r="F226" s="1" t="b">
        <v>0</v>
      </c>
      <c r="G226" s="1" t="b">
        <v>0</v>
      </c>
      <c r="H226" s="1" t="s">
        <v>2213</v>
      </c>
      <c r="I226" s="1" t="s">
        <v>6111</v>
      </c>
      <c r="J226" s="1" t="s">
        <v>6714</v>
      </c>
      <c r="K226" s="1" t="s">
        <v>6750</v>
      </c>
      <c r="L226" s="1" t="s">
        <v>740</v>
      </c>
      <c r="M226" s="1" t="s">
        <v>741</v>
      </c>
      <c r="N226" s="1" t="s">
        <v>6676</v>
      </c>
      <c r="O226" s="1" t="s">
        <v>6751</v>
      </c>
    </row>
    <row r="227">
      <c r="A227" s="1" t="s">
        <v>2240</v>
      </c>
      <c r="B227" s="1" t="s">
        <v>6093</v>
      </c>
      <c r="D227" s="1">
        <v>36.0</v>
      </c>
      <c r="E227" s="1">
        <v>4.0773856E7</v>
      </c>
      <c r="F227" s="1" t="b">
        <v>0</v>
      </c>
      <c r="G227" s="1" t="b">
        <v>0</v>
      </c>
      <c r="H227" s="1" t="s">
        <v>2239</v>
      </c>
      <c r="I227" s="1" t="s">
        <v>6111</v>
      </c>
      <c r="J227" s="1" t="s">
        <v>6726</v>
      </c>
      <c r="K227" s="1" t="s">
        <v>6752</v>
      </c>
      <c r="L227" s="1" t="s">
        <v>639</v>
      </c>
      <c r="M227" s="1" t="s">
        <v>640</v>
      </c>
      <c r="N227" s="1" t="s">
        <v>6676</v>
      </c>
      <c r="O227" s="1" t="s">
        <v>6753</v>
      </c>
    </row>
    <row r="228">
      <c r="A228" s="1" t="s">
        <v>6754</v>
      </c>
      <c r="B228" s="1" t="s">
        <v>6093</v>
      </c>
      <c r="D228" s="1">
        <v>36.0</v>
      </c>
      <c r="E228" s="1">
        <v>4.0520604E7</v>
      </c>
      <c r="F228" s="1" t="b">
        <v>0</v>
      </c>
      <c r="G228" s="1" t="b">
        <v>0</v>
      </c>
      <c r="H228" s="1" t="s">
        <v>1505</v>
      </c>
      <c r="I228" s="1" t="s">
        <v>6319</v>
      </c>
      <c r="J228" s="1" t="s">
        <v>6341</v>
      </c>
      <c r="K228" s="1" t="s">
        <v>6342</v>
      </c>
      <c r="L228" s="1" t="s">
        <v>633</v>
      </c>
      <c r="M228" s="1" t="s">
        <v>634</v>
      </c>
      <c r="N228" s="1" t="s">
        <v>6755</v>
      </c>
      <c r="O228" s="1" t="s">
        <v>6756</v>
      </c>
    </row>
    <row r="229">
      <c r="A229" s="1" t="s">
        <v>2273</v>
      </c>
      <c r="B229" s="1" t="s">
        <v>6093</v>
      </c>
      <c r="D229" s="1">
        <v>36.0</v>
      </c>
      <c r="E229" s="1">
        <v>4.0462032E7</v>
      </c>
      <c r="F229" s="1" t="b">
        <v>1</v>
      </c>
      <c r="G229" s="1" t="b">
        <v>0</v>
      </c>
      <c r="H229" s="1" t="s">
        <v>2272</v>
      </c>
      <c r="I229" s="1" t="s">
        <v>6319</v>
      </c>
      <c r="J229" s="1" t="s">
        <v>6757</v>
      </c>
      <c r="L229" s="1" t="s">
        <v>2220</v>
      </c>
      <c r="M229" s="1" t="s">
        <v>2275</v>
      </c>
      <c r="N229" s="1" t="s">
        <v>6758</v>
      </c>
      <c r="O229" s="1" t="s">
        <v>6759</v>
      </c>
    </row>
    <row r="230">
      <c r="A230" s="1" t="s">
        <v>2340</v>
      </c>
      <c r="B230" s="1" t="s">
        <v>6093</v>
      </c>
      <c r="D230" s="1">
        <v>36.0</v>
      </c>
      <c r="E230" s="1">
        <v>4.0388806E7</v>
      </c>
      <c r="F230" s="1" t="b">
        <v>0</v>
      </c>
      <c r="G230" s="1" t="b">
        <v>0</v>
      </c>
      <c r="H230" s="1" t="s">
        <v>2339</v>
      </c>
      <c r="I230" s="1" t="s">
        <v>6319</v>
      </c>
      <c r="J230" s="1" t="s">
        <v>6747</v>
      </c>
      <c r="K230" s="1" t="s">
        <v>6760</v>
      </c>
      <c r="L230" s="1" t="s">
        <v>2236</v>
      </c>
      <c r="M230" s="1" t="s">
        <v>2237</v>
      </c>
      <c r="N230" s="1" t="s">
        <v>6322</v>
      </c>
      <c r="O230" s="1" t="s">
        <v>6761</v>
      </c>
    </row>
    <row r="231">
      <c r="A231" s="1" t="s">
        <v>2478</v>
      </c>
      <c r="B231" s="1" t="s">
        <v>6093</v>
      </c>
      <c r="D231" s="1">
        <v>36.0</v>
      </c>
      <c r="E231" s="1">
        <v>4.0374362E7</v>
      </c>
      <c r="F231" s="1" t="b">
        <v>0</v>
      </c>
      <c r="G231" s="1" t="b">
        <v>0</v>
      </c>
      <c r="H231" s="1" t="s">
        <v>2477</v>
      </c>
      <c r="I231" s="1" t="s">
        <v>6319</v>
      </c>
      <c r="J231" s="1" t="s">
        <v>6485</v>
      </c>
      <c r="K231" s="1" t="s">
        <v>6762</v>
      </c>
      <c r="L231" s="1" t="s">
        <v>1917</v>
      </c>
      <c r="M231" s="1" t="s">
        <v>1918</v>
      </c>
      <c r="N231" s="1" t="s">
        <v>6322</v>
      </c>
      <c r="O231" s="1" t="s">
        <v>6763</v>
      </c>
    </row>
    <row r="232">
      <c r="A232" s="1" t="s">
        <v>2330</v>
      </c>
      <c r="B232" s="1" t="s">
        <v>6093</v>
      </c>
      <c r="D232" s="1">
        <v>36.0</v>
      </c>
      <c r="E232" s="1">
        <v>4.0302295E7</v>
      </c>
      <c r="F232" s="1" t="b">
        <v>0</v>
      </c>
      <c r="G232" s="1" t="b">
        <v>0</v>
      </c>
      <c r="H232" s="1" t="s">
        <v>2329</v>
      </c>
      <c r="I232" s="1" t="s">
        <v>6319</v>
      </c>
      <c r="J232" s="1" t="s">
        <v>6320</v>
      </c>
      <c r="K232" s="1" t="s">
        <v>6321</v>
      </c>
      <c r="L232" s="1" t="s">
        <v>87</v>
      </c>
      <c r="M232" s="1" t="s">
        <v>88</v>
      </c>
      <c r="N232" s="1" t="s">
        <v>6322</v>
      </c>
      <c r="O232" s="1" t="s">
        <v>6764</v>
      </c>
    </row>
    <row r="233">
      <c r="A233" s="1" t="s">
        <v>2363</v>
      </c>
      <c r="B233" s="1" t="s">
        <v>6093</v>
      </c>
      <c r="D233" s="1">
        <v>36.0</v>
      </c>
      <c r="E233" s="1">
        <v>4.0242633E7</v>
      </c>
      <c r="F233" s="1" t="b">
        <v>0</v>
      </c>
      <c r="G233" s="1" t="b">
        <v>0</v>
      </c>
      <c r="H233" s="1" t="s">
        <v>2362</v>
      </c>
      <c r="I233" s="1" t="s">
        <v>6238</v>
      </c>
      <c r="J233" s="1" t="s">
        <v>6765</v>
      </c>
      <c r="L233" s="1" t="s">
        <v>2365</v>
      </c>
      <c r="M233" s="1" t="s">
        <v>723</v>
      </c>
      <c r="N233" s="1" t="s">
        <v>6766</v>
      </c>
      <c r="O233" s="1" t="s">
        <v>6767</v>
      </c>
    </row>
    <row r="234">
      <c r="A234" s="1" t="s">
        <v>2278</v>
      </c>
      <c r="B234" s="1" t="s">
        <v>6093</v>
      </c>
      <c r="D234" s="1">
        <v>36.0</v>
      </c>
      <c r="E234" s="1">
        <v>4.0049126E7</v>
      </c>
      <c r="F234" s="1" t="b">
        <v>0</v>
      </c>
      <c r="G234" s="1" t="b">
        <v>0</v>
      </c>
      <c r="H234" s="1" t="s">
        <v>2277</v>
      </c>
      <c r="I234" s="1" t="s">
        <v>6111</v>
      </c>
      <c r="J234" s="1" t="s">
        <v>6768</v>
      </c>
      <c r="K234" s="1" t="s">
        <v>6769</v>
      </c>
      <c r="L234" s="1" t="s">
        <v>209</v>
      </c>
      <c r="M234" s="1" t="s">
        <v>210</v>
      </c>
      <c r="N234" s="1" t="s">
        <v>6676</v>
      </c>
      <c r="O234" s="1" t="s">
        <v>6770</v>
      </c>
    </row>
    <row r="235">
      <c r="A235" s="1" t="s">
        <v>2298</v>
      </c>
      <c r="B235" s="1" t="s">
        <v>6093</v>
      </c>
      <c r="D235" s="1">
        <v>36.0</v>
      </c>
      <c r="E235" s="1">
        <v>3.9831987E7</v>
      </c>
      <c r="F235" s="1" t="b">
        <v>1</v>
      </c>
      <c r="G235" s="1" t="b">
        <v>0</v>
      </c>
      <c r="H235" s="1" t="s">
        <v>2297</v>
      </c>
      <c r="I235" s="1" t="s">
        <v>6319</v>
      </c>
      <c r="J235" s="1" t="s">
        <v>6771</v>
      </c>
      <c r="L235" s="1" t="s">
        <v>2220</v>
      </c>
      <c r="M235" s="1" t="s">
        <v>2300</v>
      </c>
      <c r="N235" s="1" t="s">
        <v>6772</v>
      </c>
      <c r="O235" s="1" t="s">
        <v>6773</v>
      </c>
    </row>
    <row r="236">
      <c r="A236" s="1" t="s">
        <v>2555</v>
      </c>
      <c r="B236" s="1" t="s">
        <v>6093</v>
      </c>
      <c r="D236" s="1">
        <v>36.0</v>
      </c>
      <c r="E236" s="1">
        <v>3.9725232E7</v>
      </c>
      <c r="F236" s="1" t="b">
        <v>0</v>
      </c>
      <c r="G236" s="1" t="b">
        <v>0</v>
      </c>
      <c r="H236" s="1" t="s">
        <v>2554</v>
      </c>
      <c r="I236" s="1" t="s">
        <v>6238</v>
      </c>
      <c r="J236" s="1" t="s">
        <v>6774</v>
      </c>
      <c r="K236" s="1" t="s">
        <v>6775</v>
      </c>
      <c r="L236" s="1" t="s">
        <v>174</v>
      </c>
      <c r="M236" s="1" t="s">
        <v>175</v>
      </c>
      <c r="N236" s="1" t="s">
        <v>6776</v>
      </c>
      <c r="O236" s="1" t="s">
        <v>6777</v>
      </c>
    </row>
    <row r="237">
      <c r="A237" s="1" t="s">
        <v>2434</v>
      </c>
      <c r="B237" s="1" t="s">
        <v>6093</v>
      </c>
      <c r="D237" s="1">
        <v>36.0</v>
      </c>
      <c r="E237" s="1">
        <v>3.962032E7</v>
      </c>
      <c r="F237" s="1" t="b">
        <v>0</v>
      </c>
      <c r="G237" s="1" t="b">
        <v>0</v>
      </c>
      <c r="H237" s="1" t="s">
        <v>2433</v>
      </c>
      <c r="I237" s="1" t="s">
        <v>6238</v>
      </c>
      <c r="J237" s="1" t="s">
        <v>6778</v>
      </c>
      <c r="K237" s="1" t="s">
        <v>6779</v>
      </c>
      <c r="L237" s="1" t="s">
        <v>2436</v>
      </c>
      <c r="M237" s="1" t="s">
        <v>509</v>
      </c>
      <c r="N237" s="1" t="s">
        <v>6780</v>
      </c>
      <c r="O237" s="1" t="s">
        <v>6781</v>
      </c>
    </row>
    <row r="238">
      <c r="A238" s="1" t="s">
        <v>6782</v>
      </c>
      <c r="B238" s="1" t="s">
        <v>6093</v>
      </c>
      <c r="D238" s="1">
        <v>36.0</v>
      </c>
      <c r="E238" s="1">
        <v>3.9618543E7</v>
      </c>
      <c r="F238" s="1" t="b">
        <v>0</v>
      </c>
      <c r="G238" s="1" t="b">
        <v>0</v>
      </c>
      <c r="H238" s="1" t="s">
        <v>2097</v>
      </c>
      <c r="I238" s="1" t="s">
        <v>6238</v>
      </c>
      <c r="J238" s="1" t="s">
        <v>6783</v>
      </c>
      <c r="K238" s="1" t="s">
        <v>6784</v>
      </c>
      <c r="L238" s="1" t="s">
        <v>2100</v>
      </c>
      <c r="M238" s="1" t="s">
        <v>119</v>
      </c>
      <c r="N238" s="1" t="s">
        <v>6785</v>
      </c>
      <c r="O238" s="1" t="s">
        <v>6786</v>
      </c>
    </row>
    <row r="239">
      <c r="A239" s="1" t="s">
        <v>2490</v>
      </c>
      <c r="B239" s="1" t="s">
        <v>6093</v>
      </c>
      <c r="D239" s="1">
        <v>36.0</v>
      </c>
      <c r="E239" s="1">
        <v>3.9566413E7</v>
      </c>
      <c r="F239" s="1" t="b">
        <v>0</v>
      </c>
      <c r="G239" s="1" t="b">
        <v>0</v>
      </c>
      <c r="H239" s="1" t="s">
        <v>2489</v>
      </c>
      <c r="I239" s="1" t="s">
        <v>6094</v>
      </c>
      <c r="J239" s="1" t="s">
        <v>6787</v>
      </c>
      <c r="K239" s="1" t="s">
        <v>6586</v>
      </c>
      <c r="L239" s="1" t="s">
        <v>112</v>
      </c>
      <c r="M239" s="1" t="s">
        <v>113</v>
      </c>
      <c r="N239" s="1" t="s">
        <v>6097</v>
      </c>
      <c r="O239" s="1" t="s">
        <v>6788</v>
      </c>
    </row>
    <row r="240">
      <c r="A240" s="1" t="s">
        <v>2708</v>
      </c>
      <c r="B240" s="1" t="s">
        <v>6093</v>
      </c>
      <c r="D240" s="1">
        <v>36.0</v>
      </c>
      <c r="E240" s="1">
        <v>3.9486853E7</v>
      </c>
      <c r="F240" s="1" t="b">
        <v>0</v>
      </c>
      <c r="G240" s="1" t="b">
        <v>0</v>
      </c>
      <c r="H240" s="1" t="s">
        <v>2707</v>
      </c>
      <c r="I240" s="1" t="s">
        <v>6238</v>
      </c>
      <c r="J240" s="1" t="s">
        <v>6789</v>
      </c>
      <c r="K240" s="1" t="s">
        <v>6790</v>
      </c>
      <c r="L240" s="1" t="s">
        <v>2710</v>
      </c>
      <c r="M240" s="1" t="s">
        <v>2711</v>
      </c>
      <c r="N240" s="1" t="s">
        <v>6791</v>
      </c>
      <c r="O240" s="1" t="s">
        <v>6792</v>
      </c>
    </row>
    <row r="241">
      <c r="A241" s="1" t="s">
        <v>2444</v>
      </c>
      <c r="B241" s="1" t="s">
        <v>6093</v>
      </c>
      <c r="D241" s="1">
        <v>36.0</v>
      </c>
      <c r="E241" s="1">
        <v>3.9454617E7</v>
      </c>
      <c r="F241" s="1" t="b">
        <v>0</v>
      </c>
      <c r="G241" s="1" t="b">
        <v>0</v>
      </c>
      <c r="H241" s="1" t="s">
        <v>2443</v>
      </c>
      <c r="I241" s="1" t="s">
        <v>6319</v>
      </c>
      <c r="J241" s="1" t="s">
        <v>6793</v>
      </c>
      <c r="K241" s="1" t="s">
        <v>6794</v>
      </c>
      <c r="L241" s="1" t="s">
        <v>2446</v>
      </c>
      <c r="M241" s="1" t="s">
        <v>2447</v>
      </c>
      <c r="N241" s="1" t="s">
        <v>6496</v>
      </c>
      <c r="O241" s="1" t="s">
        <v>6795</v>
      </c>
    </row>
    <row r="242">
      <c r="A242" s="1" t="s">
        <v>2403</v>
      </c>
      <c r="B242" s="1" t="s">
        <v>6093</v>
      </c>
      <c r="D242" s="1">
        <v>36.0</v>
      </c>
      <c r="E242" s="1">
        <v>3.9403529E7</v>
      </c>
      <c r="F242" s="1" t="b">
        <v>0</v>
      </c>
      <c r="G242" s="1" t="b">
        <v>0</v>
      </c>
      <c r="H242" s="1" t="s">
        <v>2402</v>
      </c>
      <c r="I242" s="1" t="s">
        <v>6238</v>
      </c>
      <c r="J242" s="1" t="s">
        <v>6796</v>
      </c>
      <c r="K242" s="1" t="s">
        <v>6797</v>
      </c>
      <c r="L242" s="1" t="s">
        <v>2391</v>
      </c>
      <c r="M242" s="1" t="s">
        <v>2392</v>
      </c>
      <c r="N242" s="1" t="s">
        <v>6798</v>
      </c>
      <c r="O242" s="1" t="s">
        <v>6799</v>
      </c>
    </row>
    <row r="243">
      <c r="A243" s="1" t="s">
        <v>2430</v>
      </c>
      <c r="B243" s="1" t="s">
        <v>6093</v>
      </c>
      <c r="D243" s="1">
        <v>36.0</v>
      </c>
      <c r="E243" s="1">
        <v>3.936276E7</v>
      </c>
      <c r="F243" s="1" t="b">
        <v>0</v>
      </c>
      <c r="G243" s="1" t="b">
        <v>0</v>
      </c>
      <c r="H243" s="1" t="s">
        <v>2429</v>
      </c>
      <c r="I243" s="1" t="s">
        <v>6238</v>
      </c>
      <c r="J243" s="1" t="s">
        <v>6800</v>
      </c>
      <c r="L243" s="1" t="s">
        <v>754</v>
      </c>
      <c r="M243" s="1" t="s">
        <v>322</v>
      </c>
      <c r="N243" s="1" t="s">
        <v>6801</v>
      </c>
      <c r="O243" s="1" t="s">
        <v>6802</v>
      </c>
    </row>
    <row r="244">
      <c r="A244" s="1" t="s">
        <v>2344</v>
      </c>
      <c r="B244" s="1" t="s">
        <v>6093</v>
      </c>
      <c r="D244" s="1">
        <v>36.0</v>
      </c>
      <c r="E244" s="1">
        <v>3.899101E7</v>
      </c>
      <c r="F244" s="1" t="b">
        <v>0</v>
      </c>
      <c r="G244" s="1" t="b">
        <v>0</v>
      </c>
      <c r="H244" s="1" t="s">
        <v>2343</v>
      </c>
      <c r="I244" s="1" t="s">
        <v>6319</v>
      </c>
      <c r="J244" s="1" t="s">
        <v>6803</v>
      </c>
      <c r="K244" s="1" t="s">
        <v>6804</v>
      </c>
      <c r="L244" s="1" t="s">
        <v>2346</v>
      </c>
      <c r="M244" s="1" t="s">
        <v>2347</v>
      </c>
      <c r="N244" s="1" t="s">
        <v>6322</v>
      </c>
      <c r="O244" s="1" t="s">
        <v>6805</v>
      </c>
    </row>
    <row r="245">
      <c r="A245" s="1" t="s">
        <v>2350</v>
      </c>
      <c r="B245" s="1" t="s">
        <v>6093</v>
      </c>
      <c r="D245" s="1">
        <v>36.0</v>
      </c>
      <c r="E245" s="1">
        <v>3.8958552E7</v>
      </c>
      <c r="F245" s="1" t="b">
        <v>1</v>
      </c>
      <c r="G245" s="1" t="b">
        <v>0</v>
      </c>
      <c r="H245" s="1" t="s">
        <v>2349</v>
      </c>
      <c r="I245" s="1" t="s">
        <v>6319</v>
      </c>
      <c r="J245" s="1" t="s">
        <v>6806</v>
      </c>
      <c r="L245" s="1" t="s">
        <v>2220</v>
      </c>
      <c r="M245" s="1" t="s">
        <v>2352</v>
      </c>
      <c r="N245" s="1" t="s">
        <v>6807</v>
      </c>
      <c r="O245" s="1" t="s">
        <v>6808</v>
      </c>
    </row>
    <row r="246">
      <c r="A246" s="1" t="s">
        <v>6809</v>
      </c>
      <c r="B246" s="1" t="s">
        <v>6093</v>
      </c>
      <c r="D246" s="1">
        <v>36.0</v>
      </c>
      <c r="E246" s="1">
        <v>3.8774764E7</v>
      </c>
      <c r="F246" s="1" t="b">
        <v>0</v>
      </c>
      <c r="G246" s="1" t="b">
        <v>0</v>
      </c>
      <c r="H246" s="1" t="s">
        <v>1603</v>
      </c>
      <c r="I246" s="1" t="s">
        <v>6238</v>
      </c>
      <c r="J246" s="1" t="s">
        <v>6531</v>
      </c>
      <c r="L246" s="1" t="s">
        <v>754</v>
      </c>
      <c r="M246" s="1" t="s">
        <v>1606</v>
      </c>
      <c r="N246" s="1" t="s">
        <v>6810</v>
      </c>
      <c r="O246" s="1" t="s">
        <v>6811</v>
      </c>
    </row>
    <row r="247">
      <c r="A247" s="1" t="s">
        <v>2389</v>
      </c>
      <c r="B247" s="1" t="s">
        <v>6093</v>
      </c>
      <c r="D247" s="1">
        <v>36.0</v>
      </c>
      <c r="E247" s="1">
        <v>3.8701565E7</v>
      </c>
      <c r="F247" s="1" t="b">
        <v>0</v>
      </c>
      <c r="G247" s="1" t="b">
        <v>0</v>
      </c>
      <c r="H247" s="1" t="s">
        <v>2388</v>
      </c>
      <c r="I247" s="1" t="s">
        <v>6238</v>
      </c>
      <c r="J247" s="1" t="s">
        <v>6812</v>
      </c>
      <c r="K247" s="1" t="s">
        <v>6813</v>
      </c>
      <c r="L247" s="1" t="s">
        <v>2391</v>
      </c>
      <c r="M247" s="1" t="s">
        <v>2392</v>
      </c>
      <c r="N247" s="1" t="s">
        <v>6814</v>
      </c>
      <c r="O247" s="1" t="s">
        <v>6815</v>
      </c>
    </row>
    <row r="248">
      <c r="A248" s="1" t="s">
        <v>2376</v>
      </c>
      <c r="B248" s="1" t="s">
        <v>6093</v>
      </c>
      <c r="D248" s="1">
        <v>36.0</v>
      </c>
      <c r="E248" s="1">
        <v>3.8682658E7</v>
      </c>
      <c r="F248" s="1" t="b">
        <v>0</v>
      </c>
      <c r="G248" s="1" t="b">
        <v>0</v>
      </c>
      <c r="H248" s="1" t="s">
        <v>2375</v>
      </c>
      <c r="I248" s="1" t="s">
        <v>6238</v>
      </c>
      <c r="J248" s="1" t="s">
        <v>6816</v>
      </c>
      <c r="K248" s="1" t="s">
        <v>6817</v>
      </c>
      <c r="L248" s="1" t="s">
        <v>1576</v>
      </c>
      <c r="M248" s="1" t="s">
        <v>2081</v>
      </c>
      <c r="N248" s="1" t="s">
        <v>6818</v>
      </c>
      <c r="O248" s="1" t="s">
        <v>6819</v>
      </c>
    </row>
    <row r="249">
      <c r="A249" s="1" t="s">
        <v>2407</v>
      </c>
      <c r="B249" s="1" t="s">
        <v>6093</v>
      </c>
      <c r="D249" s="1">
        <v>36.0</v>
      </c>
      <c r="E249" s="1">
        <v>3.826977E7</v>
      </c>
      <c r="F249" s="1" t="b">
        <v>0</v>
      </c>
      <c r="G249" s="1" t="b">
        <v>0</v>
      </c>
      <c r="H249" s="1" t="s">
        <v>2406</v>
      </c>
      <c r="I249" s="1" t="s">
        <v>6319</v>
      </c>
      <c r="J249" s="1" t="s">
        <v>6820</v>
      </c>
      <c r="K249" s="1" t="s">
        <v>6821</v>
      </c>
      <c r="L249" s="1" t="s">
        <v>87</v>
      </c>
      <c r="M249" s="1" t="s">
        <v>88</v>
      </c>
      <c r="N249" s="1" t="s">
        <v>6322</v>
      </c>
      <c r="O249" s="1" t="s">
        <v>6822</v>
      </c>
    </row>
    <row r="250">
      <c r="A250" s="1" t="s">
        <v>3272</v>
      </c>
      <c r="B250" s="1" t="s">
        <v>6093</v>
      </c>
      <c r="D250" s="1">
        <v>36.0</v>
      </c>
      <c r="E250" s="1">
        <v>3.8120243E7</v>
      </c>
      <c r="F250" s="1" t="b">
        <v>0</v>
      </c>
      <c r="G250" s="1" t="b">
        <v>0</v>
      </c>
      <c r="H250" s="1" t="s">
        <v>3271</v>
      </c>
      <c r="I250" s="1" t="s">
        <v>6094</v>
      </c>
      <c r="J250" s="1" t="s">
        <v>6682</v>
      </c>
      <c r="K250" s="1" t="s">
        <v>6331</v>
      </c>
      <c r="L250" s="1" t="s">
        <v>740</v>
      </c>
      <c r="M250" s="1" t="s">
        <v>741</v>
      </c>
      <c r="N250" s="1" t="s">
        <v>6097</v>
      </c>
      <c r="O250" s="1" t="s">
        <v>6823</v>
      </c>
    </row>
    <row r="251">
      <c r="A251" s="1" t="s">
        <v>2520</v>
      </c>
      <c r="B251" s="1" t="s">
        <v>6093</v>
      </c>
      <c r="D251" s="1">
        <v>36.0</v>
      </c>
      <c r="E251" s="1">
        <v>3.7941804E7</v>
      </c>
      <c r="F251" s="1" t="b">
        <v>0</v>
      </c>
      <c r="G251" s="1" t="b">
        <v>0</v>
      </c>
      <c r="H251" s="1" t="s">
        <v>2519</v>
      </c>
      <c r="I251" s="1" t="s">
        <v>6094</v>
      </c>
      <c r="J251" s="1" t="s">
        <v>6824</v>
      </c>
      <c r="K251" s="1" t="s">
        <v>6825</v>
      </c>
      <c r="L251" s="1" t="s">
        <v>2522</v>
      </c>
      <c r="M251" s="1" t="s">
        <v>2523</v>
      </c>
      <c r="N251" s="1" t="s">
        <v>6097</v>
      </c>
      <c r="O251" s="1" t="s">
        <v>6826</v>
      </c>
    </row>
    <row r="252">
      <c r="A252" s="1" t="s">
        <v>2960</v>
      </c>
      <c r="B252" s="1" t="s">
        <v>6093</v>
      </c>
      <c r="D252" s="1">
        <v>36.0</v>
      </c>
      <c r="E252" s="1">
        <v>3.7802089E7</v>
      </c>
      <c r="F252" s="1" t="b">
        <v>0</v>
      </c>
      <c r="G252" s="1" t="b">
        <v>0</v>
      </c>
      <c r="H252" s="1" t="s">
        <v>2959</v>
      </c>
      <c r="I252" s="1" t="s">
        <v>6094</v>
      </c>
      <c r="J252" s="1" t="s">
        <v>6613</v>
      </c>
      <c r="K252" s="1" t="s">
        <v>6422</v>
      </c>
      <c r="L252" s="1" t="s">
        <v>639</v>
      </c>
      <c r="M252" s="1" t="s">
        <v>640</v>
      </c>
      <c r="N252" s="1" t="s">
        <v>6097</v>
      </c>
      <c r="O252" s="1" t="s">
        <v>6827</v>
      </c>
    </row>
    <row r="253">
      <c r="A253" s="1" t="s">
        <v>2450</v>
      </c>
      <c r="B253" s="1" t="s">
        <v>6093</v>
      </c>
      <c r="D253" s="1">
        <v>36.0</v>
      </c>
      <c r="E253" s="1">
        <v>3.755075E7</v>
      </c>
      <c r="F253" s="1" t="b">
        <v>1</v>
      </c>
      <c r="G253" s="1" t="b">
        <v>0</v>
      </c>
      <c r="H253" s="1" t="s">
        <v>2449</v>
      </c>
      <c r="I253" s="1" t="s">
        <v>6319</v>
      </c>
      <c r="J253" s="1" t="s">
        <v>6828</v>
      </c>
      <c r="L253" s="1" t="s">
        <v>2220</v>
      </c>
      <c r="M253" s="1" t="s">
        <v>2452</v>
      </c>
      <c r="N253" s="1" t="s">
        <v>6829</v>
      </c>
      <c r="O253" s="1" t="s">
        <v>6830</v>
      </c>
    </row>
    <row r="254">
      <c r="A254" s="1" t="s">
        <v>2603</v>
      </c>
      <c r="B254" s="1" t="s">
        <v>6093</v>
      </c>
      <c r="D254" s="1">
        <v>36.0</v>
      </c>
      <c r="E254" s="1">
        <v>3.7466906E7</v>
      </c>
      <c r="F254" s="1" t="b">
        <v>0</v>
      </c>
      <c r="G254" s="1" t="b">
        <v>0</v>
      </c>
      <c r="H254" s="1" t="s">
        <v>2602</v>
      </c>
      <c r="I254" s="1" t="s">
        <v>6238</v>
      </c>
      <c r="J254" s="1" t="s">
        <v>6831</v>
      </c>
      <c r="K254" s="1" t="s">
        <v>6832</v>
      </c>
      <c r="L254" s="1" t="s">
        <v>2605</v>
      </c>
      <c r="M254" s="1" t="s">
        <v>509</v>
      </c>
      <c r="N254" s="1" t="s">
        <v>6833</v>
      </c>
      <c r="O254" s="1" t="s">
        <v>6834</v>
      </c>
    </row>
    <row r="255">
      <c r="A255" s="1" t="s">
        <v>2538</v>
      </c>
      <c r="B255" s="1" t="s">
        <v>6093</v>
      </c>
      <c r="D255" s="1">
        <v>36.0</v>
      </c>
      <c r="E255" s="1">
        <v>3.7438937E7</v>
      </c>
      <c r="F255" s="1" t="b">
        <v>0</v>
      </c>
      <c r="G255" s="1" t="b">
        <v>0</v>
      </c>
      <c r="H255" s="1" t="s">
        <v>2537</v>
      </c>
      <c r="I255" s="1" t="s">
        <v>6094</v>
      </c>
      <c r="J255" s="1" t="s">
        <v>6835</v>
      </c>
      <c r="K255" s="1" t="s">
        <v>6331</v>
      </c>
      <c r="L255" s="1" t="s">
        <v>740</v>
      </c>
      <c r="M255" s="1" t="s">
        <v>741</v>
      </c>
      <c r="N255" s="1" t="s">
        <v>6097</v>
      </c>
      <c r="O255" s="1" t="s">
        <v>6836</v>
      </c>
    </row>
    <row r="256">
      <c r="A256" s="1" t="s">
        <v>2630</v>
      </c>
      <c r="B256" s="1" t="s">
        <v>6093</v>
      </c>
      <c r="D256" s="1">
        <v>36.0</v>
      </c>
      <c r="E256" s="1">
        <v>3.7059862E7</v>
      </c>
      <c r="F256" s="1" t="b">
        <v>1</v>
      </c>
      <c r="G256" s="1" t="b">
        <v>0</v>
      </c>
      <c r="H256" s="1" t="s">
        <v>2629</v>
      </c>
      <c r="I256" s="1" t="s">
        <v>6319</v>
      </c>
      <c r="J256" s="1" t="s">
        <v>6837</v>
      </c>
      <c r="L256" s="1" t="s">
        <v>2632</v>
      </c>
      <c r="M256" s="1" t="s">
        <v>2633</v>
      </c>
      <c r="N256" s="1" t="s">
        <v>6838</v>
      </c>
      <c r="O256" s="1" t="s">
        <v>6839</v>
      </c>
    </row>
    <row r="257">
      <c r="A257" s="1" t="s">
        <v>2459</v>
      </c>
      <c r="B257" s="1" t="s">
        <v>6093</v>
      </c>
      <c r="D257" s="1">
        <v>36.0</v>
      </c>
      <c r="E257" s="1">
        <v>3.69486E7</v>
      </c>
      <c r="F257" s="1" t="b">
        <v>0</v>
      </c>
      <c r="G257" s="1" t="b">
        <v>0</v>
      </c>
      <c r="H257" s="1" t="s">
        <v>2458</v>
      </c>
      <c r="I257" s="1" t="s">
        <v>6238</v>
      </c>
      <c r="J257" s="1" t="s">
        <v>6743</v>
      </c>
      <c r="K257" s="1" t="s">
        <v>6840</v>
      </c>
      <c r="L257" s="1" t="s">
        <v>49</v>
      </c>
      <c r="M257" s="1" t="s">
        <v>1838</v>
      </c>
      <c r="N257" s="1" t="s">
        <v>6841</v>
      </c>
      <c r="O257" s="1" t="s">
        <v>6842</v>
      </c>
    </row>
    <row r="258">
      <c r="A258" s="1" t="s">
        <v>2467</v>
      </c>
      <c r="B258" s="1" t="s">
        <v>6093</v>
      </c>
      <c r="D258" s="1">
        <v>36.0</v>
      </c>
      <c r="E258" s="1">
        <v>3.6916757E7</v>
      </c>
      <c r="F258" s="1" t="b">
        <v>0</v>
      </c>
      <c r="G258" s="1" t="b">
        <v>0</v>
      </c>
      <c r="H258" s="1" t="s">
        <v>2466</v>
      </c>
      <c r="I258" s="1" t="s">
        <v>6655</v>
      </c>
      <c r="J258" s="1" t="s">
        <v>6843</v>
      </c>
      <c r="K258" s="1" t="s">
        <v>6844</v>
      </c>
      <c r="L258" s="1" t="s">
        <v>2469</v>
      </c>
      <c r="M258" s="1" t="s">
        <v>2470</v>
      </c>
      <c r="N258" s="1" t="s">
        <v>6658</v>
      </c>
      <c r="O258" s="1" t="s">
        <v>6845</v>
      </c>
    </row>
    <row r="259">
      <c r="A259" s="1" t="s">
        <v>2494</v>
      </c>
      <c r="B259" s="1" t="s">
        <v>6093</v>
      </c>
      <c r="D259" s="1">
        <v>36.0</v>
      </c>
      <c r="E259" s="1">
        <v>3.6888052E7</v>
      </c>
      <c r="F259" s="1" t="b">
        <v>0</v>
      </c>
      <c r="G259" s="1" t="b">
        <v>0</v>
      </c>
      <c r="H259" s="1" t="s">
        <v>2493</v>
      </c>
      <c r="I259" s="1" t="s">
        <v>6238</v>
      </c>
      <c r="J259" s="1" t="s">
        <v>6846</v>
      </c>
      <c r="K259" s="1" t="s">
        <v>6847</v>
      </c>
      <c r="L259" s="1" t="s">
        <v>2496</v>
      </c>
      <c r="M259" s="1" t="s">
        <v>509</v>
      </c>
      <c r="N259" s="1" t="s">
        <v>6848</v>
      </c>
      <c r="O259" s="1" t="s">
        <v>6849</v>
      </c>
    </row>
    <row r="260">
      <c r="A260" s="1" t="s">
        <v>6850</v>
      </c>
      <c r="B260" s="1" t="s">
        <v>6093</v>
      </c>
      <c r="D260" s="1">
        <v>36.0</v>
      </c>
      <c r="E260" s="1">
        <v>3.6714044E7</v>
      </c>
      <c r="F260" s="1" t="b">
        <v>0</v>
      </c>
      <c r="G260" s="1" t="b">
        <v>0</v>
      </c>
      <c r="H260" s="1" t="s">
        <v>2097</v>
      </c>
      <c r="I260" s="1" t="s">
        <v>6238</v>
      </c>
      <c r="J260" s="1" t="s">
        <v>6783</v>
      </c>
      <c r="K260" s="1" t="s">
        <v>6784</v>
      </c>
      <c r="L260" s="1" t="s">
        <v>2100</v>
      </c>
      <c r="M260" s="1" t="s">
        <v>119</v>
      </c>
      <c r="N260" s="1" t="s">
        <v>6851</v>
      </c>
      <c r="O260" s="1" t="s">
        <v>6852</v>
      </c>
    </row>
    <row r="261">
      <c r="A261" s="1" t="s">
        <v>2551</v>
      </c>
      <c r="B261" s="1" t="s">
        <v>6093</v>
      </c>
      <c r="D261" s="1">
        <v>36.0</v>
      </c>
      <c r="E261" s="1">
        <v>3.6683035E7</v>
      </c>
      <c r="F261" s="1" t="b">
        <v>0</v>
      </c>
      <c r="G261" s="1" t="b">
        <v>0</v>
      </c>
      <c r="H261" s="1" t="s">
        <v>2550</v>
      </c>
      <c r="I261" s="1" t="s">
        <v>6094</v>
      </c>
      <c r="J261" s="1" t="s">
        <v>6835</v>
      </c>
      <c r="K261" s="1" t="s">
        <v>6331</v>
      </c>
      <c r="L261" s="1" t="s">
        <v>740</v>
      </c>
      <c r="M261" s="1" t="s">
        <v>741</v>
      </c>
      <c r="N261" s="1" t="s">
        <v>6097</v>
      </c>
      <c r="O261" s="1" t="s">
        <v>6853</v>
      </c>
    </row>
    <row r="262">
      <c r="A262" s="1" t="s">
        <v>2503</v>
      </c>
      <c r="B262" s="1" t="s">
        <v>6093</v>
      </c>
      <c r="D262" s="1">
        <v>36.0</v>
      </c>
      <c r="E262" s="1">
        <v>3.652418E7</v>
      </c>
      <c r="F262" s="1" t="b">
        <v>0</v>
      </c>
      <c r="G262" s="1" t="b">
        <v>0</v>
      </c>
      <c r="H262" s="1" t="s">
        <v>2502</v>
      </c>
      <c r="I262" s="1" t="s">
        <v>6238</v>
      </c>
      <c r="J262" s="1" t="s">
        <v>6854</v>
      </c>
      <c r="K262" s="1" t="s">
        <v>6855</v>
      </c>
      <c r="L262" s="1" t="s">
        <v>1548</v>
      </c>
      <c r="M262" s="1" t="s">
        <v>509</v>
      </c>
      <c r="N262" s="1" t="s">
        <v>6856</v>
      </c>
      <c r="O262" s="1" t="s">
        <v>6857</v>
      </c>
    </row>
    <row r="263">
      <c r="A263" s="1" t="s">
        <v>6858</v>
      </c>
      <c r="B263" s="1" t="s">
        <v>6093</v>
      </c>
      <c r="D263" s="1">
        <v>36.0</v>
      </c>
      <c r="E263" s="1">
        <v>3.6485255E7</v>
      </c>
      <c r="F263" s="1" t="b">
        <v>0</v>
      </c>
      <c r="G263" s="1" t="b">
        <v>0</v>
      </c>
      <c r="H263" s="1" t="s">
        <v>1631</v>
      </c>
      <c r="I263" s="1" t="s">
        <v>6238</v>
      </c>
      <c r="J263" s="1" t="s">
        <v>6689</v>
      </c>
      <c r="K263" s="1" t="s">
        <v>6690</v>
      </c>
      <c r="L263" s="1" t="s">
        <v>49</v>
      </c>
      <c r="M263" s="1" t="s">
        <v>1634</v>
      </c>
      <c r="N263" s="1" t="s">
        <v>6859</v>
      </c>
      <c r="O263" s="1" t="s">
        <v>6860</v>
      </c>
    </row>
    <row r="264">
      <c r="A264" s="1" t="s">
        <v>2507</v>
      </c>
      <c r="B264" s="1" t="s">
        <v>6093</v>
      </c>
      <c r="D264" s="1">
        <v>36.0</v>
      </c>
      <c r="E264" s="1">
        <v>3.6447414E7</v>
      </c>
      <c r="F264" s="1" t="b">
        <v>0</v>
      </c>
      <c r="G264" s="1" t="b">
        <v>0</v>
      </c>
      <c r="H264" s="1" t="s">
        <v>2506</v>
      </c>
      <c r="I264" s="1" t="s">
        <v>6238</v>
      </c>
      <c r="J264" s="1" t="s">
        <v>6861</v>
      </c>
      <c r="K264" s="1" t="s">
        <v>6862</v>
      </c>
      <c r="L264" s="1" t="s">
        <v>2336</v>
      </c>
      <c r="M264" s="1" t="s">
        <v>2337</v>
      </c>
      <c r="N264" s="1" t="s">
        <v>6863</v>
      </c>
      <c r="O264" s="1" t="s">
        <v>6864</v>
      </c>
    </row>
    <row r="265">
      <c r="A265" s="1" t="s">
        <v>2780</v>
      </c>
      <c r="B265" s="1" t="s">
        <v>6093</v>
      </c>
      <c r="D265" s="1">
        <v>36.0</v>
      </c>
      <c r="E265" s="1">
        <v>3.6199393E7</v>
      </c>
      <c r="F265" s="1" t="b">
        <v>0</v>
      </c>
      <c r="G265" s="1" t="b">
        <v>0</v>
      </c>
      <c r="H265" s="1" t="s">
        <v>2779</v>
      </c>
      <c r="I265" s="1" t="s">
        <v>6238</v>
      </c>
      <c r="J265" s="1" t="s">
        <v>6865</v>
      </c>
      <c r="K265" s="1" t="s">
        <v>6866</v>
      </c>
      <c r="L265" s="1" t="s">
        <v>2782</v>
      </c>
      <c r="M265" s="1" t="s">
        <v>2783</v>
      </c>
      <c r="N265" s="1" t="s">
        <v>6867</v>
      </c>
      <c r="O265" s="1" t="s">
        <v>6868</v>
      </c>
    </row>
    <row r="266">
      <c r="A266" s="1" t="s">
        <v>2499</v>
      </c>
      <c r="B266" s="1" t="s">
        <v>6093</v>
      </c>
      <c r="D266" s="1">
        <v>36.0</v>
      </c>
      <c r="E266" s="1">
        <v>3.6078917E7</v>
      </c>
      <c r="F266" s="1" t="b">
        <v>0</v>
      </c>
      <c r="G266" s="1" t="b">
        <v>0</v>
      </c>
      <c r="H266" s="1" t="s">
        <v>2498</v>
      </c>
      <c r="I266" s="1" t="s">
        <v>6111</v>
      </c>
      <c r="J266" s="1" t="s">
        <v>6768</v>
      </c>
      <c r="K266" s="1" t="s">
        <v>6869</v>
      </c>
      <c r="L266" s="1" t="s">
        <v>209</v>
      </c>
      <c r="M266" s="1" t="s">
        <v>210</v>
      </c>
      <c r="N266" s="1" t="s">
        <v>6676</v>
      </c>
      <c r="O266" s="1" t="s">
        <v>6870</v>
      </c>
    </row>
    <row r="267">
      <c r="A267" s="1" t="s">
        <v>2593</v>
      </c>
      <c r="B267" s="1" t="s">
        <v>6093</v>
      </c>
      <c r="D267" s="1">
        <v>36.0</v>
      </c>
      <c r="E267" s="1">
        <v>3.5542451E7</v>
      </c>
      <c r="F267" s="1" t="b">
        <v>0</v>
      </c>
      <c r="G267" s="1" t="b">
        <v>0</v>
      </c>
      <c r="H267" s="1" t="s">
        <v>2592</v>
      </c>
      <c r="I267" s="1" t="s">
        <v>6094</v>
      </c>
      <c r="J267" s="1" t="s">
        <v>6871</v>
      </c>
      <c r="K267" s="1" t="s">
        <v>6872</v>
      </c>
      <c r="L267" s="1" t="s">
        <v>963</v>
      </c>
      <c r="M267" s="1" t="s">
        <v>964</v>
      </c>
      <c r="N267" s="1" t="s">
        <v>6097</v>
      </c>
      <c r="O267" s="1" t="s">
        <v>6873</v>
      </c>
    </row>
    <row r="268">
      <c r="A268" s="1" t="s">
        <v>2766</v>
      </c>
      <c r="B268" s="1" t="s">
        <v>6093</v>
      </c>
      <c r="D268" s="1">
        <v>36.0</v>
      </c>
      <c r="E268" s="1">
        <v>3.5311834E7</v>
      </c>
      <c r="F268" s="1" t="b">
        <v>1</v>
      </c>
      <c r="G268" s="1" t="b">
        <v>0</v>
      </c>
      <c r="H268" s="1" t="s">
        <v>2765</v>
      </c>
      <c r="I268" s="1" t="s">
        <v>6319</v>
      </c>
      <c r="J268" s="1" t="s">
        <v>6874</v>
      </c>
      <c r="K268" s="1" t="s">
        <v>6875</v>
      </c>
      <c r="L268" s="1" t="s">
        <v>2066</v>
      </c>
      <c r="M268" s="1" t="s">
        <v>1808</v>
      </c>
      <c r="N268" s="1" t="s">
        <v>6876</v>
      </c>
      <c r="O268" s="1" t="s">
        <v>6877</v>
      </c>
    </row>
    <row r="269">
      <c r="A269" s="1" t="s">
        <v>2654</v>
      </c>
      <c r="B269" s="1" t="s">
        <v>6093</v>
      </c>
      <c r="D269" s="1">
        <v>36.0</v>
      </c>
      <c r="E269" s="1">
        <v>3.5292037E7</v>
      </c>
      <c r="F269" s="1" t="b">
        <v>1</v>
      </c>
      <c r="G269" s="1" t="b">
        <v>0</v>
      </c>
      <c r="H269" s="1" t="s">
        <v>2653</v>
      </c>
      <c r="I269" s="1" t="s">
        <v>6319</v>
      </c>
      <c r="J269" s="1" t="s">
        <v>6878</v>
      </c>
      <c r="L269" s="1" t="s">
        <v>2656</v>
      </c>
      <c r="M269" s="1" t="s">
        <v>2227</v>
      </c>
      <c r="N269" s="1" t="s">
        <v>6879</v>
      </c>
      <c r="O269" s="1" t="s">
        <v>6880</v>
      </c>
    </row>
    <row r="270">
      <c r="A270" s="1" t="s">
        <v>2626</v>
      </c>
      <c r="B270" s="1" t="s">
        <v>6093</v>
      </c>
      <c r="D270" s="1">
        <v>36.0</v>
      </c>
      <c r="E270" s="1">
        <v>3.5207684E7</v>
      </c>
      <c r="F270" s="1" t="b">
        <v>0</v>
      </c>
      <c r="G270" s="1" t="b">
        <v>0</v>
      </c>
      <c r="H270" s="1" t="s">
        <v>2625</v>
      </c>
      <c r="I270" s="1" t="s">
        <v>6094</v>
      </c>
      <c r="J270" s="1" t="s">
        <v>6787</v>
      </c>
      <c r="K270" s="1" t="s">
        <v>6586</v>
      </c>
      <c r="L270" s="1" t="s">
        <v>112</v>
      </c>
      <c r="M270" s="1" t="s">
        <v>113</v>
      </c>
      <c r="N270" s="1" t="s">
        <v>6097</v>
      </c>
      <c r="O270" s="1" t="s">
        <v>6881</v>
      </c>
    </row>
    <row r="271">
      <c r="A271" s="1" t="s">
        <v>6882</v>
      </c>
      <c r="B271" s="1" t="s">
        <v>6093</v>
      </c>
      <c r="D271" s="1">
        <v>36.0</v>
      </c>
      <c r="E271" s="1">
        <v>3.5051228E7</v>
      </c>
      <c r="F271" s="1" t="b">
        <v>0</v>
      </c>
      <c r="G271" s="1" t="b">
        <v>0</v>
      </c>
      <c r="H271" s="1" t="s">
        <v>1478</v>
      </c>
      <c r="I271" s="1" t="s">
        <v>6319</v>
      </c>
      <c r="J271" s="1" t="s">
        <v>6883</v>
      </c>
      <c r="K271" s="1" t="s">
        <v>6884</v>
      </c>
      <c r="L271" s="1" t="s">
        <v>174</v>
      </c>
      <c r="M271" s="1" t="s">
        <v>175</v>
      </c>
      <c r="N271" s="1" t="s">
        <v>6885</v>
      </c>
      <c r="O271" s="1" t="s">
        <v>6886</v>
      </c>
    </row>
    <row r="272">
      <c r="A272" s="1" t="s">
        <v>2775</v>
      </c>
      <c r="B272" s="1" t="s">
        <v>6093</v>
      </c>
      <c r="D272" s="1">
        <v>36.0</v>
      </c>
      <c r="E272" s="1">
        <v>3.5031577E7</v>
      </c>
      <c r="F272" s="1" t="b">
        <v>0</v>
      </c>
      <c r="G272" s="1" t="b">
        <v>0</v>
      </c>
      <c r="H272" s="1" t="s">
        <v>2774</v>
      </c>
      <c r="I272" s="1" t="s">
        <v>6238</v>
      </c>
      <c r="J272" s="1" t="s">
        <v>6887</v>
      </c>
      <c r="K272" s="1" t="s">
        <v>6888</v>
      </c>
      <c r="L272" s="1" t="s">
        <v>174</v>
      </c>
      <c r="M272" s="1" t="s">
        <v>2777</v>
      </c>
      <c r="N272" s="1" t="s">
        <v>6889</v>
      </c>
      <c r="O272" s="1" t="s">
        <v>6890</v>
      </c>
    </row>
    <row r="273">
      <c r="A273" s="1" t="s">
        <v>2589</v>
      </c>
      <c r="B273" s="1" t="s">
        <v>6093</v>
      </c>
      <c r="D273" s="1">
        <v>36.0</v>
      </c>
      <c r="E273" s="1">
        <v>3.5008213E7</v>
      </c>
      <c r="F273" s="1" t="b">
        <v>0</v>
      </c>
      <c r="G273" s="1" t="b">
        <v>0</v>
      </c>
      <c r="H273" s="1" t="s">
        <v>2588</v>
      </c>
      <c r="I273" s="1" t="s">
        <v>6111</v>
      </c>
      <c r="J273" s="1" t="s">
        <v>6891</v>
      </c>
      <c r="K273" s="1" t="s">
        <v>6892</v>
      </c>
      <c r="L273" s="1" t="s">
        <v>1856</v>
      </c>
      <c r="M273" s="1" t="s">
        <v>1857</v>
      </c>
      <c r="N273" s="1" t="s">
        <v>6114</v>
      </c>
      <c r="O273" s="1" t="s">
        <v>6893</v>
      </c>
    </row>
    <row r="274">
      <c r="A274" s="1" t="s">
        <v>2572</v>
      </c>
      <c r="B274" s="1" t="s">
        <v>6093</v>
      </c>
      <c r="D274" s="1">
        <v>36.0</v>
      </c>
      <c r="E274" s="1">
        <v>3.4633316E7</v>
      </c>
      <c r="F274" s="1" t="b">
        <v>0</v>
      </c>
      <c r="G274" s="1" t="b">
        <v>0</v>
      </c>
      <c r="H274" s="1" t="s">
        <v>2571</v>
      </c>
      <c r="I274" s="1" t="s">
        <v>6319</v>
      </c>
      <c r="J274" s="1" t="s">
        <v>6894</v>
      </c>
      <c r="K274" s="1" t="s">
        <v>6895</v>
      </c>
      <c r="L274" s="1" t="s">
        <v>963</v>
      </c>
      <c r="M274" s="1" t="s">
        <v>964</v>
      </c>
      <c r="N274" s="1" t="s">
        <v>6896</v>
      </c>
      <c r="O274" s="1" t="s">
        <v>6897</v>
      </c>
    </row>
    <row r="275">
      <c r="A275" s="1" t="s">
        <v>2792</v>
      </c>
      <c r="B275" s="1" t="s">
        <v>6093</v>
      </c>
      <c r="D275" s="1">
        <v>36.0</v>
      </c>
      <c r="E275" s="1">
        <v>3.4490886E7</v>
      </c>
      <c r="F275" s="1" t="b">
        <v>1</v>
      </c>
      <c r="G275" s="1" t="b">
        <v>0</v>
      </c>
      <c r="H275" s="1" t="s">
        <v>2791</v>
      </c>
      <c r="I275" s="1" t="s">
        <v>6319</v>
      </c>
      <c r="J275" s="1" t="s">
        <v>6898</v>
      </c>
      <c r="K275" s="1" t="s">
        <v>6899</v>
      </c>
      <c r="L275" s="1" t="s">
        <v>2720</v>
      </c>
      <c r="M275" s="1" t="s">
        <v>2721</v>
      </c>
      <c r="N275" s="1" t="s">
        <v>6900</v>
      </c>
      <c r="O275" s="1" t="s">
        <v>6901</v>
      </c>
    </row>
    <row r="276">
      <c r="A276" s="1" t="s">
        <v>2580</v>
      </c>
      <c r="B276" s="1" t="s">
        <v>6093</v>
      </c>
      <c r="D276" s="1">
        <v>36.0</v>
      </c>
      <c r="E276" s="1">
        <v>3.4388239E7</v>
      </c>
      <c r="F276" s="1" t="b">
        <v>0</v>
      </c>
      <c r="G276" s="1" t="b">
        <v>0</v>
      </c>
      <c r="H276" s="1" t="s">
        <v>2579</v>
      </c>
      <c r="I276" s="1" t="s">
        <v>6238</v>
      </c>
      <c r="J276" s="1" t="s">
        <v>6705</v>
      </c>
      <c r="K276" s="1" t="s">
        <v>6902</v>
      </c>
      <c r="L276" s="1" t="s">
        <v>1829</v>
      </c>
      <c r="M276" s="1" t="s">
        <v>509</v>
      </c>
      <c r="N276" s="1" t="s">
        <v>6903</v>
      </c>
      <c r="O276" s="1" t="s">
        <v>6904</v>
      </c>
    </row>
    <row r="277">
      <c r="A277" s="1" t="s">
        <v>6905</v>
      </c>
      <c r="B277" s="1" t="s">
        <v>6093</v>
      </c>
      <c r="D277" s="1">
        <v>36.0</v>
      </c>
      <c r="E277" s="1">
        <v>3.4377065E7</v>
      </c>
      <c r="F277" s="1" t="b">
        <v>0</v>
      </c>
      <c r="G277" s="1" t="b">
        <v>0</v>
      </c>
      <c r="H277" s="1" t="s">
        <v>1486</v>
      </c>
      <c r="I277" s="1" t="s">
        <v>6373</v>
      </c>
      <c r="J277" s="1" t="s">
        <v>6906</v>
      </c>
      <c r="K277" s="1" t="s">
        <v>6375</v>
      </c>
      <c r="L277" s="1" t="s">
        <v>1489</v>
      </c>
      <c r="M277" s="1" t="s">
        <v>1490</v>
      </c>
      <c r="N277" s="1" t="s">
        <v>6376</v>
      </c>
      <c r="O277" s="1" t="s">
        <v>6907</v>
      </c>
    </row>
    <row r="278">
      <c r="A278" s="1" t="s">
        <v>6908</v>
      </c>
      <c r="B278" s="1" t="s">
        <v>6093</v>
      </c>
      <c r="D278" s="1">
        <v>36.0</v>
      </c>
      <c r="E278" s="1">
        <v>3.4253621E7</v>
      </c>
      <c r="F278" s="1" t="b">
        <v>1</v>
      </c>
      <c r="G278" s="1" t="b">
        <v>0</v>
      </c>
      <c r="H278" s="1" t="s">
        <v>1753</v>
      </c>
      <c r="I278" s="1" t="s">
        <v>6319</v>
      </c>
      <c r="J278" s="1" t="s">
        <v>6909</v>
      </c>
      <c r="K278" s="1" t="s">
        <v>6910</v>
      </c>
      <c r="L278" s="1" t="s">
        <v>1756</v>
      </c>
      <c r="M278" s="1" t="s">
        <v>1757</v>
      </c>
      <c r="N278" s="1" t="s">
        <v>6911</v>
      </c>
      <c r="O278" s="1" t="s">
        <v>6912</v>
      </c>
    </row>
    <row r="279">
      <c r="A279" s="1" t="s">
        <v>2608</v>
      </c>
      <c r="B279" s="1" t="s">
        <v>6093</v>
      </c>
      <c r="D279" s="1">
        <v>36.0</v>
      </c>
      <c r="E279" s="1">
        <v>3.4229117E7</v>
      </c>
      <c r="F279" s="1" t="b">
        <v>0</v>
      </c>
      <c r="G279" s="1" t="b">
        <v>0</v>
      </c>
      <c r="H279" s="1" t="s">
        <v>2607</v>
      </c>
      <c r="I279" s="1" t="s">
        <v>6319</v>
      </c>
      <c r="J279" s="1" t="s">
        <v>6793</v>
      </c>
      <c r="K279" s="1" t="s">
        <v>6913</v>
      </c>
      <c r="L279" s="1" t="s">
        <v>2446</v>
      </c>
      <c r="M279" s="1" t="s">
        <v>2447</v>
      </c>
      <c r="N279" s="1" t="s">
        <v>6496</v>
      </c>
      <c r="O279" s="1" t="s">
        <v>6914</v>
      </c>
    </row>
    <row r="280">
      <c r="A280" s="1" t="s">
        <v>2739</v>
      </c>
      <c r="B280" s="1" t="s">
        <v>6093</v>
      </c>
      <c r="D280" s="1">
        <v>36.0</v>
      </c>
      <c r="E280" s="1">
        <v>3.3964998E7</v>
      </c>
      <c r="F280" s="1" t="b">
        <v>1</v>
      </c>
      <c r="G280" s="1" t="b">
        <v>0</v>
      </c>
      <c r="H280" s="1" t="s">
        <v>2738</v>
      </c>
      <c r="I280" s="1" t="s">
        <v>6319</v>
      </c>
      <c r="J280" s="1" t="s">
        <v>6915</v>
      </c>
      <c r="L280" s="1" t="s">
        <v>2741</v>
      </c>
      <c r="M280" s="1" t="s">
        <v>691</v>
      </c>
      <c r="N280" s="1" t="s">
        <v>6916</v>
      </c>
      <c r="O280" s="1" t="s">
        <v>6917</v>
      </c>
    </row>
    <row r="281">
      <c r="A281" s="1" t="s">
        <v>2675</v>
      </c>
      <c r="B281" s="1" t="s">
        <v>6093</v>
      </c>
      <c r="D281" s="1">
        <v>36.0</v>
      </c>
      <c r="E281" s="1">
        <v>3.3913272E7</v>
      </c>
      <c r="F281" s="1" t="b">
        <v>0</v>
      </c>
      <c r="G281" s="1" t="b">
        <v>0</v>
      </c>
      <c r="H281" s="1" t="s">
        <v>2674</v>
      </c>
      <c r="I281" s="1" t="s">
        <v>6319</v>
      </c>
      <c r="J281" s="1" t="s">
        <v>6450</v>
      </c>
      <c r="K281" s="1" t="s">
        <v>6918</v>
      </c>
      <c r="L281" s="1" t="s">
        <v>49</v>
      </c>
      <c r="M281" s="1" t="s">
        <v>1792</v>
      </c>
      <c r="N281" s="1" t="s">
        <v>6919</v>
      </c>
      <c r="O281" s="1" t="s">
        <v>6920</v>
      </c>
    </row>
    <row r="282">
      <c r="A282" s="1" t="s">
        <v>2584</v>
      </c>
      <c r="B282" s="1" t="s">
        <v>6093</v>
      </c>
      <c r="D282" s="1">
        <v>36.0</v>
      </c>
      <c r="E282" s="1">
        <v>3.3874487E7</v>
      </c>
      <c r="F282" s="1" t="b">
        <v>0</v>
      </c>
      <c r="G282" s="1" t="b">
        <v>0</v>
      </c>
      <c r="H282" s="1" t="s">
        <v>2583</v>
      </c>
      <c r="I282" s="1" t="s">
        <v>6655</v>
      </c>
      <c r="J282" s="1" t="s">
        <v>6921</v>
      </c>
      <c r="K282" s="1" t="s">
        <v>6922</v>
      </c>
      <c r="L282" s="1" t="s">
        <v>2586</v>
      </c>
      <c r="M282" s="1" t="s">
        <v>240</v>
      </c>
      <c r="N282" s="1" t="s">
        <v>6658</v>
      </c>
      <c r="O282" s="1" t="s">
        <v>6923</v>
      </c>
    </row>
    <row r="283">
      <c r="A283" s="1" t="s">
        <v>2617</v>
      </c>
      <c r="B283" s="1" t="s">
        <v>6093</v>
      </c>
      <c r="D283" s="1">
        <v>36.0</v>
      </c>
      <c r="E283" s="1">
        <v>3.3842804E7</v>
      </c>
      <c r="F283" s="1" t="b">
        <v>0</v>
      </c>
      <c r="G283" s="1" t="b">
        <v>0</v>
      </c>
      <c r="H283" s="1" t="s">
        <v>2616</v>
      </c>
      <c r="I283" s="1" t="s">
        <v>6238</v>
      </c>
      <c r="J283" s="1" t="s">
        <v>6924</v>
      </c>
      <c r="K283" s="1" t="s">
        <v>6925</v>
      </c>
      <c r="L283" s="1" t="s">
        <v>2619</v>
      </c>
      <c r="M283" s="1" t="s">
        <v>1883</v>
      </c>
      <c r="N283" s="1" t="s">
        <v>6926</v>
      </c>
      <c r="O283" s="1" t="s">
        <v>6927</v>
      </c>
    </row>
    <row r="284">
      <c r="A284" s="1" t="s">
        <v>6928</v>
      </c>
      <c r="B284" s="1" t="s">
        <v>6093</v>
      </c>
      <c r="D284" s="1">
        <v>36.0</v>
      </c>
      <c r="E284" s="1">
        <v>3.3622953E7</v>
      </c>
      <c r="F284" s="1" t="b">
        <v>1</v>
      </c>
      <c r="G284" s="1" t="b">
        <v>0</v>
      </c>
      <c r="H284" s="1" t="s">
        <v>1753</v>
      </c>
      <c r="I284" s="1" t="s">
        <v>6319</v>
      </c>
      <c r="J284" s="1" t="s">
        <v>6909</v>
      </c>
      <c r="K284" s="1" t="s">
        <v>6910</v>
      </c>
      <c r="L284" s="1" t="s">
        <v>1756</v>
      </c>
      <c r="M284" s="1" t="s">
        <v>1757</v>
      </c>
      <c r="N284" s="1" t="s">
        <v>6929</v>
      </c>
      <c r="O284" s="1" t="s">
        <v>6930</v>
      </c>
    </row>
    <row r="285">
      <c r="A285" s="1" t="s">
        <v>2718</v>
      </c>
      <c r="B285" s="1" t="s">
        <v>6093</v>
      </c>
      <c r="D285" s="1">
        <v>36.0</v>
      </c>
      <c r="E285" s="1">
        <v>3.3563444E7</v>
      </c>
      <c r="F285" s="1" t="b">
        <v>1</v>
      </c>
      <c r="G285" s="1" t="b">
        <v>0</v>
      </c>
      <c r="H285" s="1" t="s">
        <v>2717</v>
      </c>
      <c r="I285" s="1" t="s">
        <v>6319</v>
      </c>
      <c r="J285" s="1" t="s">
        <v>6898</v>
      </c>
      <c r="K285" s="1" t="s">
        <v>6931</v>
      </c>
      <c r="L285" s="1" t="s">
        <v>2720</v>
      </c>
      <c r="M285" s="1" t="s">
        <v>2721</v>
      </c>
      <c r="N285" s="1" t="s">
        <v>6932</v>
      </c>
      <c r="O285" s="1" t="s">
        <v>6933</v>
      </c>
    </row>
    <row r="286">
      <c r="A286" s="1" t="s">
        <v>2735</v>
      </c>
      <c r="B286" s="1" t="s">
        <v>6093</v>
      </c>
      <c r="D286" s="1">
        <v>36.0</v>
      </c>
      <c r="E286" s="1">
        <v>3.3486068E7</v>
      </c>
      <c r="F286" s="1" t="b">
        <v>0</v>
      </c>
      <c r="G286" s="1" t="b">
        <v>0</v>
      </c>
      <c r="H286" s="1" t="s">
        <v>2734</v>
      </c>
      <c r="I286" s="1" t="s">
        <v>6094</v>
      </c>
      <c r="J286" s="1" t="s">
        <v>6787</v>
      </c>
      <c r="K286" s="1" t="s">
        <v>6586</v>
      </c>
      <c r="L286" s="1" t="s">
        <v>112</v>
      </c>
      <c r="M286" s="1" t="s">
        <v>113</v>
      </c>
      <c r="N286" s="1" t="s">
        <v>6097</v>
      </c>
      <c r="O286" s="1" t="s">
        <v>6934</v>
      </c>
    </row>
    <row r="287">
      <c r="A287" s="1" t="s">
        <v>6935</v>
      </c>
      <c r="B287" s="1" t="s">
        <v>6093</v>
      </c>
      <c r="D287" s="1">
        <v>36.0</v>
      </c>
      <c r="E287" s="1">
        <v>3.3231096E7</v>
      </c>
      <c r="F287" s="1" t="b">
        <v>0</v>
      </c>
      <c r="G287" s="1" t="b">
        <v>0</v>
      </c>
      <c r="H287" s="1" t="s">
        <v>1759</v>
      </c>
      <c r="I287" s="1" t="s">
        <v>6140</v>
      </c>
      <c r="J287" s="1" t="s">
        <v>6936</v>
      </c>
      <c r="K287" s="1" t="s">
        <v>6937</v>
      </c>
      <c r="L287" s="1" t="s">
        <v>112</v>
      </c>
      <c r="M287" s="1" t="s">
        <v>113</v>
      </c>
      <c r="N287" s="1" t="s">
        <v>6938</v>
      </c>
      <c r="O287" s="1" t="s">
        <v>6939</v>
      </c>
    </row>
    <row r="288">
      <c r="A288" s="1" t="s">
        <v>6940</v>
      </c>
      <c r="B288" s="1" t="s">
        <v>6093</v>
      </c>
      <c r="D288" s="1">
        <v>36.0</v>
      </c>
      <c r="E288" s="1">
        <v>3.3226805E7</v>
      </c>
      <c r="F288" s="1" t="b">
        <v>0</v>
      </c>
      <c r="G288" s="1" t="b">
        <v>0</v>
      </c>
      <c r="H288" s="1" t="s">
        <v>1608</v>
      </c>
      <c r="I288" s="1" t="s">
        <v>6319</v>
      </c>
      <c r="J288" s="1" t="s">
        <v>6434</v>
      </c>
      <c r="K288" s="1" t="s">
        <v>6941</v>
      </c>
      <c r="L288" s="1" t="s">
        <v>1559</v>
      </c>
      <c r="M288" s="1" t="s">
        <v>1560</v>
      </c>
      <c r="N288" s="1" t="s">
        <v>6942</v>
      </c>
      <c r="O288" s="1" t="s">
        <v>6943</v>
      </c>
    </row>
    <row r="289">
      <c r="A289" s="1" t="s">
        <v>3170</v>
      </c>
      <c r="B289" s="1" t="s">
        <v>6093</v>
      </c>
      <c r="D289" s="1">
        <v>36.0</v>
      </c>
      <c r="E289" s="1">
        <v>3.3004454E7</v>
      </c>
      <c r="F289" s="1" t="b">
        <v>1</v>
      </c>
      <c r="G289" s="1" t="b">
        <v>0</v>
      </c>
      <c r="H289" s="1" t="s">
        <v>3169</v>
      </c>
      <c r="I289" s="1" t="s">
        <v>6319</v>
      </c>
      <c r="J289" s="1" t="s">
        <v>6944</v>
      </c>
      <c r="K289" s="1" t="s">
        <v>6945</v>
      </c>
      <c r="L289" s="1" t="s">
        <v>2066</v>
      </c>
      <c r="M289" s="1" t="s">
        <v>2057</v>
      </c>
      <c r="N289" s="1" t="s">
        <v>6946</v>
      </c>
      <c r="O289" s="1" t="s">
        <v>6947</v>
      </c>
    </row>
    <row r="290">
      <c r="A290" s="1" t="s">
        <v>2762</v>
      </c>
      <c r="B290" s="1" t="s">
        <v>6093</v>
      </c>
      <c r="D290" s="1">
        <v>36.0</v>
      </c>
      <c r="E290" s="1">
        <v>3.2881109E7</v>
      </c>
      <c r="F290" s="1" t="b">
        <v>0</v>
      </c>
      <c r="G290" s="1" t="b">
        <v>0</v>
      </c>
      <c r="H290" s="1" t="s">
        <v>2761</v>
      </c>
      <c r="I290" s="1" t="s">
        <v>6948</v>
      </c>
      <c r="J290" s="1" t="s">
        <v>6949</v>
      </c>
      <c r="K290" s="1" t="s">
        <v>6950</v>
      </c>
      <c r="L290" s="1" t="s">
        <v>639</v>
      </c>
      <c r="M290" s="1" t="s">
        <v>640</v>
      </c>
      <c r="N290" s="1" t="s">
        <v>6951</v>
      </c>
      <c r="O290" s="1" t="s">
        <v>6952</v>
      </c>
    </row>
    <row r="291">
      <c r="A291" s="1" t="s">
        <v>2698</v>
      </c>
      <c r="B291" s="1" t="s">
        <v>6093</v>
      </c>
      <c r="D291" s="1">
        <v>36.0</v>
      </c>
      <c r="E291" s="1">
        <v>3.285227E7</v>
      </c>
      <c r="F291" s="1" t="b">
        <v>0</v>
      </c>
      <c r="G291" s="1" t="b">
        <v>0</v>
      </c>
      <c r="H291" s="1" t="s">
        <v>2697</v>
      </c>
      <c r="I291" s="1" t="s">
        <v>6238</v>
      </c>
      <c r="J291" s="1" t="s">
        <v>6953</v>
      </c>
      <c r="K291" s="1" t="s">
        <v>6954</v>
      </c>
      <c r="L291" s="1" t="s">
        <v>2700</v>
      </c>
      <c r="M291" s="1" t="s">
        <v>509</v>
      </c>
      <c r="N291" s="1" t="s">
        <v>6955</v>
      </c>
      <c r="O291" s="1" t="s">
        <v>6956</v>
      </c>
    </row>
    <row r="292">
      <c r="A292" s="1" t="s">
        <v>2648</v>
      </c>
      <c r="B292" s="1" t="s">
        <v>6093</v>
      </c>
      <c r="D292" s="1">
        <v>36.0</v>
      </c>
      <c r="E292" s="1">
        <v>3.2808569E7</v>
      </c>
      <c r="F292" s="1" t="b">
        <v>0</v>
      </c>
      <c r="G292" s="1" t="b">
        <v>0</v>
      </c>
      <c r="H292" s="1" t="s">
        <v>2647</v>
      </c>
      <c r="I292" s="1" t="s">
        <v>6655</v>
      </c>
      <c r="J292" s="1" t="s">
        <v>6957</v>
      </c>
      <c r="K292" s="1" t="s">
        <v>6958</v>
      </c>
      <c r="L292" s="1" t="s">
        <v>2650</v>
      </c>
      <c r="M292" s="1" t="s">
        <v>2651</v>
      </c>
      <c r="N292" s="1" t="s">
        <v>6658</v>
      </c>
      <c r="O292" s="1" t="s">
        <v>6959</v>
      </c>
    </row>
    <row r="293">
      <c r="A293" s="1" t="s">
        <v>2644</v>
      </c>
      <c r="B293" s="1" t="s">
        <v>6093</v>
      </c>
      <c r="D293" s="1">
        <v>36.0</v>
      </c>
      <c r="E293" s="1">
        <v>3.2783914E7</v>
      </c>
      <c r="F293" s="1" t="b">
        <v>0</v>
      </c>
      <c r="G293" s="1" t="b">
        <v>0</v>
      </c>
      <c r="H293" s="1" t="s">
        <v>2643</v>
      </c>
      <c r="I293" s="1" t="s">
        <v>6655</v>
      </c>
      <c r="J293" s="1" t="s">
        <v>6960</v>
      </c>
      <c r="K293" s="1" t="s">
        <v>6961</v>
      </c>
      <c r="L293" s="1" t="s">
        <v>633</v>
      </c>
      <c r="M293" s="1" t="s">
        <v>634</v>
      </c>
      <c r="N293" s="1" t="s">
        <v>6658</v>
      </c>
      <c r="O293" s="1" t="s">
        <v>6962</v>
      </c>
    </row>
    <row r="294">
      <c r="A294" s="1" t="s">
        <v>2663</v>
      </c>
      <c r="B294" s="1" t="s">
        <v>6093</v>
      </c>
      <c r="D294" s="1">
        <v>36.0</v>
      </c>
      <c r="E294" s="1">
        <v>3.2717489E7</v>
      </c>
      <c r="F294" s="1" t="b">
        <v>0</v>
      </c>
      <c r="G294" s="1" t="b">
        <v>0</v>
      </c>
      <c r="H294" s="1" t="s">
        <v>2662</v>
      </c>
      <c r="I294" s="1" t="s">
        <v>6655</v>
      </c>
      <c r="J294" s="1" t="s">
        <v>6963</v>
      </c>
      <c r="K294" s="1" t="s">
        <v>6964</v>
      </c>
      <c r="L294" s="1" t="s">
        <v>2665</v>
      </c>
      <c r="M294" s="1" t="s">
        <v>2666</v>
      </c>
      <c r="N294" s="1" t="s">
        <v>6658</v>
      </c>
      <c r="O294" s="1" t="s">
        <v>6965</v>
      </c>
    </row>
    <row r="295">
      <c r="A295" s="1" t="s">
        <v>2679</v>
      </c>
      <c r="B295" s="1" t="s">
        <v>6093</v>
      </c>
      <c r="D295" s="1">
        <v>36.0</v>
      </c>
      <c r="E295" s="1">
        <v>3.2689212E7</v>
      </c>
      <c r="F295" s="1" t="b">
        <v>1</v>
      </c>
      <c r="G295" s="1" t="b">
        <v>0</v>
      </c>
      <c r="H295" s="1" t="s">
        <v>2678</v>
      </c>
      <c r="I295" s="1" t="s">
        <v>6319</v>
      </c>
      <c r="J295" s="1" t="s">
        <v>6966</v>
      </c>
      <c r="L295" s="1" t="s">
        <v>2220</v>
      </c>
      <c r="M295" s="1" t="s">
        <v>2321</v>
      </c>
      <c r="N295" s="1" t="s">
        <v>6967</v>
      </c>
      <c r="O295" s="1" t="s">
        <v>6968</v>
      </c>
    </row>
    <row r="296">
      <c r="A296" s="1" t="s">
        <v>3128</v>
      </c>
      <c r="B296" s="1" t="s">
        <v>6093</v>
      </c>
      <c r="D296" s="1">
        <v>36.0</v>
      </c>
      <c r="E296" s="1">
        <v>3.2666941E7</v>
      </c>
      <c r="F296" s="1" t="b">
        <v>0</v>
      </c>
      <c r="G296" s="1" t="b">
        <v>0</v>
      </c>
      <c r="H296" s="1" t="s">
        <v>3127</v>
      </c>
      <c r="I296" s="1" t="s">
        <v>6094</v>
      </c>
      <c r="J296" s="1" t="s">
        <v>6330</v>
      </c>
      <c r="K296" s="1" t="s">
        <v>6331</v>
      </c>
      <c r="L296" s="1" t="s">
        <v>740</v>
      </c>
      <c r="M296" s="1" t="s">
        <v>741</v>
      </c>
      <c r="N296" s="1" t="s">
        <v>6097</v>
      </c>
      <c r="O296" s="1" t="s">
        <v>6969</v>
      </c>
    </row>
    <row r="297">
      <c r="A297" s="1" t="s">
        <v>2877</v>
      </c>
      <c r="B297" s="1" t="s">
        <v>6093</v>
      </c>
      <c r="D297" s="1">
        <v>36.0</v>
      </c>
      <c r="E297" s="1">
        <v>3.2666347E7</v>
      </c>
      <c r="F297" s="1" t="b">
        <v>0</v>
      </c>
      <c r="G297" s="1" t="b">
        <v>0</v>
      </c>
      <c r="H297" s="1" t="s">
        <v>2876</v>
      </c>
      <c r="I297" s="1" t="s">
        <v>6238</v>
      </c>
      <c r="J297" s="1" t="s">
        <v>6970</v>
      </c>
      <c r="K297" s="1" t="s">
        <v>6971</v>
      </c>
      <c r="L297" s="1" t="s">
        <v>174</v>
      </c>
      <c r="M297" s="1" t="s">
        <v>2777</v>
      </c>
      <c r="N297" s="1" t="s">
        <v>6972</v>
      </c>
      <c r="O297" s="1" t="s">
        <v>6973</v>
      </c>
    </row>
    <row r="298">
      <c r="A298" s="1" t="s">
        <v>2936</v>
      </c>
      <c r="B298" s="1" t="s">
        <v>6093</v>
      </c>
      <c r="D298" s="1">
        <v>36.0</v>
      </c>
      <c r="E298" s="1">
        <v>3.2633277E7</v>
      </c>
      <c r="F298" s="1" t="b">
        <v>0</v>
      </c>
      <c r="G298" s="1" t="b">
        <v>0</v>
      </c>
      <c r="H298" s="1" t="s">
        <v>2935</v>
      </c>
      <c r="I298" s="1" t="s">
        <v>6238</v>
      </c>
      <c r="J298" s="1" t="s">
        <v>6774</v>
      </c>
      <c r="K298" s="1" t="s">
        <v>6775</v>
      </c>
      <c r="L298" s="1" t="s">
        <v>174</v>
      </c>
      <c r="M298" s="1" t="s">
        <v>175</v>
      </c>
      <c r="N298" s="1" t="s">
        <v>6974</v>
      </c>
      <c r="O298" s="1" t="s">
        <v>6975</v>
      </c>
    </row>
    <row r="299">
      <c r="A299" s="1" t="s">
        <v>2744</v>
      </c>
      <c r="B299" s="1" t="s">
        <v>6093</v>
      </c>
      <c r="D299" s="1">
        <v>36.0</v>
      </c>
      <c r="E299" s="1">
        <v>3.2547435E7</v>
      </c>
      <c r="F299" s="1" t="b">
        <v>0</v>
      </c>
      <c r="G299" s="1" t="b">
        <v>0</v>
      </c>
      <c r="H299" s="1" t="s">
        <v>2743</v>
      </c>
      <c r="I299" s="1" t="s">
        <v>6948</v>
      </c>
      <c r="J299" s="1" t="s">
        <v>6976</v>
      </c>
      <c r="K299" s="1" t="s">
        <v>6977</v>
      </c>
      <c r="L299" s="1" t="s">
        <v>639</v>
      </c>
      <c r="M299" s="1" t="s">
        <v>640</v>
      </c>
      <c r="N299" s="1" t="s">
        <v>6951</v>
      </c>
      <c r="O299" s="1" t="s">
        <v>6978</v>
      </c>
    </row>
    <row r="300">
      <c r="A300" s="1" t="s">
        <v>2703</v>
      </c>
      <c r="B300" s="1" t="s">
        <v>6093</v>
      </c>
      <c r="D300" s="1">
        <v>36.0</v>
      </c>
      <c r="E300" s="1">
        <v>3.2333365E7</v>
      </c>
      <c r="F300" s="1" t="b">
        <v>0</v>
      </c>
      <c r="G300" s="1" t="b">
        <v>0</v>
      </c>
      <c r="H300" s="1" t="s">
        <v>2702</v>
      </c>
      <c r="I300" s="1" t="s">
        <v>6238</v>
      </c>
      <c r="J300" s="1" t="s">
        <v>6979</v>
      </c>
      <c r="K300" s="1" t="s">
        <v>6980</v>
      </c>
      <c r="L300" s="1" t="s">
        <v>2705</v>
      </c>
      <c r="M300" s="1" t="s">
        <v>509</v>
      </c>
      <c r="N300" s="1" t="s">
        <v>6981</v>
      </c>
      <c r="O300" s="1" t="s">
        <v>6982</v>
      </c>
    </row>
    <row r="301">
      <c r="A301" s="1" t="s">
        <v>6983</v>
      </c>
      <c r="B301" s="1" t="s">
        <v>6093</v>
      </c>
      <c r="D301" s="1">
        <v>36.0</v>
      </c>
      <c r="E301" s="1">
        <v>3.2302706E7</v>
      </c>
      <c r="F301" s="1" t="b">
        <v>0</v>
      </c>
      <c r="G301" s="1" t="b">
        <v>0</v>
      </c>
      <c r="H301" s="1" t="s">
        <v>1844</v>
      </c>
      <c r="I301" s="1" t="s">
        <v>6319</v>
      </c>
      <c r="J301" s="1" t="s">
        <v>6548</v>
      </c>
      <c r="K301" s="1" t="s">
        <v>6984</v>
      </c>
      <c r="L301" s="1" t="s">
        <v>49</v>
      </c>
      <c r="M301" s="1" t="s">
        <v>1847</v>
      </c>
      <c r="N301" s="1" t="s">
        <v>6985</v>
      </c>
      <c r="O301" s="1" t="s">
        <v>6986</v>
      </c>
    </row>
    <row r="302">
      <c r="A302" s="1" t="s">
        <v>2692</v>
      </c>
      <c r="B302" s="1" t="s">
        <v>6093</v>
      </c>
      <c r="D302" s="1">
        <v>36.0</v>
      </c>
      <c r="E302" s="1">
        <v>3.2176838E7</v>
      </c>
      <c r="F302" s="1" t="b">
        <v>0</v>
      </c>
      <c r="G302" s="1" t="b">
        <v>0</v>
      </c>
      <c r="H302" s="1" t="s">
        <v>2691</v>
      </c>
      <c r="I302" s="1" t="s">
        <v>6655</v>
      </c>
      <c r="J302" s="1" t="s">
        <v>6987</v>
      </c>
      <c r="K302" s="1" t="s">
        <v>6988</v>
      </c>
      <c r="L302" s="1" t="s">
        <v>2694</v>
      </c>
      <c r="M302" s="1" t="s">
        <v>2695</v>
      </c>
      <c r="N302" s="1" t="s">
        <v>6658</v>
      </c>
      <c r="O302" s="1" t="s">
        <v>6989</v>
      </c>
    </row>
    <row r="303">
      <c r="A303" s="1" t="s">
        <v>2754</v>
      </c>
      <c r="B303" s="1" t="s">
        <v>6093</v>
      </c>
      <c r="D303" s="1">
        <v>36.0</v>
      </c>
      <c r="E303" s="1">
        <v>3.2037884E7</v>
      </c>
      <c r="F303" s="1" t="b">
        <v>0</v>
      </c>
      <c r="G303" s="1" t="b">
        <v>0</v>
      </c>
      <c r="H303" s="1" t="s">
        <v>2753</v>
      </c>
      <c r="I303" s="1" t="s">
        <v>6238</v>
      </c>
      <c r="J303" s="1" t="s">
        <v>6990</v>
      </c>
      <c r="L303" s="1" t="s">
        <v>754</v>
      </c>
      <c r="M303" s="1" t="s">
        <v>26</v>
      </c>
      <c r="N303" s="1" t="s">
        <v>6991</v>
      </c>
      <c r="O303" s="1" t="s">
        <v>6992</v>
      </c>
    </row>
    <row r="304">
      <c r="A304" s="1" t="s">
        <v>2688</v>
      </c>
      <c r="B304" s="1" t="s">
        <v>6093</v>
      </c>
      <c r="D304" s="1">
        <v>36.0</v>
      </c>
      <c r="E304" s="1">
        <v>3.1980764E7</v>
      </c>
      <c r="F304" s="1" t="b">
        <v>0</v>
      </c>
      <c r="G304" s="1" t="b">
        <v>0</v>
      </c>
      <c r="H304" s="1" t="s">
        <v>2687</v>
      </c>
      <c r="I304" s="1" t="s">
        <v>6238</v>
      </c>
      <c r="J304" s="1" t="s">
        <v>6993</v>
      </c>
      <c r="L304" s="1" t="s">
        <v>2246</v>
      </c>
      <c r="M304" s="1" t="s">
        <v>427</v>
      </c>
      <c r="N304" s="1" t="s">
        <v>6994</v>
      </c>
      <c r="O304" s="1" t="s">
        <v>6995</v>
      </c>
    </row>
    <row r="305">
      <c r="A305" s="1" t="s">
        <v>2758</v>
      </c>
      <c r="B305" s="1" t="s">
        <v>6093</v>
      </c>
      <c r="D305" s="1">
        <v>36.0</v>
      </c>
      <c r="E305" s="1">
        <v>3.187935E7</v>
      </c>
      <c r="F305" s="1" t="b">
        <v>0</v>
      </c>
      <c r="G305" s="1" t="b">
        <v>0</v>
      </c>
      <c r="H305" s="1" t="s">
        <v>2757</v>
      </c>
      <c r="I305" s="1" t="s">
        <v>6238</v>
      </c>
      <c r="J305" s="1" t="s">
        <v>6996</v>
      </c>
      <c r="K305" s="1" t="s">
        <v>6997</v>
      </c>
      <c r="L305" s="1" t="s">
        <v>174</v>
      </c>
      <c r="M305" s="1" t="s">
        <v>1722</v>
      </c>
      <c r="N305" s="1" t="s">
        <v>6998</v>
      </c>
      <c r="O305" s="1" t="s">
        <v>6999</v>
      </c>
    </row>
    <row r="306">
      <c r="A306" s="1" t="s">
        <v>2724</v>
      </c>
      <c r="B306" s="1" t="s">
        <v>6093</v>
      </c>
      <c r="D306" s="1">
        <v>36.0</v>
      </c>
      <c r="E306" s="1">
        <v>3.1754181E7</v>
      </c>
      <c r="F306" s="1" t="b">
        <v>0</v>
      </c>
      <c r="G306" s="1" t="b">
        <v>0</v>
      </c>
      <c r="H306" s="1" t="s">
        <v>2723</v>
      </c>
      <c r="I306" s="1" t="s">
        <v>6655</v>
      </c>
      <c r="J306" s="1" t="s">
        <v>7000</v>
      </c>
      <c r="K306" s="1" t="s">
        <v>7001</v>
      </c>
      <c r="L306" s="1" t="s">
        <v>2726</v>
      </c>
      <c r="M306" s="1" t="s">
        <v>2727</v>
      </c>
      <c r="N306" s="1" t="s">
        <v>6658</v>
      </c>
      <c r="O306" s="1" t="s">
        <v>7002</v>
      </c>
    </row>
    <row r="307">
      <c r="A307" s="1" t="s">
        <v>3258</v>
      </c>
      <c r="B307" s="1" t="s">
        <v>6093</v>
      </c>
      <c r="D307" s="1">
        <v>36.0</v>
      </c>
      <c r="E307" s="1">
        <v>3.1708412E7</v>
      </c>
      <c r="F307" s="1" t="b">
        <v>0</v>
      </c>
      <c r="G307" s="1" t="b">
        <v>0</v>
      </c>
      <c r="H307" s="1" t="s">
        <v>3257</v>
      </c>
      <c r="I307" s="1" t="s">
        <v>6094</v>
      </c>
      <c r="J307" s="1" t="s">
        <v>7003</v>
      </c>
      <c r="K307" s="1" t="s">
        <v>6427</v>
      </c>
      <c r="L307" s="1" t="s">
        <v>1813</v>
      </c>
      <c r="M307" s="1" t="s">
        <v>1814</v>
      </c>
      <c r="N307" s="1" t="s">
        <v>6097</v>
      </c>
      <c r="O307" s="1" t="s">
        <v>7004</v>
      </c>
    </row>
    <row r="308">
      <c r="A308" s="1" t="s">
        <v>2920</v>
      </c>
      <c r="B308" s="1" t="s">
        <v>6093</v>
      </c>
      <c r="D308" s="1">
        <v>36.0</v>
      </c>
      <c r="E308" s="1">
        <v>3.1388437E7</v>
      </c>
      <c r="F308" s="1" t="b">
        <v>0</v>
      </c>
      <c r="G308" s="1" t="b">
        <v>0</v>
      </c>
      <c r="H308" s="1" t="s">
        <v>2919</v>
      </c>
      <c r="I308" s="1" t="s">
        <v>6111</v>
      </c>
      <c r="J308" s="1" t="s">
        <v>6891</v>
      </c>
      <c r="K308" s="1" t="s">
        <v>6892</v>
      </c>
      <c r="L308" s="1" t="s">
        <v>1856</v>
      </c>
      <c r="M308" s="1" t="s">
        <v>1857</v>
      </c>
      <c r="N308" s="1" t="s">
        <v>6114</v>
      </c>
      <c r="O308" s="1" t="s">
        <v>7005</v>
      </c>
    </row>
    <row r="309">
      <c r="A309" s="1" t="s">
        <v>7006</v>
      </c>
      <c r="B309" s="1" t="s">
        <v>6093</v>
      </c>
      <c r="D309" s="1">
        <v>36.0</v>
      </c>
      <c r="E309" s="1">
        <v>3.1338048E7</v>
      </c>
      <c r="F309" s="1" t="b">
        <v>0</v>
      </c>
      <c r="G309" s="1" t="b">
        <v>0</v>
      </c>
      <c r="H309" s="1" t="s">
        <v>1486</v>
      </c>
      <c r="I309" s="1" t="s">
        <v>6373</v>
      </c>
      <c r="J309" s="1" t="s">
        <v>6906</v>
      </c>
      <c r="K309" s="1" t="s">
        <v>6375</v>
      </c>
      <c r="L309" s="1" t="s">
        <v>1489</v>
      </c>
      <c r="M309" s="1" t="s">
        <v>1490</v>
      </c>
      <c r="N309" s="1" t="s">
        <v>6376</v>
      </c>
      <c r="O309" s="1" t="s">
        <v>7007</v>
      </c>
    </row>
    <row r="310">
      <c r="A310" s="1" t="s">
        <v>2835</v>
      </c>
      <c r="B310" s="1" t="s">
        <v>6093</v>
      </c>
      <c r="D310" s="1">
        <v>36.0</v>
      </c>
      <c r="E310" s="1">
        <v>3.1256351E7</v>
      </c>
      <c r="F310" s="1" t="b">
        <v>1</v>
      </c>
      <c r="G310" s="1" t="b">
        <v>0</v>
      </c>
      <c r="H310" s="1" t="s">
        <v>2834</v>
      </c>
      <c r="I310" s="1" t="s">
        <v>6319</v>
      </c>
      <c r="J310" s="1" t="s">
        <v>7008</v>
      </c>
      <c r="L310" s="1" t="s">
        <v>2837</v>
      </c>
      <c r="M310" s="1" t="s">
        <v>2838</v>
      </c>
      <c r="N310" s="1" t="s">
        <v>7009</v>
      </c>
      <c r="O310" s="1" t="s">
        <v>7010</v>
      </c>
    </row>
    <row r="311">
      <c r="A311" s="1" t="s">
        <v>2952</v>
      </c>
      <c r="B311" s="1" t="s">
        <v>6093</v>
      </c>
      <c r="D311" s="1">
        <v>36.0</v>
      </c>
      <c r="E311" s="1">
        <v>3.1224233E7</v>
      </c>
      <c r="F311" s="1" t="b">
        <v>1</v>
      </c>
      <c r="G311" s="1" t="b">
        <v>0</v>
      </c>
      <c r="H311" s="1" t="s">
        <v>2951</v>
      </c>
      <c r="I311" s="1" t="s">
        <v>6319</v>
      </c>
      <c r="J311" s="1" t="s">
        <v>6898</v>
      </c>
      <c r="K311" s="1" t="s">
        <v>7011</v>
      </c>
      <c r="L311" s="1" t="s">
        <v>2720</v>
      </c>
      <c r="M311" s="1" t="s">
        <v>2721</v>
      </c>
      <c r="N311" s="1" t="s">
        <v>7012</v>
      </c>
      <c r="O311" s="1" t="s">
        <v>7013</v>
      </c>
    </row>
    <row r="312">
      <c r="A312" s="1" t="s">
        <v>2748</v>
      </c>
      <c r="B312" s="1" t="s">
        <v>6093</v>
      </c>
      <c r="D312" s="1">
        <v>36.0</v>
      </c>
      <c r="E312" s="1">
        <v>3.1203783E7</v>
      </c>
      <c r="F312" s="1" t="b">
        <v>0</v>
      </c>
      <c r="G312" s="1" t="b">
        <v>0</v>
      </c>
      <c r="H312" s="1" t="s">
        <v>2747</v>
      </c>
      <c r="I312" s="1" t="s">
        <v>6655</v>
      </c>
      <c r="J312" s="1" t="s">
        <v>7014</v>
      </c>
      <c r="K312" s="1" t="s">
        <v>7015</v>
      </c>
      <c r="L312" s="1" t="s">
        <v>2750</v>
      </c>
      <c r="M312" s="1" t="s">
        <v>2751</v>
      </c>
      <c r="N312" s="1" t="s">
        <v>6658</v>
      </c>
      <c r="O312" s="1" t="s">
        <v>7016</v>
      </c>
    </row>
    <row r="313">
      <c r="A313" s="1" t="s">
        <v>3183</v>
      </c>
      <c r="B313" s="1" t="s">
        <v>6093</v>
      </c>
      <c r="D313" s="1">
        <v>36.0</v>
      </c>
      <c r="E313" s="1">
        <v>3.1151907E7</v>
      </c>
      <c r="F313" s="1" t="b">
        <v>0</v>
      </c>
      <c r="G313" s="1" t="b">
        <v>0</v>
      </c>
      <c r="H313" s="1" t="s">
        <v>3182</v>
      </c>
      <c r="I313" s="1" t="s">
        <v>6094</v>
      </c>
      <c r="J313" s="1" t="s">
        <v>7017</v>
      </c>
      <c r="K313" s="1" t="s">
        <v>7018</v>
      </c>
      <c r="L313" s="1" t="s">
        <v>87</v>
      </c>
      <c r="M313" s="1" t="s">
        <v>88</v>
      </c>
      <c r="N313" s="1" t="s">
        <v>6097</v>
      </c>
      <c r="O313" s="1" t="s">
        <v>7019</v>
      </c>
    </row>
    <row r="314">
      <c r="A314" s="1" t="s">
        <v>7020</v>
      </c>
      <c r="B314" s="1" t="s">
        <v>6093</v>
      </c>
      <c r="D314" s="1">
        <v>36.0</v>
      </c>
      <c r="E314" s="1">
        <v>3.1039689E7</v>
      </c>
      <c r="F314" s="1" t="b">
        <v>0</v>
      </c>
      <c r="G314" s="1" t="b">
        <v>0</v>
      </c>
      <c r="H314" s="1" t="s">
        <v>1529</v>
      </c>
      <c r="I314" s="1" t="s">
        <v>6238</v>
      </c>
      <c r="J314" s="1" t="s">
        <v>6353</v>
      </c>
      <c r="L314" s="1" t="s">
        <v>1532</v>
      </c>
      <c r="M314" s="1" t="s">
        <v>1533</v>
      </c>
      <c r="N314" s="1" t="s">
        <v>7021</v>
      </c>
      <c r="O314" s="1" t="s">
        <v>7022</v>
      </c>
    </row>
    <row r="315">
      <c r="A315" s="1" t="s">
        <v>7023</v>
      </c>
      <c r="B315" s="1" t="s">
        <v>6093</v>
      </c>
      <c r="D315" s="1">
        <v>36.0</v>
      </c>
      <c r="E315" s="1">
        <v>3.0948585E7</v>
      </c>
      <c r="F315" s="1" t="b">
        <v>0</v>
      </c>
      <c r="G315" s="1" t="b">
        <v>0</v>
      </c>
      <c r="H315" s="1" t="s">
        <v>2596</v>
      </c>
      <c r="I315" s="1" t="s">
        <v>6238</v>
      </c>
      <c r="J315" s="1" t="s">
        <v>7024</v>
      </c>
      <c r="L315" s="1" t="s">
        <v>2599</v>
      </c>
      <c r="M315" s="1" t="s">
        <v>2600</v>
      </c>
      <c r="N315" s="1" t="s">
        <v>7025</v>
      </c>
      <c r="O315" s="1" t="s">
        <v>7026</v>
      </c>
    </row>
    <row r="316">
      <c r="A316" s="1" t="s">
        <v>2906</v>
      </c>
      <c r="B316" s="1" t="s">
        <v>6093</v>
      </c>
      <c r="D316" s="1">
        <v>36.0</v>
      </c>
      <c r="E316" s="1">
        <v>3.0727673E7</v>
      </c>
      <c r="F316" s="1" t="b">
        <v>0</v>
      </c>
      <c r="G316" s="1" t="b">
        <v>0</v>
      </c>
      <c r="H316" s="1" t="s">
        <v>2905</v>
      </c>
      <c r="I316" s="1" t="s">
        <v>6094</v>
      </c>
      <c r="J316" s="1" t="s">
        <v>6552</v>
      </c>
      <c r="K316" s="1" t="s">
        <v>6553</v>
      </c>
      <c r="L316" s="1" t="s">
        <v>2040</v>
      </c>
      <c r="M316" s="1" t="s">
        <v>2041</v>
      </c>
      <c r="N316" s="1" t="s">
        <v>6097</v>
      </c>
      <c r="O316" s="1" t="s">
        <v>7027</v>
      </c>
    </row>
    <row r="317">
      <c r="A317" s="1" t="s">
        <v>2972</v>
      </c>
      <c r="B317" s="1" t="s">
        <v>6093</v>
      </c>
      <c r="D317" s="1">
        <v>36.0</v>
      </c>
      <c r="E317" s="1">
        <v>3.0484455E7</v>
      </c>
      <c r="F317" s="1" t="b">
        <v>0</v>
      </c>
      <c r="G317" s="1" t="b">
        <v>0</v>
      </c>
      <c r="H317" s="1" t="s">
        <v>2971</v>
      </c>
      <c r="I317" s="1" t="s">
        <v>6238</v>
      </c>
      <c r="J317" s="1" t="s">
        <v>7028</v>
      </c>
      <c r="L317" s="1" t="s">
        <v>2305</v>
      </c>
      <c r="M317" s="1" t="s">
        <v>2974</v>
      </c>
      <c r="N317" s="1" t="s">
        <v>7029</v>
      </c>
      <c r="O317" s="1" t="s">
        <v>7030</v>
      </c>
    </row>
    <row r="318">
      <c r="A318" s="1" t="s">
        <v>7031</v>
      </c>
      <c r="B318" s="1" t="s">
        <v>6093</v>
      </c>
      <c r="D318" s="1">
        <v>36.0</v>
      </c>
      <c r="E318" s="1">
        <v>3.0353987E7</v>
      </c>
      <c r="F318" s="1" t="b">
        <v>0</v>
      </c>
      <c r="G318" s="1" t="b">
        <v>0</v>
      </c>
      <c r="H318" s="1" t="s">
        <v>1682</v>
      </c>
      <c r="I318" s="1" t="s">
        <v>6319</v>
      </c>
      <c r="J318" s="1" t="s">
        <v>7032</v>
      </c>
      <c r="K318" s="1" t="s">
        <v>7033</v>
      </c>
      <c r="L318" s="1" t="s">
        <v>1685</v>
      </c>
      <c r="M318" s="1" t="s">
        <v>1686</v>
      </c>
      <c r="N318" s="1" t="s">
        <v>6322</v>
      </c>
      <c r="O318" s="1" t="s">
        <v>7034</v>
      </c>
    </row>
    <row r="319">
      <c r="A319" s="1" t="s">
        <v>2924</v>
      </c>
      <c r="B319" s="1" t="s">
        <v>6093</v>
      </c>
      <c r="D319" s="1">
        <v>36.0</v>
      </c>
      <c r="E319" s="1">
        <v>3.0305817E7</v>
      </c>
      <c r="F319" s="1" t="b">
        <v>0</v>
      </c>
      <c r="G319" s="1" t="b">
        <v>0</v>
      </c>
      <c r="H319" s="1" t="s">
        <v>2923</v>
      </c>
      <c r="I319" s="1" t="s">
        <v>6373</v>
      </c>
      <c r="J319" s="1" t="s">
        <v>7035</v>
      </c>
      <c r="K319" s="1" t="s">
        <v>7036</v>
      </c>
      <c r="L319" s="1" t="s">
        <v>1489</v>
      </c>
      <c r="M319" s="1" t="s">
        <v>1490</v>
      </c>
      <c r="N319" s="1" t="s">
        <v>6376</v>
      </c>
      <c r="O319" s="1" t="s">
        <v>7037</v>
      </c>
    </row>
    <row r="320">
      <c r="A320" s="1" t="s">
        <v>7038</v>
      </c>
      <c r="B320" s="1" t="s">
        <v>6093</v>
      </c>
      <c r="D320" s="1">
        <v>36.0</v>
      </c>
      <c r="E320" s="1">
        <v>3.0275911E7</v>
      </c>
      <c r="F320" s="1" t="b">
        <v>0</v>
      </c>
      <c r="G320" s="1" t="b">
        <v>0</v>
      </c>
      <c r="H320" s="1" t="s">
        <v>1880</v>
      </c>
      <c r="I320" s="1" t="s">
        <v>6238</v>
      </c>
      <c r="J320" s="1" t="s">
        <v>7039</v>
      </c>
      <c r="K320" s="1" t="s">
        <v>7040</v>
      </c>
      <c r="L320" s="1" t="s">
        <v>1874</v>
      </c>
      <c r="M320" s="1" t="s">
        <v>1883</v>
      </c>
      <c r="N320" s="1" t="s">
        <v>7041</v>
      </c>
      <c r="O320" s="1" t="s">
        <v>7042</v>
      </c>
    </row>
    <row r="321">
      <c r="A321" s="1" t="s">
        <v>2812</v>
      </c>
      <c r="B321" s="1" t="s">
        <v>6093</v>
      </c>
      <c r="D321" s="1">
        <v>36.0</v>
      </c>
      <c r="E321" s="1">
        <v>3.0136047E7</v>
      </c>
      <c r="F321" s="1" t="b">
        <v>0</v>
      </c>
      <c r="G321" s="1" t="b">
        <v>0</v>
      </c>
      <c r="H321" s="1" t="s">
        <v>2811</v>
      </c>
      <c r="I321" s="1" t="s">
        <v>6238</v>
      </c>
      <c r="J321" s="1" t="s">
        <v>7043</v>
      </c>
      <c r="K321" s="1" t="s">
        <v>7044</v>
      </c>
      <c r="L321" s="1" t="s">
        <v>2265</v>
      </c>
      <c r="M321" s="1" t="s">
        <v>2266</v>
      </c>
      <c r="N321" s="1" t="s">
        <v>7045</v>
      </c>
      <c r="O321" s="1" t="s">
        <v>7046</v>
      </c>
    </row>
    <row r="322">
      <c r="A322" s="1" t="s">
        <v>2891</v>
      </c>
      <c r="B322" s="1" t="s">
        <v>6093</v>
      </c>
      <c r="D322" s="1">
        <v>36.0</v>
      </c>
      <c r="E322" s="1">
        <v>3.009318E7</v>
      </c>
      <c r="F322" s="1" t="b">
        <v>0</v>
      </c>
      <c r="G322" s="1" t="b">
        <v>0</v>
      </c>
      <c r="H322" s="1" t="s">
        <v>2890</v>
      </c>
      <c r="I322" s="1" t="s">
        <v>6238</v>
      </c>
      <c r="J322" s="1" t="s">
        <v>7047</v>
      </c>
      <c r="L322" s="1" t="s">
        <v>759</v>
      </c>
      <c r="M322" s="1" t="s">
        <v>2030</v>
      </c>
      <c r="N322" s="1" t="s">
        <v>7048</v>
      </c>
      <c r="O322" s="1" t="s">
        <v>7049</v>
      </c>
    </row>
    <row r="323">
      <c r="A323" s="1" t="s">
        <v>2800</v>
      </c>
      <c r="B323" s="1" t="s">
        <v>6093</v>
      </c>
      <c r="D323" s="1">
        <v>36.0</v>
      </c>
      <c r="E323" s="1">
        <v>3.002417E7</v>
      </c>
      <c r="F323" s="1" t="b">
        <v>0</v>
      </c>
      <c r="G323" s="1" t="b">
        <v>0</v>
      </c>
      <c r="H323" s="1" t="s">
        <v>2799</v>
      </c>
      <c r="I323" s="1" t="s">
        <v>6288</v>
      </c>
      <c r="J323" s="1" t="s">
        <v>7050</v>
      </c>
      <c r="K323" s="1" t="s">
        <v>7051</v>
      </c>
      <c r="L323" s="1" t="s">
        <v>633</v>
      </c>
      <c r="M323" s="1" t="s">
        <v>634</v>
      </c>
      <c r="N323" s="1" t="s">
        <v>6291</v>
      </c>
      <c r="O323" s="1" t="s">
        <v>7052</v>
      </c>
    </row>
    <row r="324">
      <c r="A324" s="1" t="s">
        <v>2820</v>
      </c>
      <c r="B324" s="1" t="s">
        <v>6093</v>
      </c>
      <c r="D324" s="1">
        <v>36.0</v>
      </c>
      <c r="E324" s="1">
        <v>3.0016312E7</v>
      </c>
      <c r="F324" s="1" t="b">
        <v>0</v>
      </c>
      <c r="G324" s="1" t="b">
        <v>0</v>
      </c>
      <c r="H324" s="1" t="s">
        <v>2819</v>
      </c>
      <c r="I324" s="1" t="s">
        <v>6238</v>
      </c>
      <c r="J324" s="1" t="s">
        <v>7053</v>
      </c>
      <c r="L324" s="1" t="s">
        <v>754</v>
      </c>
      <c r="M324" s="1" t="s">
        <v>2822</v>
      </c>
      <c r="N324" s="1" t="s">
        <v>7054</v>
      </c>
      <c r="O324" s="1" t="s">
        <v>7055</v>
      </c>
    </row>
    <row r="325">
      <c r="A325" s="1" t="s">
        <v>7056</v>
      </c>
      <c r="B325" s="1" t="s">
        <v>6093</v>
      </c>
      <c r="D325" s="1">
        <v>36.0</v>
      </c>
      <c r="E325" s="1">
        <v>2.9919399E7</v>
      </c>
      <c r="F325" s="1" t="b">
        <v>0</v>
      </c>
      <c r="G325" s="1" t="b">
        <v>1</v>
      </c>
      <c r="H325" s="1" t="s">
        <v>7057</v>
      </c>
      <c r="I325" s="1" t="s">
        <v>6238</v>
      </c>
      <c r="J325" s="1" t="s">
        <v>7058</v>
      </c>
      <c r="L325" s="1" t="s">
        <v>759</v>
      </c>
      <c r="M325" s="1" t="s">
        <v>760</v>
      </c>
      <c r="N325" s="1" t="s">
        <v>7059</v>
      </c>
      <c r="O325" s="1" t="s">
        <v>7060</v>
      </c>
    </row>
    <row r="326">
      <c r="A326" s="1" t="s">
        <v>2808</v>
      </c>
      <c r="B326" s="1" t="s">
        <v>6093</v>
      </c>
      <c r="D326" s="1">
        <v>36.0</v>
      </c>
      <c r="E326" s="1">
        <v>2.9902108E7</v>
      </c>
      <c r="F326" s="1" t="b">
        <v>0</v>
      </c>
      <c r="G326" s="1" t="b">
        <v>0</v>
      </c>
      <c r="H326" s="1" t="s">
        <v>2807</v>
      </c>
      <c r="I326" s="1" t="s">
        <v>6319</v>
      </c>
      <c r="J326" s="1" t="s">
        <v>7061</v>
      </c>
      <c r="K326" s="1" t="s">
        <v>7062</v>
      </c>
      <c r="L326" s="1" t="s">
        <v>1553</v>
      </c>
      <c r="M326" s="1" t="s">
        <v>1554</v>
      </c>
      <c r="N326" s="1" t="s">
        <v>7063</v>
      </c>
      <c r="O326" s="1" t="s">
        <v>7064</v>
      </c>
    </row>
    <row r="327">
      <c r="A327" s="1" t="s">
        <v>7065</v>
      </c>
      <c r="B327" s="1" t="s">
        <v>6093</v>
      </c>
      <c r="D327" s="1">
        <v>36.0</v>
      </c>
      <c r="E327" s="1">
        <v>2.9882205E7</v>
      </c>
      <c r="F327" s="1" t="b">
        <v>0</v>
      </c>
      <c r="G327" s="1" t="b">
        <v>0</v>
      </c>
      <c r="H327" s="1" t="s">
        <v>1486</v>
      </c>
      <c r="I327" s="1" t="s">
        <v>6373</v>
      </c>
      <c r="J327" s="1" t="s">
        <v>6906</v>
      </c>
      <c r="K327" s="1" t="s">
        <v>6375</v>
      </c>
      <c r="L327" s="1" t="s">
        <v>1489</v>
      </c>
      <c r="M327" s="1" t="s">
        <v>1490</v>
      </c>
      <c r="N327" s="1" t="s">
        <v>6376</v>
      </c>
      <c r="O327" s="1" t="s">
        <v>7066</v>
      </c>
    </row>
    <row r="328">
      <c r="A328" s="1" t="s">
        <v>3386</v>
      </c>
      <c r="B328" s="1" t="s">
        <v>6093</v>
      </c>
      <c r="D328" s="1">
        <v>36.0</v>
      </c>
      <c r="E328" s="1">
        <v>2.9715743E7</v>
      </c>
      <c r="F328" s="1" t="b">
        <v>0</v>
      </c>
      <c r="G328" s="1" t="b">
        <v>0</v>
      </c>
      <c r="H328" s="1" t="s">
        <v>3385</v>
      </c>
      <c r="I328" s="1" t="s">
        <v>6319</v>
      </c>
      <c r="J328" s="1" t="s">
        <v>6803</v>
      </c>
      <c r="K328" s="1" t="s">
        <v>7067</v>
      </c>
      <c r="L328" s="1" t="s">
        <v>3388</v>
      </c>
      <c r="M328" s="1" t="s">
        <v>2347</v>
      </c>
      <c r="N328" s="1" t="s">
        <v>6322</v>
      </c>
      <c r="O328" s="1" t="s">
        <v>7068</v>
      </c>
    </row>
    <row r="329">
      <c r="A329" s="1" t="s">
        <v>3266</v>
      </c>
      <c r="B329" s="1" t="s">
        <v>6093</v>
      </c>
      <c r="D329" s="1">
        <v>36.0</v>
      </c>
      <c r="E329" s="1">
        <v>2.9672613E7</v>
      </c>
      <c r="F329" s="1" t="b">
        <v>0</v>
      </c>
      <c r="G329" s="1" t="b">
        <v>0</v>
      </c>
      <c r="H329" s="1" t="s">
        <v>3265</v>
      </c>
      <c r="I329" s="1" t="s">
        <v>6140</v>
      </c>
      <c r="J329" s="1" t="s">
        <v>7069</v>
      </c>
      <c r="K329" s="1" t="s">
        <v>7070</v>
      </c>
      <c r="L329" s="1" t="s">
        <v>3268</v>
      </c>
      <c r="M329" s="1" t="s">
        <v>3269</v>
      </c>
      <c r="N329" s="1" t="s">
        <v>6275</v>
      </c>
      <c r="O329" s="1" t="s">
        <v>7071</v>
      </c>
    </row>
    <row r="330">
      <c r="A330" s="1" t="s">
        <v>7072</v>
      </c>
      <c r="B330" s="1" t="s">
        <v>6093</v>
      </c>
      <c r="D330" s="1">
        <v>36.0</v>
      </c>
      <c r="E330" s="1">
        <v>2.9524785E7</v>
      </c>
      <c r="F330" s="1" t="b">
        <v>0</v>
      </c>
      <c r="G330" s="1" t="b">
        <v>0</v>
      </c>
      <c r="H330" s="1" t="s">
        <v>1759</v>
      </c>
      <c r="I330" s="1" t="s">
        <v>6140</v>
      </c>
      <c r="J330" s="1" t="s">
        <v>6936</v>
      </c>
      <c r="K330" s="1" t="s">
        <v>6937</v>
      </c>
      <c r="L330" s="1" t="s">
        <v>112</v>
      </c>
      <c r="M330" s="1" t="s">
        <v>113</v>
      </c>
      <c r="N330" s="1" t="s">
        <v>6938</v>
      </c>
      <c r="O330" s="1" t="s">
        <v>7073</v>
      </c>
    </row>
    <row r="331">
      <c r="A331" s="1" t="s">
        <v>2869</v>
      </c>
      <c r="B331" s="1" t="s">
        <v>6093</v>
      </c>
      <c r="D331" s="1">
        <v>36.0</v>
      </c>
      <c r="E331" s="1">
        <v>2.9299375E7</v>
      </c>
      <c r="F331" s="1" t="b">
        <v>0</v>
      </c>
      <c r="G331" s="1" t="b">
        <v>0</v>
      </c>
      <c r="H331" s="1" t="s">
        <v>2868</v>
      </c>
      <c r="I331" s="1" t="s">
        <v>6094</v>
      </c>
      <c r="J331" s="1" t="s">
        <v>7074</v>
      </c>
      <c r="K331" s="1" t="s">
        <v>7075</v>
      </c>
      <c r="L331" s="1" t="s">
        <v>112</v>
      </c>
      <c r="M331" s="1" t="s">
        <v>113</v>
      </c>
      <c r="N331" s="1" t="s">
        <v>6097</v>
      </c>
      <c r="O331" s="1" t="s">
        <v>7076</v>
      </c>
    </row>
    <row r="332">
      <c r="A332" s="1" t="s">
        <v>3217</v>
      </c>
      <c r="B332" s="1" t="s">
        <v>6093</v>
      </c>
      <c r="D332" s="1">
        <v>36.0</v>
      </c>
      <c r="E332" s="1">
        <v>2.9224219E7</v>
      </c>
      <c r="F332" s="1" t="b">
        <v>0</v>
      </c>
      <c r="G332" s="1" t="b">
        <v>0</v>
      </c>
      <c r="H332" s="1" t="s">
        <v>3216</v>
      </c>
      <c r="I332" s="1" t="s">
        <v>6094</v>
      </c>
      <c r="J332" s="1" t="s">
        <v>7077</v>
      </c>
      <c r="K332" s="1" t="s">
        <v>6419</v>
      </c>
      <c r="L332" s="1" t="s">
        <v>87</v>
      </c>
      <c r="M332" s="1" t="s">
        <v>88</v>
      </c>
      <c r="N332" s="1" t="s">
        <v>6097</v>
      </c>
      <c r="O332" s="1" t="s">
        <v>7078</v>
      </c>
    </row>
    <row r="333">
      <c r="A333" s="1" t="s">
        <v>2865</v>
      </c>
      <c r="B333" s="1" t="s">
        <v>6093</v>
      </c>
      <c r="D333" s="1">
        <v>36.0</v>
      </c>
      <c r="E333" s="1">
        <v>2.9181015E7</v>
      </c>
      <c r="F333" s="1" t="b">
        <v>0</v>
      </c>
      <c r="G333" s="1" t="b">
        <v>0</v>
      </c>
      <c r="H333" s="1" t="s">
        <v>2864</v>
      </c>
      <c r="I333" s="1" t="s">
        <v>6238</v>
      </c>
      <c r="J333" s="1" t="s">
        <v>7079</v>
      </c>
      <c r="L333" s="1" t="s">
        <v>759</v>
      </c>
      <c r="M333" s="1" t="s">
        <v>723</v>
      </c>
      <c r="N333" s="1" t="s">
        <v>7080</v>
      </c>
      <c r="O333" s="1" t="s">
        <v>7081</v>
      </c>
    </row>
    <row r="334">
      <c r="A334" s="1" t="s">
        <v>2873</v>
      </c>
      <c r="B334" s="1" t="s">
        <v>6093</v>
      </c>
      <c r="D334" s="1">
        <v>36.0</v>
      </c>
      <c r="E334" s="1">
        <v>2.9022091E7</v>
      </c>
      <c r="F334" s="1" t="b">
        <v>0</v>
      </c>
      <c r="G334" s="1" t="b">
        <v>0</v>
      </c>
      <c r="H334" s="1" t="s">
        <v>2872</v>
      </c>
      <c r="I334" s="1" t="s">
        <v>6948</v>
      </c>
      <c r="J334" s="1" t="s">
        <v>7082</v>
      </c>
      <c r="K334" s="1" t="s">
        <v>7083</v>
      </c>
      <c r="L334" s="1" t="s">
        <v>639</v>
      </c>
      <c r="M334" s="1" t="s">
        <v>640</v>
      </c>
      <c r="N334" s="1" t="s">
        <v>6951</v>
      </c>
      <c r="O334" s="1" t="s">
        <v>7084</v>
      </c>
    </row>
    <row r="335">
      <c r="A335" s="1" t="s">
        <v>2856</v>
      </c>
      <c r="B335" s="1" t="s">
        <v>6093</v>
      </c>
      <c r="D335" s="1">
        <v>36.0</v>
      </c>
      <c r="E335" s="1">
        <v>2.8999253E7</v>
      </c>
      <c r="F335" s="1" t="b">
        <v>0</v>
      </c>
      <c r="G335" s="1" t="b">
        <v>0</v>
      </c>
      <c r="H335" s="1" t="s">
        <v>2855</v>
      </c>
      <c r="I335" s="1" t="s">
        <v>6238</v>
      </c>
      <c r="J335" s="1" t="s">
        <v>6979</v>
      </c>
      <c r="K335" s="1" t="s">
        <v>7085</v>
      </c>
      <c r="L335" s="1" t="s">
        <v>2858</v>
      </c>
      <c r="M335" s="1" t="s">
        <v>509</v>
      </c>
      <c r="N335" s="1" t="s">
        <v>7086</v>
      </c>
      <c r="O335" s="1" t="s">
        <v>7087</v>
      </c>
    </row>
    <row r="336">
      <c r="A336" s="1" t="s">
        <v>2846</v>
      </c>
      <c r="B336" s="1" t="s">
        <v>6093</v>
      </c>
      <c r="D336" s="1">
        <v>36.0</v>
      </c>
      <c r="E336" s="1">
        <v>2.8977096E7</v>
      </c>
      <c r="F336" s="1" t="b">
        <v>0</v>
      </c>
      <c r="G336" s="1" t="b">
        <v>0</v>
      </c>
      <c r="H336" s="1" t="s">
        <v>2845</v>
      </c>
      <c r="I336" s="1" t="s">
        <v>6238</v>
      </c>
      <c r="J336" s="1" t="s">
        <v>7088</v>
      </c>
      <c r="K336" s="1" t="s">
        <v>7089</v>
      </c>
      <c r="L336" s="1" t="s">
        <v>2671</v>
      </c>
      <c r="M336" s="1" t="s">
        <v>2848</v>
      </c>
      <c r="N336" s="1" t="s">
        <v>7090</v>
      </c>
      <c r="O336" s="1" t="s">
        <v>7091</v>
      </c>
    </row>
    <row r="337">
      <c r="A337" s="1" t="s">
        <v>2825</v>
      </c>
      <c r="B337" s="1" t="s">
        <v>6093</v>
      </c>
      <c r="D337" s="1">
        <v>36.0</v>
      </c>
      <c r="E337" s="1">
        <v>2.8971522E7</v>
      </c>
      <c r="F337" s="1" t="b">
        <v>0</v>
      </c>
      <c r="G337" s="1" t="b">
        <v>0</v>
      </c>
      <c r="H337" s="1" t="s">
        <v>2824</v>
      </c>
      <c r="I337" s="1" t="s">
        <v>6655</v>
      </c>
      <c r="J337" s="1" t="s">
        <v>7092</v>
      </c>
      <c r="K337" s="1" t="s">
        <v>7093</v>
      </c>
      <c r="L337" s="1" t="s">
        <v>2827</v>
      </c>
      <c r="M337" s="1" t="s">
        <v>2828</v>
      </c>
      <c r="N337" s="1" t="s">
        <v>6658</v>
      </c>
      <c r="O337" s="1" t="s">
        <v>7094</v>
      </c>
    </row>
    <row r="338">
      <c r="A338" s="1" t="s">
        <v>2851</v>
      </c>
      <c r="B338" s="1" t="s">
        <v>6093</v>
      </c>
      <c r="D338" s="1">
        <v>36.0</v>
      </c>
      <c r="E338" s="1">
        <v>2.8947866E7</v>
      </c>
      <c r="F338" s="1" t="b">
        <v>0</v>
      </c>
      <c r="G338" s="1" t="b">
        <v>0</v>
      </c>
      <c r="H338" s="1" t="s">
        <v>2850</v>
      </c>
      <c r="I338" s="1" t="s">
        <v>6655</v>
      </c>
      <c r="J338" s="1" t="s">
        <v>7095</v>
      </c>
      <c r="K338" s="1" t="s">
        <v>7096</v>
      </c>
      <c r="L338" s="1" t="s">
        <v>2853</v>
      </c>
      <c r="M338" s="1" t="s">
        <v>2666</v>
      </c>
      <c r="N338" s="1" t="s">
        <v>6658</v>
      </c>
      <c r="O338" s="1" t="s">
        <v>7097</v>
      </c>
    </row>
    <row r="339">
      <c r="A339" s="1" t="s">
        <v>2841</v>
      </c>
      <c r="B339" s="1" t="s">
        <v>6093</v>
      </c>
      <c r="D339" s="1">
        <v>36.0</v>
      </c>
      <c r="E339" s="1">
        <v>2.8852475E7</v>
      </c>
      <c r="F339" s="1" t="b">
        <v>0</v>
      </c>
      <c r="G339" s="1" t="b">
        <v>0</v>
      </c>
      <c r="H339" s="1" t="s">
        <v>2840</v>
      </c>
      <c r="I339" s="1" t="s">
        <v>6111</v>
      </c>
      <c r="J339" s="1" t="s">
        <v>7098</v>
      </c>
      <c r="L339" s="1" t="s">
        <v>2843</v>
      </c>
      <c r="M339" s="1" t="s">
        <v>794</v>
      </c>
      <c r="N339" s="1" t="s">
        <v>7099</v>
      </c>
      <c r="O339" s="1" t="s">
        <v>7100</v>
      </c>
    </row>
    <row r="340">
      <c r="A340" s="1" t="s">
        <v>2916</v>
      </c>
      <c r="B340" s="1" t="s">
        <v>6093</v>
      </c>
      <c r="D340" s="1">
        <v>36.0</v>
      </c>
      <c r="E340" s="1">
        <v>2.873963E7</v>
      </c>
      <c r="F340" s="1" t="b">
        <v>0</v>
      </c>
      <c r="G340" s="1" t="b">
        <v>0</v>
      </c>
      <c r="H340" s="1" t="s">
        <v>2915</v>
      </c>
      <c r="I340" s="1" t="s">
        <v>6111</v>
      </c>
      <c r="J340" s="1" t="s">
        <v>7101</v>
      </c>
      <c r="K340" s="1" t="s">
        <v>7102</v>
      </c>
      <c r="L340" s="1" t="s">
        <v>87</v>
      </c>
      <c r="M340" s="1" t="s">
        <v>88</v>
      </c>
      <c r="N340" s="1" t="s">
        <v>6114</v>
      </c>
      <c r="O340" s="1" t="s">
        <v>7103</v>
      </c>
    </row>
    <row r="341">
      <c r="A341" s="1" t="s">
        <v>2956</v>
      </c>
      <c r="B341" s="1" t="s">
        <v>6093</v>
      </c>
      <c r="D341" s="1">
        <v>36.0</v>
      </c>
      <c r="E341" s="1">
        <v>2.8703755E7</v>
      </c>
      <c r="F341" s="1" t="b">
        <v>0</v>
      </c>
      <c r="G341" s="1" t="b">
        <v>0</v>
      </c>
      <c r="H341" s="1" t="s">
        <v>2955</v>
      </c>
      <c r="I341" s="1" t="s">
        <v>6238</v>
      </c>
      <c r="J341" s="1" t="s">
        <v>7104</v>
      </c>
      <c r="L341" s="1" t="s">
        <v>754</v>
      </c>
      <c r="M341" s="1" t="s">
        <v>760</v>
      </c>
      <c r="N341" s="1" t="s">
        <v>7105</v>
      </c>
      <c r="O341" s="1" t="s">
        <v>7106</v>
      </c>
    </row>
    <row r="342">
      <c r="A342" s="1" t="s">
        <v>2948</v>
      </c>
      <c r="B342" s="1" t="s">
        <v>6093</v>
      </c>
      <c r="D342" s="1">
        <v>36.0</v>
      </c>
      <c r="E342" s="1">
        <v>2.8669559E7</v>
      </c>
      <c r="F342" s="1" t="b">
        <v>0</v>
      </c>
      <c r="G342" s="1" t="b">
        <v>0</v>
      </c>
      <c r="H342" s="1" t="s">
        <v>2947</v>
      </c>
      <c r="I342" s="1" t="s">
        <v>6094</v>
      </c>
      <c r="J342" s="1" t="s">
        <v>7107</v>
      </c>
      <c r="K342" s="1" t="s">
        <v>6419</v>
      </c>
      <c r="L342" s="1" t="s">
        <v>87</v>
      </c>
      <c r="M342" s="1" t="s">
        <v>88</v>
      </c>
      <c r="N342" s="1" t="s">
        <v>6097</v>
      </c>
      <c r="O342" s="1" t="s">
        <v>7108</v>
      </c>
    </row>
    <row r="343">
      <c r="A343" s="1" t="s">
        <v>2885</v>
      </c>
      <c r="B343" s="1" t="s">
        <v>6093</v>
      </c>
      <c r="D343" s="1">
        <v>36.0</v>
      </c>
      <c r="E343" s="1">
        <v>2.8580799E7</v>
      </c>
      <c r="F343" s="1" t="b">
        <v>0</v>
      </c>
      <c r="G343" s="1" t="b">
        <v>0</v>
      </c>
      <c r="H343" s="1" t="s">
        <v>2884</v>
      </c>
      <c r="I343" s="1" t="s">
        <v>6238</v>
      </c>
      <c r="J343" s="1" t="s">
        <v>7109</v>
      </c>
      <c r="K343" s="1" t="s">
        <v>7110</v>
      </c>
      <c r="L343" s="1" t="s">
        <v>2887</v>
      </c>
      <c r="M343" s="1" t="s">
        <v>2888</v>
      </c>
      <c r="N343" s="1" t="s">
        <v>7111</v>
      </c>
      <c r="O343" s="1" t="s">
        <v>7112</v>
      </c>
    </row>
    <row r="344">
      <c r="A344" s="1" t="s">
        <v>7113</v>
      </c>
      <c r="B344" s="1" t="s">
        <v>6093</v>
      </c>
      <c r="D344" s="1">
        <v>36.0</v>
      </c>
      <c r="E344" s="1">
        <v>2.8388894E7</v>
      </c>
      <c r="F344" s="1" t="b">
        <v>0</v>
      </c>
      <c r="G344" s="1" t="b">
        <v>0</v>
      </c>
      <c r="H344" s="1" t="s">
        <v>1486</v>
      </c>
      <c r="I344" s="1" t="s">
        <v>6373</v>
      </c>
      <c r="J344" s="1" t="s">
        <v>6906</v>
      </c>
      <c r="K344" s="1" t="s">
        <v>6375</v>
      </c>
      <c r="L344" s="1" t="s">
        <v>1489</v>
      </c>
      <c r="M344" s="1" t="s">
        <v>1490</v>
      </c>
      <c r="N344" s="1" t="s">
        <v>6376</v>
      </c>
      <c r="O344" s="1" t="s">
        <v>7114</v>
      </c>
    </row>
    <row r="345">
      <c r="A345" s="1" t="s">
        <v>7115</v>
      </c>
      <c r="B345" s="1" t="s">
        <v>6093</v>
      </c>
      <c r="D345" s="1">
        <v>36.0</v>
      </c>
      <c r="E345" s="1">
        <v>2.8354887E7</v>
      </c>
      <c r="F345" s="1" t="b">
        <v>0</v>
      </c>
      <c r="G345" s="1" t="b">
        <v>0</v>
      </c>
      <c r="H345" s="1" t="s">
        <v>1591</v>
      </c>
      <c r="I345" s="1" t="s">
        <v>6319</v>
      </c>
      <c r="J345" s="1" t="s">
        <v>7116</v>
      </c>
      <c r="K345" s="1" t="s">
        <v>7117</v>
      </c>
      <c r="L345" s="1" t="s">
        <v>1594</v>
      </c>
      <c r="M345" s="1" t="s">
        <v>1595</v>
      </c>
      <c r="N345" s="1" t="s">
        <v>6398</v>
      </c>
      <c r="O345" s="1" t="s">
        <v>7118</v>
      </c>
    </row>
    <row r="346">
      <c r="A346" s="1" t="s">
        <v>3166</v>
      </c>
      <c r="B346" s="1" t="s">
        <v>6093</v>
      </c>
      <c r="D346" s="1">
        <v>36.0</v>
      </c>
      <c r="E346" s="1">
        <v>2.8271971E7</v>
      </c>
      <c r="F346" s="1" t="b">
        <v>0</v>
      </c>
      <c r="G346" s="1" t="b">
        <v>0</v>
      </c>
      <c r="H346" s="1" t="s">
        <v>3165</v>
      </c>
      <c r="I346" s="1" t="s">
        <v>6094</v>
      </c>
      <c r="J346" s="1" t="s">
        <v>7119</v>
      </c>
      <c r="K346" s="1" t="s">
        <v>6825</v>
      </c>
      <c r="L346" s="1" t="s">
        <v>2522</v>
      </c>
      <c r="M346" s="1" t="s">
        <v>2523</v>
      </c>
      <c r="N346" s="1" t="s">
        <v>6097</v>
      </c>
      <c r="O346" s="1" t="s">
        <v>7120</v>
      </c>
    </row>
    <row r="347">
      <c r="A347" s="1" t="s">
        <v>7121</v>
      </c>
      <c r="B347" s="1" t="s">
        <v>6093</v>
      </c>
      <c r="D347" s="1">
        <v>36.0</v>
      </c>
      <c r="E347" s="1">
        <v>2.8221235E7</v>
      </c>
      <c r="F347" s="1" t="b">
        <v>0</v>
      </c>
      <c r="G347" s="1" t="b">
        <v>0</v>
      </c>
      <c r="H347" s="1" t="s">
        <v>1615</v>
      </c>
      <c r="I347" s="1" t="s">
        <v>6319</v>
      </c>
      <c r="J347" s="1" t="s">
        <v>6365</v>
      </c>
      <c r="K347" s="1" t="s">
        <v>7122</v>
      </c>
      <c r="L347" s="1" t="s">
        <v>1618</v>
      </c>
      <c r="M347" s="1" t="s">
        <v>1619</v>
      </c>
      <c r="N347" s="1" t="s">
        <v>7123</v>
      </c>
      <c r="O347" s="1" t="s">
        <v>7124</v>
      </c>
    </row>
    <row r="348">
      <c r="A348" s="1" t="s">
        <v>2928</v>
      </c>
      <c r="B348" s="1" t="s">
        <v>6093</v>
      </c>
      <c r="D348" s="1">
        <v>36.0</v>
      </c>
      <c r="E348" s="1">
        <v>2.8216572E7</v>
      </c>
      <c r="F348" s="1" t="b">
        <v>0</v>
      </c>
      <c r="G348" s="1" t="b">
        <v>0</v>
      </c>
      <c r="H348" s="1" t="s">
        <v>2927</v>
      </c>
      <c r="I348" s="1" t="s">
        <v>6238</v>
      </c>
      <c r="J348" s="1" t="s">
        <v>7125</v>
      </c>
      <c r="L348" s="1" t="s">
        <v>1532</v>
      </c>
      <c r="M348" s="1" t="s">
        <v>2306</v>
      </c>
      <c r="N348" s="1" t="s">
        <v>7126</v>
      </c>
      <c r="O348" s="1" t="s">
        <v>7127</v>
      </c>
    </row>
    <row r="349">
      <c r="A349" s="1" t="s">
        <v>2910</v>
      </c>
      <c r="B349" s="1" t="s">
        <v>6093</v>
      </c>
      <c r="D349" s="1">
        <v>36.0</v>
      </c>
      <c r="E349" s="1">
        <v>2.8146638E7</v>
      </c>
      <c r="F349" s="1" t="b">
        <v>0</v>
      </c>
      <c r="G349" s="1" t="b">
        <v>0</v>
      </c>
      <c r="H349" s="1" t="s">
        <v>2909</v>
      </c>
      <c r="I349" s="1" t="s">
        <v>6655</v>
      </c>
      <c r="J349" s="1" t="s">
        <v>7128</v>
      </c>
      <c r="K349" s="1" t="s">
        <v>7129</v>
      </c>
      <c r="L349" s="1" t="s">
        <v>2912</v>
      </c>
      <c r="M349" s="1" t="s">
        <v>2913</v>
      </c>
      <c r="N349" s="1" t="s">
        <v>6658</v>
      </c>
      <c r="O349" s="1" t="s">
        <v>7130</v>
      </c>
    </row>
    <row r="350">
      <c r="A350" s="1" t="s">
        <v>2895</v>
      </c>
      <c r="B350" s="1" t="s">
        <v>6093</v>
      </c>
      <c r="D350" s="1">
        <v>36.0</v>
      </c>
      <c r="E350" s="1">
        <v>2.8132208E7</v>
      </c>
      <c r="F350" s="1" t="b">
        <v>0</v>
      </c>
      <c r="G350" s="1" t="b">
        <v>0</v>
      </c>
      <c r="H350" s="1" t="s">
        <v>2894</v>
      </c>
      <c r="I350" s="1" t="s">
        <v>6655</v>
      </c>
      <c r="J350" s="1" t="s">
        <v>7131</v>
      </c>
      <c r="K350" s="1" t="s">
        <v>7132</v>
      </c>
      <c r="L350" s="1" t="s">
        <v>2897</v>
      </c>
      <c r="M350" s="1" t="s">
        <v>2898</v>
      </c>
      <c r="N350" s="1" t="s">
        <v>6658</v>
      </c>
      <c r="O350" s="1" t="s">
        <v>7133</v>
      </c>
    </row>
    <row r="351">
      <c r="A351" s="1" t="s">
        <v>2881</v>
      </c>
      <c r="B351" s="1" t="s">
        <v>6093</v>
      </c>
      <c r="D351" s="1">
        <v>36.0</v>
      </c>
      <c r="E351" s="1">
        <v>2.8048626E7</v>
      </c>
      <c r="F351" s="1" t="b">
        <v>0</v>
      </c>
      <c r="G351" s="1" t="b">
        <v>0</v>
      </c>
      <c r="H351" s="1" t="s">
        <v>2880</v>
      </c>
      <c r="I351" s="1" t="s">
        <v>6655</v>
      </c>
      <c r="J351" s="1" t="s">
        <v>7134</v>
      </c>
      <c r="K351" s="1" t="s">
        <v>7135</v>
      </c>
      <c r="L351" s="1" t="s">
        <v>1954</v>
      </c>
      <c r="M351" s="1" t="s">
        <v>515</v>
      </c>
      <c r="N351" s="1" t="s">
        <v>6658</v>
      </c>
      <c r="O351" s="1" t="s">
        <v>7136</v>
      </c>
    </row>
    <row r="352">
      <c r="A352" s="1" t="s">
        <v>2944</v>
      </c>
      <c r="B352" s="1" t="s">
        <v>6093</v>
      </c>
      <c r="D352" s="1">
        <v>36.0</v>
      </c>
      <c r="E352" s="1">
        <v>2.8025998E7</v>
      </c>
      <c r="F352" s="1" t="b">
        <v>0</v>
      </c>
      <c r="G352" s="1" t="b">
        <v>0</v>
      </c>
      <c r="H352" s="1" t="s">
        <v>2943</v>
      </c>
      <c r="I352" s="1" t="s">
        <v>6238</v>
      </c>
      <c r="J352" s="1" t="s">
        <v>7079</v>
      </c>
      <c r="L352" s="1" t="s">
        <v>759</v>
      </c>
      <c r="M352" s="1" t="s">
        <v>723</v>
      </c>
      <c r="N352" s="1" t="s">
        <v>7137</v>
      </c>
      <c r="O352" s="1" t="s">
        <v>7138</v>
      </c>
    </row>
    <row r="353">
      <c r="A353" s="1" t="s">
        <v>3025</v>
      </c>
      <c r="B353" s="1" t="s">
        <v>6093</v>
      </c>
      <c r="D353" s="1">
        <v>36.0</v>
      </c>
      <c r="E353" s="1">
        <v>2.7949151E7</v>
      </c>
      <c r="F353" s="1" t="b">
        <v>0</v>
      </c>
      <c r="G353" s="1" t="b">
        <v>0</v>
      </c>
      <c r="H353" s="1" t="s">
        <v>3024</v>
      </c>
      <c r="I353" s="1" t="s">
        <v>6373</v>
      </c>
      <c r="J353" s="1" t="s">
        <v>7139</v>
      </c>
      <c r="K353" s="1" t="s">
        <v>7140</v>
      </c>
      <c r="L353" s="1" t="s">
        <v>1489</v>
      </c>
      <c r="M353" s="1" t="s">
        <v>1490</v>
      </c>
      <c r="N353" s="1" t="s">
        <v>6376</v>
      </c>
      <c r="O353" s="1" t="s">
        <v>7141</v>
      </c>
    </row>
    <row r="354">
      <c r="A354" s="1" t="s">
        <v>2998</v>
      </c>
      <c r="B354" s="1" t="s">
        <v>6093</v>
      </c>
      <c r="D354" s="1">
        <v>36.0</v>
      </c>
      <c r="E354" s="1">
        <v>2.7902483E7</v>
      </c>
      <c r="F354" s="1" t="b">
        <v>0</v>
      </c>
      <c r="G354" s="1" t="b">
        <v>0</v>
      </c>
      <c r="H354" s="1" t="s">
        <v>2997</v>
      </c>
      <c r="I354" s="1" t="s">
        <v>6655</v>
      </c>
      <c r="J354" s="1" t="s">
        <v>7142</v>
      </c>
      <c r="K354" s="1" t="s">
        <v>7143</v>
      </c>
      <c r="L354" s="1" t="s">
        <v>2710</v>
      </c>
      <c r="M354" s="1" t="s">
        <v>3000</v>
      </c>
      <c r="N354" s="1" t="s">
        <v>6658</v>
      </c>
      <c r="O354" s="1" t="s">
        <v>7144</v>
      </c>
    </row>
    <row r="355">
      <c r="A355" s="1" t="s">
        <v>2968</v>
      </c>
      <c r="B355" s="1" t="s">
        <v>6093</v>
      </c>
      <c r="D355" s="1">
        <v>36.0</v>
      </c>
      <c r="E355" s="1">
        <v>2.787237E7</v>
      </c>
      <c r="F355" s="1" t="b">
        <v>0</v>
      </c>
      <c r="G355" s="1" t="b">
        <v>0</v>
      </c>
      <c r="H355" s="1" t="s">
        <v>2967</v>
      </c>
      <c r="I355" s="1" t="s">
        <v>6094</v>
      </c>
      <c r="J355" s="1" t="s">
        <v>7145</v>
      </c>
      <c r="K355" s="1" t="s">
        <v>6096</v>
      </c>
      <c r="L355" s="1" t="s">
        <v>209</v>
      </c>
      <c r="M355" s="1" t="s">
        <v>210</v>
      </c>
      <c r="N355" s="1" t="s">
        <v>6097</v>
      </c>
      <c r="O355" s="1" t="s">
        <v>7146</v>
      </c>
    </row>
    <row r="356">
      <c r="A356" s="1" t="s">
        <v>3320</v>
      </c>
      <c r="B356" s="1" t="s">
        <v>6093</v>
      </c>
      <c r="D356" s="1">
        <v>36.0</v>
      </c>
      <c r="E356" s="1">
        <v>2.7734812E7</v>
      </c>
      <c r="F356" s="1" t="b">
        <v>0</v>
      </c>
      <c r="G356" s="1" t="b">
        <v>0</v>
      </c>
      <c r="H356" s="1" t="s">
        <v>3319</v>
      </c>
      <c r="I356" s="1" t="s">
        <v>6094</v>
      </c>
      <c r="J356" s="1" t="s">
        <v>7147</v>
      </c>
      <c r="K356" s="1" t="s">
        <v>6100</v>
      </c>
      <c r="L356" s="1" t="s">
        <v>2788</v>
      </c>
      <c r="M356" s="1" t="s">
        <v>2789</v>
      </c>
      <c r="N356" s="1" t="s">
        <v>6097</v>
      </c>
      <c r="O356" s="1" t="s">
        <v>7148</v>
      </c>
    </row>
    <row r="357">
      <c r="A357" s="1" t="s">
        <v>7149</v>
      </c>
      <c r="B357" s="1" t="s">
        <v>6093</v>
      </c>
      <c r="D357" s="1">
        <v>36.0</v>
      </c>
      <c r="E357" s="1">
        <v>2.7662658E7</v>
      </c>
      <c r="F357" s="1" t="b">
        <v>0</v>
      </c>
      <c r="G357" s="1" t="b">
        <v>0</v>
      </c>
      <c r="H357" s="1" t="s">
        <v>1749</v>
      </c>
      <c r="I357" s="1" t="s">
        <v>6238</v>
      </c>
      <c r="J357" s="1" t="s">
        <v>7150</v>
      </c>
      <c r="L357" s="1" t="s">
        <v>759</v>
      </c>
      <c r="M357" s="1" t="s">
        <v>922</v>
      </c>
      <c r="N357" s="1" t="s">
        <v>7151</v>
      </c>
      <c r="O357" s="1" t="s">
        <v>7152</v>
      </c>
    </row>
    <row r="358">
      <c r="A358" s="1" t="s">
        <v>3312</v>
      </c>
      <c r="B358" s="1" t="s">
        <v>6093</v>
      </c>
      <c r="D358" s="1">
        <v>36.0</v>
      </c>
      <c r="E358" s="1">
        <v>2.762272E7</v>
      </c>
      <c r="F358" s="1" t="b">
        <v>0</v>
      </c>
      <c r="G358" s="1" t="b">
        <v>0</v>
      </c>
      <c r="H358" s="1" t="s">
        <v>3311</v>
      </c>
      <c r="I358" s="1" t="s">
        <v>6094</v>
      </c>
      <c r="J358" s="1" t="s">
        <v>6360</v>
      </c>
      <c r="K358" s="1" t="s">
        <v>6096</v>
      </c>
      <c r="L358" s="1" t="s">
        <v>209</v>
      </c>
      <c r="M358" s="1" t="s">
        <v>210</v>
      </c>
      <c r="N358" s="1" t="s">
        <v>6097</v>
      </c>
      <c r="O358" s="1" t="s">
        <v>7153</v>
      </c>
    </row>
    <row r="359">
      <c r="A359" s="1" t="s">
        <v>3187</v>
      </c>
      <c r="B359" s="1" t="s">
        <v>6093</v>
      </c>
      <c r="D359" s="1">
        <v>36.0</v>
      </c>
      <c r="E359" s="1">
        <v>2.7579809E7</v>
      </c>
      <c r="F359" s="1" t="b">
        <v>0</v>
      </c>
      <c r="G359" s="1" t="b">
        <v>0</v>
      </c>
      <c r="H359" s="1" t="s">
        <v>3186</v>
      </c>
      <c r="I359" s="1" t="s">
        <v>6319</v>
      </c>
      <c r="J359" s="1" t="s">
        <v>7154</v>
      </c>
      <c r="K359" s="1" t="s">
        <v>7155</v>
      </c>
      <c r="L359" s="1" t="s">
        <v>639</v>
      </c>
      <c r="M359" s="1" t="s">
        <v>640</v>
      </c>
      <c r="N359" s="1" t="s">
        <v>6322</v>
      </c>
      <c r="O359" s="1" t="s">
        <v>7156</v>
      </c>
    </row>
    <row r="360">
      <c r="A360" s="1" t="s">
        <v>2990</v>
      </c>
      <c r="B360" s="1" t="s">
        <v>6093</v>
      </c>
      <c r="D360" s="1">
        <v>36.0</v>
      </c>
      <c r="E360" s="1">
        <v>2.7449238E7</v>
      </c>
      <c r="F360" s="1" t="b">
        <v>0</v>
      </c>
      <c r="G360" s="1" t="b">
        <v>0</v>
      </c>
      <c r="H360" s="1" t="s">
        <v>2989</v>
      </c>
      <c r="I360" s="1" t="s">
        <v>6238</v>
      </c>
      <c r="J360" s="1" t="s">
        <v>7157</v>
      </c>
      <c r="L360" s="1" t="s">
        <v>754</v>
      </c>
      <c r="M360" s="1" t="s">
        <v>55</v>
      </c>
      <c r="N360" s="1" t="s">
        <v>7158</v>
      </c>
      <c r="O360" s="1" t="s">
        <v>7159</v>
      </c>
    </row>
    <row r="361">
      <c r="A361" s="1" t="s">
        <v>7160</v>
      </c>
      <c r="B361" s="1" t="s">
        <v>6093</v>
      </c>
      <c r="D361" s="1">
        <v>36.0</v>
      </c>
      <c r="E361" s="1">
        <v>2.7422703E7</v>
      </c>
      <c r="F361" s="1" t="b">
        <v>0</v>
      </c>
      <c r="G361" s="1" t="b">
        <v>0</v>
      </c>
      <c r="H361" s="1" t="s">
        <v>1865</v>
      </c>
      <c r="I361" s="1" t="s">
        <v>6140</v>
      </c>
      <c r="J361" s="1" t="s">
        <v>7161</v>
      </c>
      <c r="K361" s="1" t="s">
        <v>7162</v>
      </c>
      <c r="L361" s="1" t="s">
        <v>1868</v>
      </c>
      <c r="M361" s="1" t="s">
        <v>1869</v>
      </c>
      <c r="N361" s="1" t="s">
        <v>6275</v>
      </c>
      <c r="O361" s="1" t="s">
        <v>7163</v>
      </c>
    </row>
    <row r="362">
      <c r="A362" s="1" t="s">
        <v>2932</v>
      </c>
      <c r="B362" s="1" t="s">
        <v>6093</v>
      </c>
      <c r="D362" s="1">
        <v>36.0</v>
      </c>
      <c r="E362" s="1">
        <v>2.7365308E7</v>
      </c>
      <c r="F362" s="1" t="b">
        <v>0</v>
      </c>
      <c r="G362" s="1" t="b">
        <v>0</v>
      </c>
      <c r="H362" s="1" t="s">
        <v>2931</v>
      </c>
      <c r="I362" s="1" t="s">
        <v>6655</v>
      </c>
      <c r="J362" s="1" t="s">
        <v>7164</v>
      </c>
      <c r="K362" s="1" t="s">
        <v>7165</v>
      </c>
      <c r="L362" s="1" t="s">
        <v>1766</v>
      </c>
      <c r="M362" s="1" t="s">
        <v>1767</v>
      </c>
      <c r="N362" s="1" t="s">
        <v>6658</v>
      </c>
      <c r="O362" s="1" t="s">
        <v>7166</v>
      </c>
    </row>
    <row r="363">
      <c r="A363" s="1" t="s">
        <v>2986</v>
      </c>
      <c r="B363" s="1" t="s">
        <v>6093</v>
      </c>
      <c r="D363" s="1">
        <v>36.0</v>
      </c>
      <c r="E363" s="1">
        <v>2.7364548E7</v>
      </c>
      <c r="F363" s="1" t="b">
        <v>0</v>
      </c>
      <c r="G363" s="1" t="b">
        <v>0</v>
      </c>
      <c r="H363" s="1" t="s">
        <v>2985</v>
      </c>
      <c r="I363" s="1" t="s">
        <v>6655</v>
      </c>
      <c r="J363" s="1" t="s">
        <v>7167</v>
      </c>
      <c r="K363" s="1" t="s">
        <v>7168</v>
      </c>
      <c r="L363" s="1" t="s">
        <v>2710</v>
      </c>
      <c r="M363" s="1" t="s">
        <v>2979</v>
      </c>
      <c r="N363" s="1" t="s">
        <v>6658</v>
      </c>
      <c r="O363" s="1" t="s">
        <v>7169</v>
      </c>
    </row>
    <row r="364">
      <c r="A364" s="1" t="s">
        <v>7170</v>
      </c>
      <c r="B364" s="1" t="s">
        <v>6093</v>
      </c>
      <c r="D364" s="1">
        <v>36.0</v>
      </c>
      <c r="E364" s="1">
        <v>2.7105169E7</v>
      </c>
      <c r="F364" s="1" t="b">
        <v>0</v>
      </c>
      <c r="G364" s="1" t="b">
        <v>0</v>
      </c>
      <c r="H364" s="1" t="s">
        <v>1871</v>
      </c>
      <c r="I364" s="1" t="s">
        <v>6238</v>
      </c>
      <c r="J364" s="1" t="s">
        <v>7171</v>
      </c>
      <c r="K364" s="1" t="s">
        <v>7172</v>
      </c>
      <c r="L364" s="1" t="s">
        <v>1874</v>
      </c>
      <c r="M364" s="1" t="s">
        <v>307</v>
      </c>
      <c r="N364" s="1" t="s">
        <v>7173</v>
      </c>
      <c r="O364" s="1" t="s">
        <v>7174</v>
      </c>
    </row>
    <row r="365">
      <c r="A365" s="1" t="s">
        <v>3106</v>
      </c>
      <c r="B365" s="1" t="s">
        <v>6093</v>
      </c>
      <c r="D365" s="1">
        <v>36.0</v>
      </c>
      <c r="E365" s="1">
        <v>2.7085975E7</v>
      </c>
      <c r="F365" s="1" t="b">
        <v>0</v>
      </c>
      <c r="G365" s="1" t="b">
        <v>0</v>
      </c>
      <c r="H365" s="1" t="s">
        <v>3105</v>
      </c>
      <c r="I365" s="1" t="s">
        <v>6655</v>
      </c>
      <c r="J365" s="1" t="s">
        <v>7175</v>
      </c>
      <c r="K365" s="1" t="s">
        <v>7176</v>
      </c>
      <c r="L365" s="1" t="s">
        <v>2710</v>
      </c>
      <c r="M365" s="1" t="s">
        <v>317</v>
      </c>
      <c r="N365" s="1" t="s">
        <v>6658</v>
      </c>
      <c r="O365" s="1" t="s">
        <v>7177</v>
      </c>
    </row>
    <row r="366">
      <c r="A366" s="1" t="s">
        <v>7178</v>
      </c>
      <c r="B366" s="1" t="s">
        <v>6093</v>
      </c>
      <c r="D366" s="1">
        <v>36.0</v>
      </c>
      <c r="E366" s="1">
        <v>2.7041551E7</v>
      </c>
      <c r="F366" s="1" t="b">
        <v>0</v>
      </c>
      <c r="G366" s="1" t="b">
        <v>0</v>
      </c>
      <c r="H366" s="1" t="s">
        <v>2018</v>
      </c>
      <c r="I366" s="1" t="s">
        <v>6238</v>
      </c>
      <c r="J366" s="1" t="s">
        <v>7179</v>
      </c>
      <c r="K366" s="1" t="s">
        <v>7180</v>
      </c>
      <c r="L366" s="1" t="s">
        <v>2021</v>
      </c>
      <c r="M366" s="1" t="s">
        <v>703</v>
      </c>
      <c r="N366" s="1" t="s">
        <v>7181</v>
      </c>
      <c r="O366" s="1" t="s">
        <v>7182</v>
      </c>
    </row>
    <row r="367">
      <c r="A367" s="1" t="s">
        <v>7183</v>
      </c>
      <c r="B367" s="1" t="s">
        <v>6093</v>
      </c>
      <c r="D367" s="1">
        <v>36.0</v>
      </c>
      <c r="E367" s="1">
        <v>2.6878097E7</v>
      </c>
      <c r="F367" s="1" t="b">
        <v>0</v>
      </c>
      <c r="G367" s="1" t="b">
        <v>0</v>
      </c>
      <c r="H367" s="1" t="s">
        <v>2119</v>
      </c>
      <c r="I367" s="1" t="s">
        <v>6319</v>
      </c>
      <c r="J367" s="1" t="s">
        <v>7032</v>
      </c>
      <c r="K367" s="1" t="s">
        <v>7184</v>
      </c>
      <c r="L367" s="1" t="s">
        <v>1685</v>
      </c>
      <c r="M367" s="1" t="s">
        <v>1686</v>
      </c>
      <c r="N367" s="1" t="s">
        <v>7185</v>
      </c>
      <c r="O367" s="1" t="s">
        <v>7186</v>
      </c>
    </row>
    <row r="368">
      <c r="A368" s="1" t="s">
        <v>3009</v>
      </c>
      <c r="B368" s="1" t="s">
        <v>6093</v>
      </c>
      <c r="D368" s="1">
        <v>36.0</v>
      </c>
      <c r="E368" s="1">
        <v>2.6701399E7</v>
      </c>
      <c r="F368" s="1" t="b">
        <v>0</v>
      </c>
      <c r="G368" s="1" t="b">
        <v>0</v>
      </c>
      <c r="H368" s="1" t="s">
        <v>3008</v>
      </c>
      <c r="I368" s="1" t="s">
        <v>6238</v>
      </c>
      <c r="J368" s="1" t="s">
        <v>7187</v>
      </c>
      <c r="L368" s="1" t="s">
        <v>3011</v>
      </c>
      <c r="M368" s="1" t="s">
        <v>3012</v>
      </c>
      <c r="N368" s="1" t="s">
        <v>7188</v>
      </c>
      <c r="O368" s="1" t="s">
        <v>7189</v>
      </c>
    </row>
    <row r="369">
      <c r="A369" s="1" t="s">
        <v>7190</v>
      </c>
      <c r="B369" s="1" t="s">
        <v>6093</v>
      </c>
      <c r="D369" s="1">
        <v>36.0</v>
      </c>
      <c r="E369" s="1">
        <v>2.6596176E7</v>
      </c>
      <c r="F369" s="1" t="b">
        <v>0</v>
      </c>
      <c r="G369" s="1" t="b">
        <v>0</v>
      </c>
      <c r="H369" s="1" t="s">
        <v>2398</v>
      </c>
      <c r="I369" s="1" t="s">
        <v>6238</v>
      </c>
      <c r="J369" s="1" t="s">
        <v>7191</v>
      </c>
      <c r="L369" s="1" t="s">
        <v>2326</v>
      </c>
      <c r="M369" s="1" t="s">
        <v>2030</v>
      </c>
      <c r="N369" s="1" t="s">
        <v>7192</v>
      </c>
      <c r="O369" s="1" t="s">
        <v>7193</v>
      </c>
    </row>
    <row r="370">
      <c r="A370" s="1" t="s">
        <v>2994</v>
      </c>
      <c r="B370" s="1" t="s">
        <v>6093</v>
      </c>
      <c r="D370" s="1">
        <v>36.0</v>
      </c>
      <c r="E370" s="1">
        <v>2.6510296E7</v>
      </c>
      <c r="F370" s="1" t="b">
        <v>0</v>
      </c>
      <c r="G370" s="1" t="b">
        <v>0</v>
      </c>
      <c r="H370" s="1" t="s">
        <v>2993</v>
      </c>
      <c r="I370" s="1" t="s">
        <v>6655</v>
      </c>
      <c r="J370" s="1" t="s">
        <v>7194</v>
      </c>
      <c r="K370" s="1" t="s">
        <v>7195</v>
      </c>
      <c r="L370" s="1" t="s">
        <v>1571</v>
      </c>
      <c r="M370" s="1" t="s">
        <v>515</v>
      </c>
      <c r="N370" s="1" t="s">
        <v>6658</v>
      </c>
      <c r="O370" s="1" t="s">
        <v>7196</v>
      </c>
    </row>
    <row r="371">
      <c r="A371" s="1" t="s">
        <v>7197</v>
      </c>
      <c r="B371" s="1" t="s">
        <v>6093</v>
      </c>
      <c r="D371" s="1">
        <v>36.0</v>
      </c>
      <c r="E371" s="1">
        <v>2.6377598E7</v>
      </c>
      <c r="F371" s="1" t="b">
        <v>0</v>
      </c>
      <c r="G371" s="1" t="b">
        <v>0</v>
      </c>
      <c r="H371" s="1" t="s">
        <v>1871</v>
      </c>
      <c r="I371" s="1" t="s">
        <v>6238</v>
      </c>
      <c r="J371" s="1" t="s">
        <v>7171</v>
      </c>
      <c r="K371" s="1" t="s">
        <v>7172</v>
      </c>
      <c r="L371" s="1" t="s">
        <v>1874</v>
      </c>
      <c r="M371" s="1" t="s">
        <v>307</v>
      </c>
      <c r="N371" s="1" t="s">
        <v>7198</v>
      </c>
      <c r="O371" s="1" t="s">
        <v>7199</v>
      </c>
    </row>
    <row r="372">
      <c r="A372" s="1" t="s">
        <v>2982</v>
      </c>
      <c r="B372" s="1" t="s">
        <v>6093</v>
      </c>
      <c r="D372" s="1">
        <v>36.0</v>
      </c>
      <c r="E372" s="1">
        <v>2.6344141E7</v>
      </c>
      <c r="F372" s="1" t="b">
        <v>0</v>
      </c>
      <c r="G372" s="1" t="b">
        <v>0</v>
      </c>
      <c r="H372" s="1" t="s">
        <v>2981</v>
      </c>
      <c r="I372" s="1" t="s">
        <v>6655</v>
      </c>
      <c r="J372" s="1" t="s">
        <v>7200</v>
      </c>
      <c r="K372" s="1" t="s">
        <v>7201</v>
      </c>
      <c r="L372" s="1" t="s">
        <v>712</v>
      </c>
      <c r="M372" s="1" t="s">
        <v>713</v>
      </c>
      <c r="N372" s="1" t="s">
        <v>6658</v>
      </c>
      <c r="O372" s="1" t="s">
        <v>7202</v>
      </c>
    </row>
    <row r="373">
      <c r="A373" s="1" t="s">
        <v>7203</v>
      </c>
      <c r="B373" s="1" t="s">
        <v>6093</v>
      </c>
      <c r="D373" s="1">
        <v>36.0</v>
      </c>
      <c r="E373" s="1">
        <v>2.6114856E7</v>
      </c>
      <c r="F373" s="1" t="b">
        <v>0</v>
      </c>
      <c r="G373" s="1" t="b">
        <v>0</v>
      </c>
      <c r="H373" s="1" t="s">
        <v>1482</v>
      </c>
      <c r="I373" s="1" t="s">
        <v>6319</v>
      </c>
      <c r="J373" s="1" t="s">
        <v>6379</v>
      </c>
      <c r="K373" s="1" t="s">
        <v>7204</v>
      </c>
      <c r="L373" s="1" t="s">
        <v>174</v>
      </c>
      <c r="M373" s="1" t="s">
        <v>897</v>
      </c>
      <c r="N373" s="1" t="s">
        <v>7205</v>
      </c>
      <c r="O373" s="1" t="s">
        <v>7206</v>
      </c>
    </row>
    <row r="374">
      <c r="A374" s="1" t="s">
        <v>7207</v>
      </c>
      <c r="B374" s="1" t="s">
        <v>6093</v>
      </c>
      <c r="D374" s="1">
        <v>36.0</v>
      </c>
      <c r="E374" s="1">
        <v>2.6063068E7</v>
      </c>
      <c r="F374" s="1" t="b">
        <v>0</v>
      </c>
      <c r="G374" s="1" t="b">
        <v>0</v>
      </c>
      <c r="H374" s="1" t="s">
        <v>1894</v>
      </c>
      <c r="I374" s="1" t="s">
        <v>6319</v>
      </c>
      <c r="J374" s="1" t="s">
        <v>6625</v>
      </c>
      <c r="K374" s="1" t="s">
        <v>6626</v>
      </c>
      <c r="L374" s="1" t="s">
        <v>1897</v>
      </c>
      <c r="M374" s="1" t="s">
        <v>1898</v>
      </c>
      <c r="N374" s="1" t="s">
        <v>7208</v>
      </c>
      <c r="O374" s="1" t="s">
        <v>7209</v>
      </c>
    </row>
    <row r="375">
      <c r="A375" s="1" t="s">
        <v>3003</v>
      </c>
      <c r="B375" s="1" t="s">
        <v>6093</v>
      </c>
      <c r="D375" s="1">
        <v>36.0</v>
      </c>
      <c r="E375" s="1">
        <v>2.6058656E7</v>
      </c>
      <c r="F375" s="1" t="b">
        <v>0</v>
      </c>
      <c r="G375" s="1" t="b">
        <v>0</v>
      </c>
      <c r="H375" s="1" t="s">
        <v>3002</v>
      </c>
      <c r="I375" s="1" t="s">
        <v>6655</v>
      </c>
      <c r="J375" s="1" t="s">
        <v>7210</v>
      </c>
      <c r="K375" s="1" t="s">
        <v>7211</v>
      </c>
      <c r="L375" s="1" t="s">
        <v>3005</v>
      </c>
      <c r="M375" s="1" t="s">
        <v>3006</v>
      </c>
      <c r="N375" s="1" t="s">
        <v>6658</v>
      </c>
      <c r="O375" s="1" t="s">
        <v>7212</v>
      </c>
    </row>
    <row r="376">
      <c r="A376" s="1" t="s">
        <v>7213</v>
      </c>
      <c r="B376" s="1" t="s">
        <v>6093</v>
      </c>
      <c r="D376" s="1">
        <v>36.0</v>
      </c>
      <c r="E376" s="1">
        <v>2.5952282E7</v>
      </c>
      <c r="F376" s="1" t="b">
        <v>0</v>
      </c>
      <c r="G376" s="1" t="b">
        <v>0</v>
      </c>
      <c r="H376" s="1" t="s">
        <v>1486</v>
      </c>
      <c r="I376" s="1" t="s">
        <v>6373</v>
      </c>
      <c r="J376" s="1" t="s">
        <v>6906</v>
      </c>
      <c r="K376" s="1" t="s">
        <v>6375</v>
      </c>
      <c r="L376" s="1" t="s">
        <v>1489</v>
      </c>
      <c r="M376" s="1" t="s">
        <v>1490</v>
      </c>
      <c r="N376" s="1" t="s">
        <v>6376</v>
      </c>
      <c r="O376" s="1" t="s">
        <v>7214</v>
      </c>
    </row>
    <row r="377">
      <c r="A377" s="1" t="s">
        <v>7215</v>
      </c>
      <c r="B377" s="1" t="s">
        <v>6093</v>
      </c>
      <c r="D377" s="1">
        <v>36.0</v>
      </c>
      <c r="E377" s="1">
        <v>2.5918496E7</v>
      </c>
      <c r="F377" s="1" t="b">
        <v>0</v>
      </c>
      <c r="G377" s="1" t="b">
        <v>0</v>
      </c>
      <c r="H377" s="1" t="s">
        <v>1894</v>
      </c>
      <c r="I377" s="1" t="s">
        <v>6319</v>
      </c>
      <c r="J377" s="1" t="s">
        <v>6625</v>
      </c>
      <c r="K377" s="1" t="s">
        <v>6626</v>
      </c>
      <c r="L377" s="1" t="s">
        <v>1897</v>
      </c>
      <c r="M377" s="1" t="s">
        <v>1898</v>
      </c>
      <c r="N377" s="1" t="s">
        <v>7216</v>
      </c>
      <c r="O377" s="1" t="s">
        <v>7217</v>
      </c>
    </row>
    <row r="378">
      <c r="A378" s="1" t="s">
        <v>7218</v>
      </c>
      <c r="B378" s="1" t="s">
        <v>6093</v>
      </c>
      <c r="D378" s="1">
        <v>36.0</v>
      </c>
      <c r="E378" s="1">
        <v>2.5892417E7</v>
      </c>
      <c r="F378" s="1" t="b">
        <v>0</v>
      </c>
      <c r="G378" s="1" t="b">
        <v>0</v>
      </c>
      <c r="H378" s="1" t="s">
        <v>1482</v>
      </c>
      <c r="I378" s="1" t="s">
        <v>6319</v>
      </c>
      <c r="J378" s="1" t="s">
        <v>6379</v>
      </c>
      <c r="K378" s="1" t="s">
        <v>7204</v>
      </c>
      <c r="L378" s="1" t="s">
        <v>174</v>
      </c>
      <c r="M378" s="1" t="s">
        <v>897</v>
      </c>
      <c r="N378" s="1" t="s">
        <v>7219</v>
      </c>
      <c r="O378" s="1" t="s">
        <v>7220</v>
      </c>
    </row>
    <row r="379">
      <c r="A379" s="1" t="s">
        <v>3060</v>
      </c>
      <c r="B379" s="1" t="s">
        <v>6093</v>
      </c>
      <c r="D379" s="1">
        <v>36.0</v>
      </c>
      <c r="E379" s="1">
        <v>2.579199E7</v>
      </c>
      <c r="F379" s="1" t="b">
        <v>0</v>
      </c>
      <c r="G379" s="1" t="b">
        <v>0</v>
      </c>
      <c r="H379" s="1" t="s">
        <v>3059</v>
      </c>
      <c r="I379" s="1" t="s">
        <v>6238</v>
      </c>
      <c r="J379" s="1" t="s">
        <v>7221</v>
      </c>
      <c r="K379" s="1" t="s">
        <v>7222</v>
      </c>
      <c r="L379" s="1" t="s">
        <v>174</v>
      </c>
      <c r="M379" s="1" t="s">
        <v>1709</v>
      </c>
      <c r="N379" s="1" t="s">
        <v>7223</v>
      </c>
      <c r="O379" s="1" t="s">
        <v>7224</v>
      </c>
    </row>
    <row r="380">
      <c r="A380" s="1" t="s">
        <v>3276</v>
      </c>
      <c r="B380" s="1" t="s">
        <v>6093</v>
      </c>
      <c r="D380" s="1">
        <v>36.0</v>
      </c>
      <c r="E380" s="1">
        <v>2.5716781E7</v>
      </c>
      <c r="F380" s="1" t="b">
        <v>0</v>
      </c>
      <c r="G380" s="1" t="b">
        <v>0</v>
      </c>
      <c r="H380" s="1" t="s">
        <v>3275</v>
      </c>
      <c r="I380" s="1" t="s">
        <v>6238</v>
      </c>
      <c r="J380" s="1" t="s">
        <v>7225</v>
      </c>
      <c r="K380" s="1" t="s">
        <v>7226</v>
      </c>
      <c r="L380" s="1" t="s">
        <v>3278</v>
      </c>
      <c r="M380" s="1" t="s">
        <v>509</v>
      </c>
      <c r="N380" s="1" t="s">
        <v>7227</v>
      </c>
      <c r="O380" s="1" t="s">
        <v>7228</v>
      </c>
    </row>
    <row r="381">
      <c r="A381" s="1" t="s">
        <v>3019</v>
      </c>
      <c r="B381" s="1" t="s">
        <v>6093</v>
      </c>
      <c r="D381" s="1">
        <v>36.0</v>
      </c>
      <c r="E381" s="1">
        <v>2.5668651E7</v>
      </c>
      <c r="F381" s="1" t="b">
        <v>0</v>
      </c>
      <c r="G381" s="1" t="b">
        <v>0</v>
      </c>
      <c r="H381" s="1" t="s">
        <v>3018</v>
      </c>
      <c r="I381" s="1" t="s">
        <v>6655</v>
      </c>
      <c r="J381" s="1" t="s">
        <v>7229</v>
      </c>
      <c r="K381" s="1" t="s">
        <v>7230</v>
      </c>
      <c r="L381" s="1" t="s">
        <v>3021</v>
      </c>
      <c r="M381" s="1" t="s">
        <v>3022</v>
      </c>
      <c r="N381" s="1" t="s">
        <v>6658</v>
      </c>
      <c r="O381" s="1" t="s">
        <v>7231</v>
      </c>
    </row>
    <row r="382">
      <c r="A382" s="1" t="s">
        <v>3073</v>
      </c>
      <c r="B382" s="1" t="s">
        <v>6093</v>
      </c>
      <c r="D382" s="1">
        <v>36.0</v>
      </c>
      <c r="E382" s="1">
        <v>2.55488E7</v>
      </c>
      <c r="F382" s="1" t="b">
        <v>0</v>
      </c>
      <c r="G382" s="1" t="b">
        <v>0</v>
      </c>
      <c r="H382" s="1" t="s">
        <v>3072</v>
      </c>
      <c r="I382" s="1" t="s">
        <v>6111</v>
      </c>
      <c r="J382" s="1" t="s">
        <v>7098</v>
      </c>
      <c r="L382" s="1" t="s">
        <v>825</v>
      </c>
      <c r="M382" s="1" t="s">
        <v>794</v>
      </c>
      <c r="N382" s="1" t="s">
        <v>7099</v>
      </c>
      <c r="O382" s="1" t="s">
        <v>7232</v>
      </c>
    </row>
    <row r="383">
      <c r="A383" s="1" t="s">
        <v>3029</v>
      </c>
      <c r="B383" s="1" t="s">
        <v>6093</v>
      </c>
      <c r="D383" s="1">
        <v>36.0</v>
      </c>
      <c r="E383" s="1">
        <v>2.5531894E7</v>
      </c>
      <c r="F383" s="1" t="b">
        <v>0</v>
      </c>
      <c r="G383" s="1" t="b">
        <v>0</v>
      </c>
      <c r="H383" s="1" t="s">
        <v>3028</v>
      </c>
      <c r="I383" s="1" t="s">
        <v>6140</v>
      </c>
      <c r="J383" s="1" t="s">
        <v>7233</v>
      </c>
      <c r="K383" s="1" t="s">
        <v>7234</v>
      </c>
      <c r="L383" s="1" t="s">
        <v>3031</v>
      </c>
      <c r="M383" s="1" t="s">
        <v>1747</v>
      </c>
      <c r="N383" s="1" t="s">
        <v>6275</v>
      </c>
      <c r="O383" s="1" t="s">
        <v>7235</v>
      </c>
    </row>
    <row r="384">
      <c r="A384" s="1" t="s">
        <v>7236</v>
      </c>
      <c r="B384" s="1" t="s">
        <v>6093</v>
      </c>
      <c r="D384" s="1">
        <v>36.0</v>
      </c>
      <c r="E384" s="1">
        <v>2.5529859E7</v>
      </c>
      <c r="F384" s="1" t="b">
        <v>0</v>
      </c>
      <c r="G384" s="1" t="b">
        <v>0</v>
      </c>
      <c r="H384" s="1" t="s">
        <v>2729</v>
      </c>
      <c r="I384" s="1" t="s">
        <v>6238</v>
      </c>
      <c r="J384" s="1" t="s">
        <v>7237</v>
      </c>
      <c r="L384" s="1" t="s">
        <v>2732</v>
      </c>
      <c r="M384" s="1" t="s">
        <v>224</v>
      </c>
      <c r="N384" s="1" t="s">
        <v>7238</v>
      </c>
      <c r="O384" s="1" t="s">
        <v>7239</v>
      </c>
    </row>
    <row r="385">
      <c r="A385" s="1" t="s">
        <v>3038</v>
      </c>
      <c r="B385" s="1" t="s">
        <v>6093</v>
      </c>
      <c r="D385" s="1">
        <v>36.0</v>
      </c>
      <c r="E385" s="1">
        <v>2.5457596E7</v>
      </c>
      <c r="F385" s="1" t="b">
        <v>0</v>
      </c>
      <c r="G385" s="1" t="b">
        <v>0</v>
      </c>
      <c r="H385" s="1" t="s">
        <v>3037</v>
      </c>
      <c r="I385" s="1" t="s">
        <v>6655</v>
      </c>
      <c r="J385" s="1" t="s">
        <v>7240</v>
      </c>
      <c r="K385" s="1" t="s">
        <v>7241</v>
      </c>
      <c r="L385" s="1" t="s">
        <v>963</v>
      </c>
      <c r="M385" s="1" t="s">
        <v>964</v>
      </c>
      <c r="N385" s="1" t="s">
        <v>6658</v>
      </c>
      <c r="O385" s="1" t="s">
        <v>7242</v>
      </c>
    </row>
    <row r="386">
      <c r="A386" s="1" t="s">
        <v>3048</v>
      </c>
      <c r="B386" s="1" t="s">
        <v>6093</v>
      </c>
      <c r="D386" s="1">
        <v>36.0</v>
      </c>
      <c r="E386" s="1">
        <v>2.5437605E7</v>
      </c>
      <c r="F386" s="1" t="b">
        <v>0</v>
      </c>
      <c r="G386" s="1" t="b">
        <v>0</v>
      </c>
      <c r="H386" s="1" t="s">
        <v>3047</v>
      </c>
      <c r="I386" s="1" t="s">
        <v>6655</v>
      </c>
      <c r="J386" s="1" t="s">
        <v>7243</v>
      </c>
      <c r="K386" s="1" t="s">
        <v>7244</v>
      </c>
      <c r="L386" s="1" t="s">
        <v>3050</v>
      </c>
      <c r="M386" s="1" t="s">
        <v>3051</v>
      </c>
      <c r="N386" s="1" t="s">
        <v>6658</v>
      </c>
      <c r="O386" s="1" t="s">
        <v>7245</v>
      </c>
    </row>
    <row r="387">
      <c r="A387" s="1" t="s">
        <v>7246</v>
      </c>
      <c r="B387" s="1" t="s">
        <v>6093</v>
      </c>
      <c r="D387" s="1">
        <v>36.0</v>
      </c>
      <c r="E387" s="1">
        <v>2.5436616E7</v>
      </c>
      <c r="F387" s="1" t="b">
        <v>0</v>
      </c>
      <c r="G387" s="1" t="b">
        <v>0</v>
      </c>
      <c r="H387" s="1" t="s">
        <v>1865</v>
      </c>
      <c r="I387" s="1" t="s">
        <v>6140</v>
      </c>
      <c r="J387" s="1" t="s">
        <v>7161</v>
      </c>
      <c r="K387" s="1" t="s">
        <v>7162</v>
      </c>
      <c r="L387" s="1" t="s">
        <v>1868</v>
      </c>
      <c r="M387" s="1" t="s">
        <v>1869</v>
      </c>
      <c r="N387" s="1" t="s">
        <v>6275</v>
      </c>
      <c r="O387" s="1" t="s">
        <v>7247</v>
      </c>
    </row>
    <row r="388">
      <c r="A388" s="1" t="s">
        <v>3042</v>
      </c>
      <c r="B388" s="1" t="s">
        <v>6093</v>
      </c>
      <c r="D388" s="1">
        <v>36.0</v>
      </c>
      <c r="E388" s="1">
        <v>2.5286938E7</v>
      </c>
      <c r="F388" s="1" t="b">
        <v>0</v>
      </c>
      <c r="G388" s="1" t="b">
        <v>0</v>
      </c>
      <c r="H388" s="1" t="s">
        <v>3041</v>
      </c>
      <c r="I388" s="1" t="s">
        <v>6655</v>
      </c>
      <c r="J388" s="1" t="s">
        <v>7248</v>
      </c>
      <c r="K388" s="1" t="s">
        <v>7249</v>
      </c>
      <c r="L388" s="1" t="s">
        <v>3044</v>
      </c>
      <c r="M388" s="1" t="s">
        <v>3045</v>
      </c>
      <c r="N388" s="1" t="s">
        <v>6658</v>
      </c>
      <c r="O388" s="1" t="s">
        <v>7250</v>
      </c>
    </row>
    <row r="389">
      <c r="A389" s="1" t="s">
        <v>3077</v>
      </c>
      <c r="B389" s="1" t="s">
        <v>6093</v>
      </c>
      <c r="D389" s="1">
        <v>36.0</v>
      </c>
      <c r="E389" s="1">
        <v>2.5222604E7</v>
      </c>
      <c r="F389" s="1" t="b">
        <v>0</v>
      </c>
      <c r="G389" s="1" t="b">
        <v>0</v>
      </c>
      <c r="H389" s="1" t="s">
        <v>3076</v>
      </c>
      <c r="I389" s="1" t="s">
        <v>6655</v>
      </c>
      <c r="J389" s="1" t="s">
        <v>7251</v>
      </c>
      <c r="K389" s="1" t="s">
        <v>7252</v>
      </c>
      <c r="L389" s="1" t="s">
        <v>3079</v>
      </c>
      <c r="M389" s="1" t="s">
        <v>3080</v>
      </c>
      <c r="N389" s="1" t="s">
        <v>6658</v>
      </c>
      <c r="O389" s="1" t="s">
        <v>7253</v>
      </c>
    </row>
    <row r="390">
      <c r="A390" s="1" t="s">
        <v>7254</v>
      </c>
      <c r="B390" s="1" t="s">
        <v>6093</v>
      </c>
      <c r="D390" s="1">
        <v>36.0</v>
      </c>
      <c r="E390" s="1">
        <v>2.5176914E7</v>
      </c>
      <c r="F390" s="1" t="b">
        <v>0</v>
      </c>
      <c r="G390" s="1" t="b">
        <v>0</v>
      </c>
      <c r="H390" s="1" t="s">
        <v>1715</v>
      </c>
      <c r="I390" s="1" t="s">
        <v>6319</v>
      </c>
      <c r="J390" s="1" t="s">
        <v>7255</v>
      </c>
      <c r="K390" s="1" t="s">
        <v>7256</v>
      </c>
      <c r="L390" s="1" t="s">
        <v>1502</v>
      </c>
      <c r="M390" s="1" t="s">
        <v>1503</v>
      </c>
      <c r="N390" s="1" t="s">
        <v>7257</v>
      </c>
      <c r="O390" s="1" t="s">
        <v>7258</v>
      </c>
    </row>
    <row r="391">
      <c r="A391" s="1" t="s">
        <v>3114</v>
      </c>
      <c r="B391" s="1" t="s">
        <v>6093</v>
      </c>
      <c r="D391" s="1">
        <v>36.0</v>
      </c>
      <c r="E391" s="1">
        <v>2.5151212E7</v>
      </c>
      <c r="F391" s="1" t="b">
        <v>0</v>
      </c>
      <c r="G391" s="1" t="b">
        <v>0</v>
      </c>
      <c r="H391" s="1" t="s">
        <v>3113</v>
      </c>
      <c r="I391" s="1" t="s">
        <v>6948</v>
      </c>
      <c r="J391" s="1" t="s">
        <v>7259</v>
      </c>
      <c r="K391" s="1" t="s">
        <v>7260</v>
      </c>
      <c r="L391" s="1" t="s">
        <v>639</v>
      </c>
      <c r="M391" s="1" t="s">
        <v>640</v>
      </c>
      <c r="N391" s="1" t="s">
        <v>6951</v>
      </c>
      <c r="O391" s="1" t="s">
        <v>7261</v>
      </c>
    </row>
    <row r="392">
      <c r="A392" s="1" t="s">
        <v>3064</v>
      </c>
      <c r="B392" s="1" t="s">
        <v>6093</v>
      </c>
      <c r="D392" s="1">
        <v>36.0</v>
      </c>
      <c r="E392" s="1">
        <v>2.502569E7</v>
      </c>
      <c r="F392" s="1" t="b">
        <v>0</v>
      </c>
      <c r="G392" s="1" t="b">
        <v>0</v>
      </c>
      <c r="H392" s="1" t="s">
        <v>3063</v>
      </c>
      <c r="I392" s="1" t="s">
        <v>6655</v>
      </c>
      <c r="J392" s="1" t="s">
        <v>7262</v>
      </c>
      <c r="K392" s="1" t="s">
        <v>7263</v>
      </c>
      <c r="L392" s="1" t="s">
        <v>2726</v>
      </c>
      <c r="M392" s="1" t="s">
        <v>3066</v>
      </c>
      <c r="N392" s="1" t="s">
        <v>6658</v>
      </c>
      <c r="O392" s="1" t="s">
        <v>7264</v>
      </c>
    </row>
    <row r="393">
      <c r="A393" s="1" t="s">
        <v>7265</v>
      </c>
      <c r="B393" s="1" t="s">
        <v>6093</v>
      </c>
      <c r="D393" s="1">
        <v>36.0</v>
      </c>
      <c r="E393" s="1">
        <v>2.497757E7</v>
      </c>
      <c r="F393" s="1" t="b">
        <v>0</v>
      </c>
      <c r="G393" s="1" t="b">
        <v>0</v>
      </c>
      <c r="H393" s="1" t="s">
        <v>1682</v>
      </c>
      <c r="I393" s="1" t="s">
        <v>6319</v>
      </c>
      <c r="J393" s="1" t="s">
        <v>7032</v>
      </c>
      <c r="K393" s="1" t="s">
        <v>7033</v>
      </c>
      <c r="L393" s="1" t="s">
        <v>1685</v>
      </c>
      <c r="M393" s="1" t="s">
        <v>1686</v>
      </c>
      <c r="N393" s="1" t="s">
        <v>7266</v>
      </c>
      <c r="O393" s="1" t="s">
        <v>7267</v>
      </c>
    </row>
    <row r="394">
      <c r="A394" s="1" t="s">
        <v>7268</v>
      </c>
      <c r="B394" s="1" t="s">
        <v>6093</v>
      </c>
      <c r="D394" s="1">
        <v>36.0</v>
      </c>
      <c r="E394" s="1">
        <v>2.4944067E7</v>
      </c>
      <c r="F394" s="1" t="b">
        <v>1</v>
      </c>
      <c r="G394" s="1" t="b">
        <v>0</v>
      </c>
      <c r="H394" s="1" t="s">
        <v>1936</v>
      </c>
      <c r="I394" s="1" t="s">
        <v>6319</v>
      </c>
      <c r="J394" s="1" t="s">
        <v>7269</v>
      </c>
      <c r="K394" s="1" t="s">
        <v>7270</v>
      </c>
      <c r="L394" s="1" t="s">
        <v>1756</v>
      </c>
      <c r="M394" s="1" t="s">
        <v>1939</v>
      </c>
      <c r="N394" s="1" t="s">
        <v>7271</v>
      </c>
      <c r="O394" s="1" t="s">
        <v>7272</v>
      </c>
    </row>
    <row r="395">
      <c r="A395" s="1" t="s">
        <v>3083</v>
      </c>
      <c r="B395" s="1" t="s">
        <v>6093</v>
      </c>
      <c r="D395" s="1">
        <v>36.0</v>
      </c>
      <c r="E395" s="1">
        <v>2.4717278E7</v>
      </c>
      <c r="F395" s="1" t="b">
        <v>0</v>
      </c>
      <c r="G395" s="1" t="b">
        <v>0</v>
      </c>
      <c r="H395" s="1" t="s">
        <v>3082</v>
      </c>
      <c r="I395" s="1" t="s">
        <v>6655</v>
      </c>
      <c r="J395" s="1" t="s">
        <v>7273</v>
      </c>
      <c r="K395" s="1" t="s">
        <v>7274</v>
      </c>
      <c r="L395" s="1" t="s">
        <v>3085</v>
      </c>
      <c r="M395" s="1" t="s">
        <v>3086</v>
      </c>
      <c r="N395" s="1" t="s">
        <v>6658</v>
      </c>
      <c r="O395" s="1" t="s">
        <v>7275</v>
      </c>
    </row>
    <row r="396">
      <c r="A396" s="1" t="s">
        <v>7276</v>
      </c>
      <c r="B396" s="1" t="s">
        <v>6093</v>
      </c>
      <c r="D396" s="1">
        <v>36.0</v>
      </c>
      <c r="E396" s="1">
        <v>2.443456E7</v>
      </c>
      <c r="F396" s="1" t="b">
        <v>1</v>
      </c>
      <c r="G396" s="1" t="b">
        <v>0</v>
      </c>
      <c r="H396" s="1" t="s">
        <v>1936</v>
      </c>
      <c r="I396" s="1" t="s">
        <v>6319</v>
      </c>
      <c r="J396" s="1" t="s">
        <v>7269</v>
      </c>
      <c r="K396" s="1" t="s">
        <v>7270</v>
      </c>
      <c r="L396" s="1" t="s">
        <v>1756</v>
      </c>
      <c r="M396" s="1" t="s">
        <v>1939</v>
      </c>
      <c r="N396" s="1" t="s">
        <v>7277</v>
      </c>
      <c r="O396" s="1" t="s">
        <v>7278</v>
      </c>
    </row>
    <row r="397">
      <c r="A397" s="1" t="s">
        <v>7279</v>
      </c>
      <c r="B397" s="1" t="s">
        <v>6093</v>
      </c>
      <c r="D397" s="1">
        <v>36.0</v>
      </c>
      <c r="E397" s="1">
        <v>2.433402E7</v>
      </c>
      <c r="F397" s="1" t="b">
        <v>0</v>
      </c>
      <c r="G397" s="1" t="b">
        <v>0</v>
      </c>
      <c r="H397" s="1" t="s">
        <v>1831</v>
      </c>
      <c r="I397" s="1" t="s">
        <v>6319</v>
      </c>
      <c r="J397" s="1" t="s">
        <v>6349</v>
      </c>
      <c r="K397" s="1" t="s">
        <v>7280</v>
      </c>
      <c r="L397" s="1" t="s">
        <v>1522</v>
      </c>
      <c r="M397" s="1" t="s">
        <v>1523</v>
      </c>
      <c r="N397" s="1" t="s">
        <v>7281</v>
      </c>
      <c r="O397" s="1" t="s">
        <v>7282</v>
      </c>
    </row>
    <row r="398">
      <c r="A398" s="1" t="s">
        <v>3178</v>
      </c>
      <c r="B398" s="1" t="s">
        <v>6093</v>
      </c>
      <c r="D398" s="1">
        <v>36.0</v>
      </c>
      <c r="E398" s="1">
        <v>2.4280922E7</v>
      </c>
      <c r="F398" s="1" t="b">
        <v>0</v>
      </c>
      <c r="G398" s="1" t="b">
        <v>0</v>
      </c>
      <c r="H398" s="1" t="s">
        <v>3177</v>
      </c>
      <c r="I398" s="1" t="s">
        <v>6238</v>
      </c>
      <c r="J398" s="1" t="s">
        <v>7283</v>
      </c>
      <c r="K398" s="1" t="s">
        <v>7284</v>
      </c>
      <c r="L398" s="1" t="s">
        <v>2782</v>
      </c>
      <c r="M398" s="1" t="s">
        <v>3180</v>
      </c>
      <c r="N398" s="1" t="s">
        <v>7285</v>
      </c>
      <c r="O398" s="1" t="s">
        <v>7286</v>
      </c>
    </row>
    <row r="399">
      <c r="A399" s="1" t="s">
        <v>3098</v>
      </c>
      <c r="B399" s="1" t="s">
        <v>6093</v>
      </c>
      <c r="D399" s="1">
        <v>36.0</v>
      </c>
      <c r="E399" s="1">
        <v>2.4161074E7</v>
      </c>
      <c r="F399" s="1" t="b">
        <v>0</v>
      </c>
      <c r="G399" s="1" t="b">
        <v>0</v>
      </c>
      <c r="H399" s="1" t="s">
        <v>3097</v>
      </c>
      <c r="I399" s="1" t="s">
        <v>6948</v>
      </c>
      <c r="J399" s="1" t="s">
        <v>7287</v>
      </c>
      <c r="K399" s="1" t="s">
        <v>7288</v>
      </c>
      <c r="L399" s="1" t="s">
        <v>639</v>
      </c>
      <c r="M399" s="1" t="s">
        <v>640</v>
      </c>
      <c r="N399" s="1" t="s">
        <v>6951</v>
      </c>
      <c r="O399" s="1" t="s">
        <v>7289</v>
      </c>
    </row>
    <row r="400">
      <c r="A400" s="1" t="s">
        <v>3094</v>
      </c>
      <c r="B400" s="1" t="s">
        <v>6093</v>
      </c>
      <c r="D400" s="1">
        <v>36.0</v>
      </c>
      <c r="E400" s="1">
        <v>2.4114469E7</v>
      </c>
      <c r="F400" s="1" t="b">
        <v>0</v>
      </c>
      <c r="G400" s="1" t="b">
        <v>0</v>
      </c>
      <c r="H400" s="1" t="s">
        <v>3093</v>
      </c>
      <c r="I400" s="1" t="s">
        <v>6111</v>
      </c>
      <c r="J400" s="1" t="s">
        <v>7101</v>
      </c>
      <c r="K400" s="1" t="s">
        <v>7102</v>
      </c>
      <c r="L400" s="1" t="s">
        <v>87</v>
      </c>
      <c r="M400" s="1" t="s">
        <v>88</v>
      </c>
      <c r="N400" s="1" t="s">
        <v>6114</v>
      </c>
      <c r="O400" s="1" t="s">
        <v>7290</v>
      </c>
    </row>
    <row r="401">
      <c r="A401" s="1" t="s">
        <v>7291</v>
      </c>
      <c r="B401" s="1" t="s">
        <v>6093</v>
      </c>
      <c r="D401" s="1">
        <v>36.0</v>
      </c>
      <c r="E401" s="1">
        <v>2.4087876E7</v>
      </c>
      <c r="F401" s="1" t="b">
        <v>0</v>
      </c>
      <c r="G401" s="1" t="b">
        <v>0</v>
      </c>
      <c r="H401" s="1" t="s">
        <v>1486</v>
      </c>
      <c r="I401" s="1" t="s">
        <v>6373</v>
      </c>
      <c r="J401" s="1" t="s">
        <v>6906</v>
      </c>
      <c r="K401" s="1" t="s">
        <v>6375</v>
      </c>
      <c r="L401" s="1" t="s">
        <v>1489</v>
      </c>
      <c r="M401" s="1" t="s">
        <v>1490</v>
      </c>
      <c r="N401" s="1" t="s">
        <v>6376</v>
      </c>
      <c r="O401" s="1" t="s">
        <v>7292</v>
      </c>
    </row>
    <row r="402">
      <c r="A402" s="1" t="s">
        <v>3118</v>
      </c>
      <c r="B402" s="1" t="s">
        <v>6093</v>
      </c>
      <c r="D402" s="1">
        <v>36.0</v>
      </c>
      <c r="E402" s="1">
        <v>2.3903606E7</v>
      </c>
      <c r="F402" s="1" t="b">
        <v>0</v>
      </c>
      <c r="G402" s="1" t="b">
        <v>0</v>
      </c>
      <c r="H402" s="1" t="s">
        <v>3117</v>
      </c>
      <c r="I402" s="1" t="s">
        <v>6655</v>
      </c>
      <c r="J402" s="1" t="s">
        <v>7293</v>
      </c>
      <c r="K402" s="1" t="s">
        <v>7294</v>
      </c>
      <c r="L402" s="1" t="s">
        <v>3120</v>
      </c>
      <c r="M402" s="1" t="s">
        <v>3121</v>
      </c>
      <c r="N402" s="1" t="s">
        <v>6658</v>
      </c>
      <c r="O402" s="1" t="s">
        <v>7295</v>
      </c>
    </row>
    <row r="403">
      <c r="A403" s="1" t="s">
        <v>3143</v>
      </c>
      <c r="B403" s="1" t="s">
        <v>6093</v>
      </c>
      <c r="D403" s="1">
        <v>36.0</v>
      </c>
      <c r="E403" s="1">
        <v>2.3896511E7</v>
      </c>
      <c r="F403" s="1" t="b">
        <v>0</v>
      </c>
      <c r="G403" s="1" t="b">
        <v>0</v>
      </c>
      <c r="H403" s="1" t="s">
        <v>3142</v>
      </c>
      <c r="I403" s="1" t="s">
        <v>6111</v>
      </c>
      <c r="J403" s="1" t="s">
        <v>7296</v>
      </c>
      <c r="K403" s="1" t="s">
        <v>7297</v>
      </c>
      <c r="L403" s="1" t="s">
        <v>112</v>
      </c>
      <c r="M403" s="1" t="s">
        <v>113</v>
      </c>
      <c r="N403" s="1" t="s">
        <v>6114</v>
      </c>
      <c r="O403" s="1" t="s">
        <v>7298</v>
      </c>
    </row>
    <row r="404">
      <c r="A404" s="1" t="s">
        <v>7299</v>
      </c>
      <c r="B404" s="1" t="s">
        <v>6093</v>
      </c>
      <c r="D404" s="1">
        <v>36.0</v>
      </c>
      <c r="E404" s="1">
        <v>2.3683381E7</v>
      </c>
      <c r="F404" s="1" t="b">
        <v>0</v>
      </c>
      <c r="G404" s="1" t="b">
        <v>0</v>
      </c>
      <c r="H404" s="1" t="s">
        <v>1519</v>
      </c>
      <c r="I404" s="1" t="s">
        <v>6319</v>
      </c>
      <c r="J404" s="1" t="s">
        <v>6349</v>
      </c>
      <c r="K404" s="1" t="s">
        <v>6350</v>
      </c>
      <c r="L404" s="1" t="s">
        <v>1522</v>
      </c>
      <c r="M404" s="1" t="s">
        <v>1523</v>
      </c>
      <c r="N404" s="1" t="s">
        <v>7300</v>
      </c>
      <c r="O404" s="1" t="s">
        <v>7301</v>
      </c>
    </row>
    <row r="405">
      <c r="A405" s="1" t="s">
        <v>7302</v>
      </c>
      <c r="B405" s="1" t="s">
        <v>6093</v>
      </c>
      <c r="D405" s="1">
        <v>36.0</v>
      </c>
      <c r="E405" s="1">
        <v>2.3543623E7</v>
      </c>
      <c r="F405" s="1" t="b">
        <v>0</v>
      </c>
      <c r="G405" s="1" t="b">
        <v>0</v>
      </c>
      <c r="H405" s="1" t="s">
        <v>1478</v>
      </c>
      <c r="I405" s="1" t="s">
        <v>6319</v>
      </c>
      <c r="J405" s="1" t="s">
        <v>6883</v>
      </c>
      <c r="K405" s="1" t="s">
        <v>6884</v>
      </c>
      <c r="L405" s="1" t="s">
        <v>174</v>
      </c>
      <c r="M405" s="1" t="s">
        <v>175</v>
      </c>
      <c r="N405" s="1" t="s">
        <v>7303</v>
      </c>
      <c r="O405" s="1" t="s">
        <v>7304</v>
      </c>
    </row>
    <row r="406">
      <c r="A406" s="1" t="s">
        <v>7305</v>
      </c>
      <c r="B406" s="1" t="s">
        <v>6093</v>
      </c>
      <c r="D406" s="1">
        <v>36.0</v>
      </c>
      <c r="E406" s="1">
        <v>2.3247021E7</v>
      </c>
      <c r="F406" s="1" t="b">
        <v>0</v>
      </c>
      <c r="G406" s="1" t="b">
        <v>0</v>
      </c>
      <c r="H406" s="1" t="s">
        <v>1478</v>
      </c>
      <c r="I406" s="1" t="s">
        <v>6319</v>
      </c>
      <c r="J406" s="1" t="s">
        <v>6883</v>
      </c>
      <c r="K406" s="1" t="s">
        <v>6884</v>
      </c>
      <c r="L406" s="1" t="s">
        <v>174</v>
      </c>
      <c r="M406" s="1" t="s">
        <v>175</v>
      </c>
      <c r="N406" s="1" t="s">
        <v>7306</v>
      </c>
      <c r="O406" s="1" t="s">
        <v>7307</v>
      </c>
    </row>
    <row r="407">
      <c r="A407" s="1" t="s">
        <v>7308</v>
      </c>
      <c r="B407" s="1" t="s">
        <v>6093</v>
      </c>
      <c r="D407" s="1">
        <v>36.0</v>
      </c>
      <c r="E407" s="1">
        <v>2.323159E7</v>
      </c>
      <c r="F407" s="1" t="b">
        <v>1</v>
      </c>
      <c r="G407" s="1" t="b">
        <v>0</v>
      </c>
      <c r="H407" s="1" t="s">
        <v>2054</v>
      </c>
      <c r="I407" s="1" t="s">
        <v>6319</v>
      </c>
      <c r="J407" s="1" t="s">
        <v>7309</v>
      </c>
      <c r="K407" s="1" t="s">
        <v>7310</v>
      </c>
      <c r="L407" s="1" t="s">
        <v>1756</v>
      </c>
      <c r="M407" s="1" t="s">
        <v>2057</v>
      </c>
      <c r="N407" s="1" t="s">
        <v>7311</v>
      </c>
      <c r="O407" s="1" t="s">
        <v>7312</v>
      </c>
    </row>
    <row r="408">
      <c r="A408" s="1" t="s">
        <v>7313</v>
      </c>
      <c r="B408" s="1" t="s">
        <v>6093</v>
      </c>
      <c r="D408" s="1">
        <v>36.0</v>
      </c>
      <c r="E408" s="1">
        <v>2.3208601E7</v>
      </c>
      <c r="F408" s="1" t="b">
        <v>0</v>
      </c>
      <c r="G408" s="1" t="b">
        <v>0</v>
      </c>
      <c r="H408" s="1" t="s">
        <v>2510</v>
      </c>
      <c r="I408" s="1" t="s">
        <v>6238</v>
      </c>
      <c r="J408" s="1" t="s">
        <v>7314</v>
      </c>
      <c r="L408" s="1" t="s">
        <v>2513</v>
      </c>
      <c r="M408" s="1" t="s">
        <v>98</v>
      </c>
      <c r="N408" s="1" t="s">
        <v>7315</v>
      </c>
      <c r="O408" s="1" t="s">
        <v>7316</v>
      </c>
    </row>
    <row r="409">
      <c r="A409" s="1" t="s">
        <v>7317</v>
      </c>
      <c r="B409" s="1" t="s">
        <v>6093</v>
      </c>
      <c r="D409" s="1">
        <v>36.0</v>
      </c>
      <c r="E409" s="1">
        <v>2.3168219E7</v>
      </c>
      <c r="F409" s="1" t="b">
        <v>0</v>
      </c>
      <c r="G409" s="1" t="b">
        <v>0</v>
      </c>
      <c r="H409" s="1" t="s">
        <v>2302</v>
      </c>
      <c r="I409" s="1" t="s">
        <v>6238</v>
      </c>
      <c r="J409" s="1" t="s">
        <v>7318</v>
      </c>
      <c r="L409" s="1" t="s">
        <v>2305</v>
      </c>
      <c r="M409" s="1" t="s">
        <v>2306</v>
      </c>
      <c r="N409" s="1" t="s">
        <v>7319</v>
      </c>
      <c r="O409" s="1" t="s">
        <v>7320</v>
      </c>
    </row>
    <row r="410">
      <c r="A410" s="1" t="s">
        <v>3207</v>
      </c>
      <c r="B410" s="1" t="s">
        <v>6093</v>
      </c>
      <c r="D410" s="1">
        <v>36.0</v>
      </c>
      <c r="E410" s="1">
        <v>2.3142544E7</v>
      </c>
      <c r="F410" s="1" t="b">
        <v>1</v>
      </c>
      <c r="G410" s="1" t="b">
        <v>0</v>
      </c>
      <c r="H410" s="1" t="s">
        <v>3206</v>
      </c>
      <c r="I410" s="1" t="s">
        <v>6319</v>
      </c>
      <c r="J410" s="1" t="s">
        <v>7321</v>
      </c>
      <c r="L410" s="1" t="s">
        <v>3209</v>
      </c>
      <c r="M410" s="1" t="s">
        <v>3140</v>
      </c>
      <c r="N410" s="1" t="s">
        <v>7322</v>
      </c>
      <c r="O410" s="1" t="s">
        <v>7323</v>
      </c>
    </row>
    <row r="411">
      <c r="A411" s="1" t="s">
        <v>3162</v>
      </c>
      <c r="B411" s="1" t="s">
        <v>6093</v>
      </c>
      <c r="D411" s="1">
        <v>36.0</v>
      </c>
      <c r="E411" s="1">
        <v>2.3085123E7</v>
      </c>
      <c r="F411" s="1" t="b">
        <v>0</v>
      </c>
      <c r="G411" s="1" t="b">
        <v>0</v>
      </c>
      <c r="H411" s="1" t="s">
        <v>3161</v>
      </c>
      <c r="I411" s="1" t="s">
        <v>6319</v>
      </c>
      <c r="J411" s="1" t="s">
        <v>6820</v>
      </c>
      <c r="K411" s="1" t="s">
        <v>6821</v>
      </c>
      <c r="L411" s="1" t="s">
        <v>87</v>
      </c>
      <c r="M411" s="1" t="s">
        <v>88</v>
      </c>
      <c r="N411" s="1" t="s">
        <v>6322</v>
      </c>
      <c r="O411" s="1" t="s">
        <v>7324</v>
      </c>
    </row>
    <row r="412">
      <c r="A412" s="1" t="s">
        <v>7325</v>
      </c>
      <c r="B412" s="1" t="s">
        <v>6093</v>
      </c>
      <c r="D412" s="1">
        <v>36.0</v>
      </c>
      <c r="E412" s="1">
        <v>2.2992928E7</v>
      </c>
      <c r="F412" s="1" t="b">
        <v>0</v>
      </c>
      <c r="G412" s="1" t="b">
        <v>1</v>
      </c>
      <c r="H412" s="1" t="s">
        <v>7326</v>
      </c>
      <c r="I412" s="1" t="s">
        <v>6140</v>
      </c>
      <c r="J412" s="1" t="s">
        <v>7327</v>
      </c>
      <c r="K412" s="1" t="s">
        <v>7328</v>
      </c>
      <c r="L412" s="1" t="s">
        <v>963</v>
      </c>
      <c r="M412" s="1" t="s">
        <v>964</v>
      </c>
      <c r="N412" s="1" t="s">
        <v>6143</v>
      </c>
      <c r="O412" s="1" t="s">
        <v>7329</v>
      </c>
    </row>
    <row r="413">
      <c r="A413" s="1" t="s">
        <v>3152</v>
      </c>
      <c r="B413" s="1" t="s">
        <v>6093</v>
      </c>
      <c r="D413" s="1">
        <v>36.0</v>
      </c>
      <c r="E413" s="1">
        <v>2.2937941E7</v>
      </c>
      <c r="F413" s="1" t="b">
        <v>0</v>
      </c>
      <c r="G413" s="1" t="b">
        <v>0</v>
      </c>
      <c r="H413" s="1" t="s">
        <v>3151</v>
      </c>
      <c r="I413" s="1" t="s">
        <v>6238</v>
      </c>
      <c r="J413" s="1" t="s">
        <v>7330</v>
      </c>
      <c r="L413" s="1" t="s">
        <v>754</v>
      </c>
      <c r="M413" s="1" t="s">
        <v>1704</v>
      </c>
      <c r="N413" s="1" t="s">
        <v>7331</v>
      </c>
      <c r="O413" s="1" t="s">
        <v>7332</v>
      </c>
    </row>
    <row r="414">
      <c r="A414" s="1" t="s">
        <v>7333</v>
      </c>
      <c r="B414" s="1" t="s">
        <v>6093</v>
      </c>
      <c r="D414" s="1">
        <v>36.0</v>
      </c>
      <c r="E414" s="1">
        <v>2.2866754E7</v>
      </c>
      <c r="F414" s="1" t="b">
        <v>0</v>
      </c>
      <c r="G414" s="1" t="b">
        <v>0</v>
      </c>
      <c r="H414" s="1" t="s">
        <v>2323</v>
      </c>
      <c r="I414" s="1" t="s">
        <v>6238</v>
      </c>
      <c r="J414" s="1" t="s">
        <v>7334</v>
      </c>
      <c r="L414" s="1" t="s">
        <v>2326</v>
      </c>
      <c r="M414" s="1" t="s">
        <v>2327</v>
      </c>
      <c r="N414" s="1" t="s">
        <v>7335</v>
      </c>
      <c r="O414" s="1" t="s">
        <v>7336</v>
      </c>
    </row>
    <row r="415">
      <c r="A415" s="1" t="s">
        <v>3156</v>
      </c>
      <c r="B415" s="1" t="s">
        <v>6093</v>
      </c>
      <c r="D415" s="1">
        <v>36.0</v>
      </c>
      <c r="E415" s="1">
        <v>2.2852691E7</v>
      </c>
      <c r="F415" s="1" t="b">
        <v>0</v>
      </c>
      <c r="G415" s="1" t="b">
        <v>0</v>
      </c>
      <c r="H415" s="1" t="s">
        <v>3155</v>
      </c>
      <c r="I415" s="1" t="s">
        <v>6655</v>
      </c>
      <c r="J415" s="1" t="s">
        <v>7337</v>
      </c>
      <c r="K415" s="1" t="s">
        <v>7338</v>
      </c>
      <c r="L415" s="1" t="s">
        <v>3158</v>
      </c>
      <c r="M415" s="1" t="s">
        <v>3159</v>
      </c>
      <c r="N415" s="1" t="s">
        <v>6658</v>
      </c>
      <c r="O415" s="1" t="s">
        <v>7339</v>
      </c>
    </row>
    <row r="416">
      <c r="A416" s="1" t="s">
        <v>7340</v>
      </c>
      <c r="B416" s="1" t="s">
        <v>6093</v>
      </c>
      <c r="D416" s="1">
        <v>36.0</v>
      </c>
      <c r="E416" s="1">
        <v>2.2751193E7</v>
      </c>
      <c r="F416" s="1" t="b">
        <v>0</v>
      </c>
      <c r="G416" s="1" t="b">
        <v>0</v>
      </c>
      <c r="H416" s="1" t="s">
        <v>1880</v>
      </c>
      <c r="I416" s="1" t="s">
        <v>6238</v>
      </c>
      <c r="J416" s="1" t="s">
        <v>7039</v>
      </c>
      <c r="K416" s="1" t="s">
        <v>7040</v>
      </c>
      <c r="L416" s="1" t="s">
        <v>1874</v>
      </c>
      <c r="M416" s="1" t="s">
        <v>1883</v>
      </c>
      <c r="N416" s="1" t="s">
        <v>7341</v>
      </c>
      <c r="O416" s="1" t="s">
        <v>7342</v>
      </c>
    </row>
    <row r="417">
      <c r="A417" s="1" t="s">
        <v>3250</v>
      </c>
      <c r="B417" s="1" t="s">
        <v>6093</v>
      </c>
      <c r="D417" s="1">
        <v>36.0</v>
      </c>
      <c r="E417" s="1">
        <v>2.2709383E7</v>
      </c>
      <c r="F417" s="1" t="b">
        <v>0</v>
      </c>
      <c r="G417" s="1" t="b">
        <v>0</v>
      </c>
      <c r="H417" s="1" t="s">
        <v>3249</v>
      </c>
      <c r="I417" s="1" t="s">
        <v>6238</v>
      </c>
      <c r="J417" s="1" t="s">
        <v>7343</v>
      </c>
      <c r="K417" s="1" t="s">
        <v>7344</v>
      </c>
      <c r="L417" s="1" t="s">
        <v>49</v>
      </c>
      <c r="M417" s="1" t="s">
        <v>1732</v>
      </c>
      <c r="N417" s="1" t="s">
        <v>7345</v>
      </c>
      <c r="O417" s="1" t="s">
        <v>7346</v>
      </c>
    </row>
    <row r="418">
      <c r="A418" s="1" t="s">
        <v>7347</v>
      </c>
      <c r="B418" s="1" t="s">
        <v>6093</v>
      </c>
      <c r="D418" s="1">
        <v>36.0</v>
      </c>
      <c r="E418" s="1">
        <v>2.2709086E7</v>
      </c>
      <c r="F418" s="1" t="b">
        <v>1</v>
      </c>
      <c r="G418" s="1" t="b">
        <v>0</v>
      </c>
      <c r="H418" s="1" t="s">
        <v>2054</v>
      </c>
      <c r="I418" s="1" t="s">
        <v>6319</v>
      </c>
      <c r="J418" s="1" t="s">
        <v>7309</v>
      </c>
      <c r="K418" s="1" t="s">
        <v>7310</v>
      </c>
      <c r="L418" s="1" t="s">
        <v>1756</v>
      </c>
      <c r="M418" s="1" t="s">
        <v>2057</v>
      </c>
      <c r="N418" s="1" t="s">
        <v>7348</v>
      </c>
      <c r="O418" s="1" t="s">
        <v>7349</v>
      </c>
    </row>
    <row r="419">
      <c r="A419" s="1" t="s">
        <v>3147</v>
      </c>
      <c r="B419" s="1" t="s">
        <v>6093</v>
      </c>
      <c r="D419" s="1">
        <v>36.0</v>
      </c>
      <c r="E419" s="1">
        <v>2.267155E7</v>
      </c>
      <c r="F419" s="1" t="b">
        <v>0</v>
      </c>
      <c r="G419" s="1" t="b">
        <v>0</v>
      </c>
      <c r="H419" s="1" t="s">
        <v>3146</v>
      </c>
      <c r="I419" s="1" t="s">
        <v>6655</v>
      </c>
      <c r="J419" s="1" t="s">
        <v>7350</v>
      </c>
      <c r="K419" s="1" t="s">
        <v>7351</v>
      </c>
      <c r="L419" s="1" t="s">
        <v>3149</v>
      </c>
      <c r="M419" s="1" t="s">
        <v>2076</v>
      </c>
      <c r="N419" s="1" t="s">
        <v>6658</v>
      </c>
      <c r="O419" s="1" t="s">
        <v>7352</v>
      </c>
    </row>
    <row r="420">
      <c r="A420" s="1" t="s">
        <v>3439</v>
      </c>
      <c r="B420" s="1" t="s">
        <v>6093</v>
      </c>
      <c r="D420" s="1">
        <v>36.0</v>
      </c>
      <c r="E420" s="1">
        <v>2.2670403E7</v>
      </c>
      <c r="F420" s="1" t="b">
        <v>0</v>
      </c>
      <c r="G420" s="1" t="b">
        <v>0</v>
      </c>
      <c r="H420" s="1" t="s">
        <v>3438</v>
      </c>
      <c r="I420" s="1" t="s">
        <v>6238</v>
      </c>
      <c r="J420" s="1" t="s">
        <v>7353</v>
      </c>
      <c r="K420" s="1" t="s">
        <v>7354</v>
      </c>
      <c r="L420" s="1" t="s">
        <v>1856</v>
      </c>
      <c r="M420" s="1" t="s">
        <v>1857</v>
      </c>
      <c r="N420" s="1" t="s">
        <v>7355</v>
      </c>
      <c r="O420" s="1" t="s">
        <v>7356</v>
      </c>
    </row>
    <row r="421">
      <c r="A421" s="1" t="s">
        <v>7357</v>
      </c>
      <c r="B421" s="1" t="s">
        <v>6093</v>
      </c>
      <c r="D421" s="1">
        <v>36.0</v>
      </c>
      <c r="E421" s="1">
        <v>2.256897E7</v>
      </c>
      <c r="F421" s="1" t="b">
        <v>0</v>
      </c>
      <c r="G421" s="1" t="b">
        <v>0</v>
      </c>
      <c r="H421" s="1" t="s">
        <v>1478</v>
      </c>
      <c r="I421" s="1" t="s">
        <v>6319</v>
      </c>
      <c r="J421" s="1" t="s">
        <v>6883</v>
      </c>
      <c r="K421" s="1" t="s">
        <v>6884</v>
      </c>
      <c r="L421" s="1" t="s">
        <v>174</v>
      </c>
      <c r="M421" s="1" t="s">
        <v>175</v>
      </c>
      <c r="N421" s="1" t="s">
        <v>7358</v>
      </c>
      <c r="O421" s="1" t="s">
        <v>7359</v>
      </c>
    </row>
    <row r="422">
      <c r="A422" s="1" t="s">
        <v>3191</v>
      </c>
      <c r="B422" s="1" t="s">
        <v>6093</v>
      </c>
      <c r="D422" s="1">
        <v>36.0</v>
      </c>
      <c r="E422" s="1">
        <v>2.2485486E7</v>
      </c>
      <c r="F422" s="1" t="b">
        <v>0</v>
      </c>
      <c r="G422" s="1" t="b">
        <v>0</v>
      </c>
      <c r="H422" s="1" t="s">
        <v>3190</v>
      </c>
      <c r="I422" s="1" t="s">
        <v>6655</v>
      </c>
      <c r="J422" s="1" t="s">
        <v>7360</v>
      </c>
      <c r="K422" s="1" t="s">
        <v>7361</v>
      </c>
      <c r="L422" s="1" t="s">
        <v>3193</v>
      </c>
      <c r="M422" s="1" t="s">
        <v>3194</v>
      </c>
      <c r="N422" s="1" t="s">
        <v>6658</v>
      </c>
      <c r="O422" s="1" t="s">
        <v>7362</v>
      </c>
    </row>
    <row r="423">
      <c r="A423" s="1" t="s">
        <v>3229</v>
      </c>
      <c r="B423" s="1" t="s">
        <v>6093</v>
      </c>
      <c r="D423" s="1">
        <v>36.0</v>
      </c>
      <c r="E423" s="1">
        <v>2.2474833E7</v>
      </c>
      <c r="F423" s="1" t="b">
        <v>0</v>
      </c>
      <c r="G423" s="1" t="b">
        <v>0</v>
      </c>
      <c r="H423" s="1" t="s">
        <v>3228</v>
      </c>
      <c r="I423" s="1" t="s">
        <v>6655</v>
      </c>
      <c r="J423" s="1" t="s">
        <v>7363</v>
      </c>
      <c r="K423" s="1" t="s">
        <v>7364</v>
      </c>
      <c r="L423" s="1" t="s">
        <v>2710</v>
      </c>
      <c r="M423" s="1" t="s">
        <v>3231</v>
      </c>
      <c r="N423" s="1" t="s">
        <v>6658</v>
      </c>
      <c r="O423" s="1" t="s">
        <v>7365</v>
      </c>
    </row>
    <row r="424">
      <c r="A424" s="1" t="s">
        <v>3435</v>
      </c>
      <c r="B424" s="1" t="s">
        <v>6093</v>
      </c>
      <c r="D424" s="1">
        <v>36.0</v>
      </c>
      <c r="E424" s="1">
        <v>2.2430523E7</v>
      </c>
      <c r="F424" s="1" t="b">
        <v>0</v>
      </c>
      <c r="G424" s="1" t="b">
        <v>0</v>
      </c>
      <c r="H424" s="1" t="s">
        <v>3434</v>
      </c>
      <c r="I424" s="1" t="s">
        <v>6238</v>
      </c>
      <c r="J424" s="1" t="s">
        <v>7366</v>
      </c>
      <c r="K424" s="1" t="s">
        <v>7367</v>
      </c>
      <c r="L424" s="1" t="s">
        <v>174</v>
      </c>
      <c r="M424" s="1" t="s">
        <v>175</v>
      </c>
      <c r="N424" s="1" t="s">
        <v>7368</v>
      </c>
      <c r="O424" s="1" t="s">
        <v>7369</v>
      </c>
    </row>
    <row r="425">
      <c r="A425" s="1" t="s">
        <v>7370</v>
      </c>
      <c r="B425" s="1" t="s">
        <v>6093</v>
      </c>
      <c r="D425" s="1">
        <v>36.0</v>
      </c>
      <c r="E425" s="1">
        <v>2.2295263E7</v>
      </c>
      <c r="F425" s="1" t="b">
        <v>0</v>
      </c>
      <c r="G425" s="1" t="b">
        <v>1</v>
      </c>
      <c r="H425" s="1" t="s">
        <v>7326</v>
      </c>
      <c r="I425" s="1" t="s">
        <v>6140</v>
      </c>
      <c r="J425" s="1" t="s">
        <v>7327</v>
      </c>
      <c r="K425" s="1" t="s">
        <v>7328</v>
      </c>
      <c r="L425" s="1" t="s">
        <v>963</v>
      </c>
      <c r="M425" s="1" t="s">
        <v>964</v>
      </c>
      <c r="N425" s="1" t="s">
        <v>6143</v>
      </c>
      <c r="O425" s="1" t="s">
        <v>7371</v>
      </c>
    </row>
    <row r="426">
      <c r="A426" s="1" t="s">
        <v>7372</v>
      </c>
      <c r="B426" s="1" t="s">
        <v>6093</v>
      </c>
      <c r="D426" s="1">
        <v>36.0</v>
      </c>
      <c r="E426" s="1">
        <v>2.2290679E7</v>
      </c>
      <c r="F426" s="1" t="b">
        <v>0</v>
      </c>
      <c r="G426" s="1" t="b">
        <v>0</v>
      </c>
      <c r="H426" s="1" t="s">
        <v>1478</v>
      </c>
      <c r="I426" s="1" t="s">
        <v>6319</v>
      </c>
      <c r="J426" s="1" t="s">
        <v>6883</v>
      </c>
      <c r="K426" s="1" t="s">
        <v>6884</v>
      </c>
      <c r="L426" s="1" t="s">
        <v>174</v>
      </c>
      <c r="M426" s="1" t="s">
        <v>175</v>
      </c>
      <c r="N426" s="1" t="s">
        <v>7373</v>
      </c>
      <c r="O426" s="1" t="s">
        <v>7374</v>
      </c>
    </row>
    <row r="427">
      <c r="A427" s="1" t="s">
        <v>3174</v>
      </c>
      <c r="B427" s="1" t="s">
        <v>6093</v>
      </c>
      <c r="D427" s="1">
        <v>36.0</v>
      </c>
      <c r="E427" s="1">
        <v>2.2194407E7</v>
      </c>
      <c r="F427" s="1" t="b">
        <v>0</v>
      </c>
      <c r="G427" s="1" t="b">
        <v>0</v>
      </c>
      <c r="H427" s="1" t="s">
        <v>3173</v>
      </c>
      <c r="I427" s="1" t="s">
        <v>6655</v>
      </c>
      <c r="J427" s="1" t="s">
        <v>7375</v>
      </c>
      <c r="K427" s="1" t="s">
        <v>7376</v>
      </c>
      <c r="L427" s="1" t="s">
        <v>3085</v>
      </c>
      <c r="M427" s="1" t="s">
        <v>240</v>
      </c>
      <c r="N427" s="1" t="s">
        <v>6658</v>
      </c>
      <c r="O427" s="1" t="s">
        <v>7377</v>
      </c>
    </row>
    <row r="428">
      <c r="A428" s="1" t="s">
        <v>7378</v>
      </c>
      <c r="B428" s="1" t="s">
        <v>6093</v>
      </c>
      <c r="D428" s="1">
        <v>36.0</v>
      </c>
      <c r="E428" s="1">
        <v>2.2149511E7</v>
      </c>
      <c r="F428" s="1" t="b">
        <v>0</v>
      </c>
      <c r="G428" s="1" t="b">
        <v>0</v>
      </c>
      <c r="H428" s="1" t="s">
        <v>2119</v>
      </c>
      <c r="I428" s="1" t="s">
        <v>6319</v>
      </c>
      <c r="J428" s="1" t="s">
        <v>7032</v>
      </c>
      <c r="K428" s="1" t="s">
        <v>7184</v>
      </c>
      <c r="L428" s="1" t="s">
        <v>1685</v>
      </c>
      <c r="M428" s="1" t="s">
        <v>1686</v>
      </c>
      <c r="N428" s="1" t="s">
        <v>7379</v>
      </c>
      <c r="O428" s="1" t="s">
        <v>7380</v>
      </c>
    </row>
    <row r="429">
      <c r="A429" s="1" t="s">
        <v>7381</v>
      </c>
      <c r="B429" s="1" t="s">
        <v>6093</v>
      </c>
      <c r="D429" s="1">
        <v>36.0</v>
      </c>
      <c r="E429" s="1">
        <v>2.2112897E7</v>
      </c>
      <c r="F429" s="1" t="b">
        <v>0</v>
      </c>
      <c r="G429" s="1" t="b">
        <v>0</v>
      </c>
      <c r="H429" s="1" t="s">
        <v>1671</v>
      </c>
      <c r="I429" s="1" t="s">
        <v>6319</v>
      </c>
      <c r="J429" s="1" t="s">
        <v>6396</v>
      </c>
      <c r="K429" s="1" t="s">
        <v>6495</v>
      </c>
      <c r="L429" s="1" t="s">
        <v>1588</v>
      </c>
      <c r="M429" s="1" t="s">
        <v>1589</v>
      </c>
      <c r="N429" s="1" t="s">
        <v>6496</v>
      </c>
      <c r="O429" s="1" t="s">
        <v>7382</v>
      </c>
    </row>
    <row r="430">
      <c r="A430" s="1" t="s">
        <v>7383</v>
      </c>
      <c r="B430" s="1" t="s">
        <v>6093</v>
      </c>
      <c r="D430" s="1">
        <v>36.0</v>
      </c>
      <c r="E430" s="1">
        <v>2.1987773E7</v>
      </c>
      <c r="F430" s="1" t="b">
        <v>0</v>
      </c>
      <c r="G430" s="1" t="b">
        <v>0</v>
      </c>
      <c r="H430" s="1" t="s">
        <v>1900</v>
      </c>
      <c r="I430" s="1" t="s">
        <v>6238</v>
      </c>
      <c r="J430" s="1" t="s">
        <v>7384</v>
      </c>
      <c r="K430" s="1" t="s">
        <v>7385</v>
      </c>
      <c r="L430" s="1" t="s">
        <v>1903</v>
      </c>
      <c r="M430" s="1" t="s">
        <v>1904</v>
      </c>
      <c r="N430" s="1" t="s">
        <v>7386</v>
      </c>
      <c r="O430" s="1" t="s">
        <v>7387</v>
      </c>
    </row>
    <row r="431">
      <c r="A431" s="1" t="s">
        <v>3197</v>
      </c>
      <c r="B431" s="1" t="s">
        <v>6093</v>
      </c>
      <c r="D431" s="1">
        <v>36.0</v>
      </c>
      <c r="E431" s="1">
        <v>2.1966473E7</v>
      </c>
      <c r="F431" s="1" t="b">
        <v>0</v>
      </c>
      <c r="G431" s="1" t="b">
        <v>0</v>
      </c>
      <c r="H431" s="1" t="s">
        <v>3196</v>
      </c>
      <c r="I431" s="1" t="s">
        <v>6655</v>
      </c>
      <c r="J431" s="1" t="s">
        <v>7388</v>
      </c>
      <c r="K431" s="1" t="s">
        <v>7389</v>
      </c>
      <c r="L431" s="1" t="s">
        <v>3199</v>
      </c>
      <c r="M431" s="1" t="s">
        <v>3200</v>
      </c>
      <c r="N431" s="1" t="s">
        <v>6658</v>
      </c>
      <c r="O431" s="1" t="s">
        <v>7390</v>
      </c>
    </row>
    <row r="432">
      <c r="A432" s="1" t="s">
        <v>7391</v>
      </c>
      <c r="B432" s="1" t="s">
        <v>6093</v>
      </c>
      <c r="D432" s="1">
        <v>36.0</v>
      </c>
      <c r="E432" s="1">
        <v>2.1923381E7</v>
      </c>
      <c r="F432" s="1" t="b">
        <v>1</v>
      </c>
      <c r="G432" s="1" t="b">
        <v>0</v>
      </c>
      <c r="H432" s="1" t="s">
        <v>1695</v>
      </c>
      <c r="I432" s="1" t="s">
        <v>6319</v>
      </c>
      <c r="J432" s="1" t="s">
        <v>7392</v>
      </c>
      <c r="L432" s="1" t="s">
        <v>1698</v>
      </c>
      <c r="M432" s="1" t="s">
        <v>1699</v>
      </c>
      <c r="N432" s="1" t="s">
        <v>7393</v>
      </c>
      <c r="O432" s="1" t="s">
        <v>7394</v>
      </c>
    </row>
    <row r="433">
      <c r="A433" s="1" t="s">
        <v>3234</v>
      </c>
      <c r="B433" s="1" t="s">
        <v>6093</v>
      </c>
      <c r="D433" s="1">
        <v>36.0</v>
      </c>
      <c r="E433" s="1">
        <v>2.1795072E7</v>
      </c>
      <c r="F433" s="1" t="b">
        <v>0</v>
      </c>
      <c r="G433" s="1" t="b">
        <v>0</v>
      </c>
      <c r="H433" s="1" t="s">
        <v>3233</v>
      </c>
      <c r="I433" s="1" t="s">
        <v>6094</v>
      </c>
      <c r="J433" s="1" t="s">
        <v>7395</v>
      </c>
      <c r="K433" s="1" t="s">
        <v>6422</v>
      </c>
      <c r="L433" s="1" t="s">
        <v>639</v>
      </c>
      <c r="M433" s="1" t="s">
        <v>640</v>
      </c>
      <c r="N433" s="1" t="s">
        <v>6097</v>
      </c>
      <c r="O433" s="1" t="s">
        <v>7396</v>
      </c>
    </row>
    <row r="434">
      <c r="A434" s="1" t="s">
        <v>3203</v>
      </c>
      <c r="B434" s="1" t="s">
        <v>6093</v>
      </c>
      <c r="D434" s="1">
        <v>36.0</v>
      </c>
      <c r="E434" s="1">
        <v>2.1786302E7</v>
      </c>
      <c r="F434" s="1" t="b">
        <v>0</v>
      </c>
      <c r="G434" s="1" t="b">
        <v>0</v>
      </c>
      <c r="H434" s="1" t="s">
        <v>3202</v>
      </c>
      <c r="I434" s="1" t="s">
        <v>6655</v>
      </c>
      <c r="J434" s="1" t="s">
        <v>7397</v>
      </c>
      <c r="K434" s="1" t="s">
        <v>7398</v>
      </c>
      <c r="L434" s="1" t="s">
        <v>1582</v>
      </c>
      <c r="M434" s="1" t="s">
        <v>1583</v>
      </c>
      <c r="N434" s="1" t="s">
        <v>6658</v>
      </c>
      <c r="O434" s="1" t="s">
        <v>7399</v>
      </c>
    </row>
    <row r="435">
      <c r="A435" s="1" t="s">
        <v>7400</v>
      </c>
      <c r="B435" s="1" t="s">
        <v>6093</v>
      </c>
      <c r="D435" s="1">
        <v>36.0</v>
      </c>
      <c r="E435" s="1">
        <v>2.1721691E7</v>
      </c>
      <c r="F435" s="1" t="b">
        <v>0</v>
      </c>
      <c r="G435" s="1" t="b">
        <v>0</v>
      </c>
      <c r="H435" s="1" t="s">
        <v>1615</v>
      </c>
      <c r="I435" s="1" t="s">
        <v>6319</v>
      </c>
      <c r="J435" s="1" t="s">
        <v>6365</v>
      </c>
      <c r="K435" s="1" t="s">
        <v>7122</v>
      </c>
      <c r="L435" s="1" t="s">
        <v>1618</v>
      </c>
      <c r="M435" s="1" t="s">
        <v>1619</v>
      </c>
      <c r="N435" s="1" t="s">
        <v>7401</v>
      </c>
      <c r="O435" s="1" t="s">
        <v>7402</v>
      </c>
    </row>
    <row r="436">
      <c r="A436" s="1" t="s">
        <v>3221</v>
      </c>
      <c r="B436" s="1" t="s">
        <v>6093</v>
      </c>
      <c r="D436" s="1">
        <v>36.0</v>
      </c>
      <c r="E436" s="1">
        <v>2.1698663E7</v>
      </c>
      <c r="F436" s="1" t="b">
        <v>0</v>
      </c>
      <c r="G436" s="1" t="b">
        <v>0</v>
      </c>
      <c r="H436" s="1" t="s">
        <v>3220</v>
      </c>
      <c r="I436" s="1" t="s">
        <v>6111</v>
      </c>
      <c r="J436" s="1" t="s">
        <v>7403</v>
      </c>
      <c r="K436" s="1" t="s">
        <v>7404</v>
      </c>
      <c r="L436" s="1" t="s">
        <v>740</v>
      </c>
      <c r="M436" s="1" t="s">
        <v>741</v>
      </c>
      <c r="N436" s="1" t="s">
        <v>6114</v>
      </c>
      <c r="O436" s="1" t="s">
        <v>7405</v>
      </c>
    </row>
    <row r="437">
      <c r="A437" s="1" t="s">
        <v>7406</v>
      </c>
      <c r="B437" s="1" t="s">
        <v>6093</v>
      </c>
      <c r="D437" s="1">
        <v>36.0</v>
      </c>
      <c r="E437" s="1">
        <v>2.1666068E7</v>
      </c>
      <c r="F437" s="1" t="b">
        <v>0</v>
      </c>
      <c r="G437" s="1" t="b">
        <v>0</v>
      </c>
      <c r="H437" s="1" t="s">
        <v>1701</v>
      </c>
      <c r="I437" s="1" t="s">
        <v>6238</v>
      </c>
      <c r="J437" s="1" t="s">
        <v>6558</v>
      </c>
      <c r="L437" s="1" t="s">
        <v>1532</v>
      </c>
      <c r="M437" s="1" t="s">
        <v>1704</v>
      </c>
      <c r="N437" s="1" t="s">
        <v>7407</v>
      </c>
      <c r="O437" s="1" t="s">
        <v>7408</v>
      </c>
    </row>
    <row r="438">
      <c r="A438" s="1" t="s">
        <v>7409</v>
      </c>
      <c r="B438" s="1" t="s">
        <v>6093</v>
      </c>
      <c r="D438" s="1">
        <v>36.0</v>
      </c>
      <c r="E438" s="1">
        <v>2.153726E7</v>
      </c>
      <c r="F438" s="1" t="b">
        <v>1</v>
      </c>
      <c r="G438" s="1" t="b">
        <v>0</v>
      </c>
      <c r="H438" s="1" t="s">
        <v>2174</v>
      </c>
      <c r="I438" s="1" t="s">
        <v>6319</v>
      </c>
      <c r="J438" s="1" t="s">
        <v>7410</v>
      </c>
      <c r="K438" s="1" t="s">
        <v>7411</v>
      </c>
      <c r="L438" s="1" t="s">
        <v>1756</v>
      </c>
      <c r="M438" s="1" t="s">
        <v>1883</v>
      </c>
      <c r="N438" s="1" t="s">
        <v>7412</v>
      </c>
      <c r="O438" s="1" t="s">
        <v>7413</v>
      </c>
    </row>
    <row r="439">
      <c r="A439" s="1" t="s">
        <v>7414</v>
      </c>
      <c r="B439" s="1" t="s">
        <v>6093</v>
      </c>
      <c r="D439" s="1">
        <v>36.0</v>
      </c>
      <c r="E439" s="1">
        <v>2.1279332E7</v>
      </c>
      <c r="F439" s="1" t="b">
        <v>0</v>
      </c>
      <c r="G439" s="1" t="b">
        <v>0</v>
      </c>
      <c r="H439" s="1" t="s">
        <v>2454</v>
      </c>
      <c r="I439" s="1" t="s">
        <v>6238</v>
      </c>
      <c r="J439" s="1" t="s">
        <v>7415</v>
      </c>
      <c r="K439" s="1" t="s">
        <v>7416</v>
      </c>
      <c r="L439" s="1" t="s">
        <v>2021</v>
      </c>
      <c r="M439" s="1" t="s">
        <v>515</v>
      </c>
      <c r="N439" s="1" t="s">
        <v>7417</v>
      </c>
      <c r="O439" s="1" t="s">
        <v>7418</v>
      </c>
    </row>
    <row r="440">
      <c r="A440" s="1" t="s">
        <v>7419</v>
      </c>
      <c r="B440" s="1" t="s">
        <v>6093</v>
      </c>
      <c r="D440" s="1">
        <v>36.0</v>
      </c>
      <c r="E440" s="1">
        <v>2.1257969E7</v>
      </c>
      <c r="F440" s="1" t="b">
        <v>1</v>
      </c>
      <c r="G440" s="1" t="b">
        <v>0</v>
      </c>
      <c r="H440" s="1" t="s">
        <v>2174</v>
      </c>
      <c r="I440" s="1" t="s">
        <v>6319</v>
      </c>
      <c r="J440" s="1" t="s">
        <v>7410</v>
      </c>
      <c r="K440" s="1" t="s">
        <v>7411</v>
      </c>
      <c r="L440" s="1" t="s">
        <v>1756</v>
      </c>
      <c r="M440" s="1" t="s">
        <v>1883</v>
      </c>
      <c r="N440" s="1" t="s">
        <v>7420</v>
      </c>
      <c r="O440" s="1" t="s">
        <v>7421</v>
      </c>
    </row>
    <row r="441">
      <c r="A441" s="1" t="s">
        <v>3524</v>
      </c>
      <c r="B441" s="1" t="s">
        <v>6093</v>
      </c>
      <c r="D441" s="1">
        <v>36.0</v>
      </c>
      <c r="E441" s="1">
        <v>2.1135311E7</v>
      </c>
      <c r="F441" s="1" t="b">
        <v>0</v>
      </c>
      <c r="G441" s="1" t="b">
        <v>0</v>
      </c>
      <c r="H441" s="1" t="s">
        <v>3523</v>
      </c>
      <c r="I441" s="1" t="s">
        <v>6238</v>
      </c>
      <c r="J441" s="1" t="s">
        <v>7422</v>
      </c>
      <c r="K441" s="1" t="s">
        <v>7423</v>
      </c>
      <c r="L441" s="1" t="s">
        <v>1856</v>
      </c>
      <c r="M441" s="1" t="s">
        <v>1857</v>
      </c>
      <c r="N441" s="1" t="s">
        <v>7424</v>
      </c>
      <c r="O441" s="1" t="s">
        <v>7425</v>
      </c>
    </row>
    <row r="442">
      <c r="A442" s="1" t="s">
        <v>3242</v>
      </c>
      <c r="B442" s="1" t="s">
        <v>6093</v>
      </c>
      <c r="D442" s="1">
        <v>36.0</v>
      </c>
      <c r="E442" s="1">
        <v>2.1124914E7</v>
      </c>
      <c r="F442" s="1" t="b">
        <v>0</v>
      </c>
      <c r="G442" s="1" t="b">
        <v>0</v>
      </c>
      <c r="H442" s="1" t="s">
        <v>3241</v>
      </c>
      <c r="I442" s="1" t="s">
        <v>6319</v>
      </c>
      <c r="J442" s="1" t="s">
        <v>6685</v>
      </c>
      <c r="K442" s="1" t="s">
        <v>7426</v>
      </c>
      <c r="L442" s="1" t="s">
        <v>1565</v>
      </c>
      <c r="M442" s="1" t="s">
        <v>1566</v>
      </c>
      <c r="N442" s="1" t="s">
        <v>6496</v>
      </c>
      <c r="O442" s="1" t="s">
        <v>7427</v>
      </c>
    </row>
    <row r="443">
      <c r="A443" s="1" t="s">
        <v>7428</v>
      </c>
      <c r="B443" s="1" t="s">
        <v>6093</v>
      </c>
      <c r="D443" s="1">
        <v>36.0</v>
      </c>
      <c r="E443" s="1">
        <v>2.1078216E7</v>
      </c>
      <c r="F443" s="1" t="b">
        <v>1</v>
      </c>
      <c r="G443" s="1" t="b">
        <v>0</v>
      </c>
      <c r="H443" s="1" t="s">
        <v>2248</v>
      </c>
      <c r="I443" s="1" t="s">
        <v>6319</v>
      </c>
      <c r="J443" s="1" t="s">
        <v>7384</v>
      </c>
      <c r="K443" s="1" t="s">
        <v>7429</v>
      </c>
      <c r="L443" s="1" t="s">
        <v>1756</v>
      </c>
      <c r="M443" s="1" t="s">
        <v>1904</v>
      </c>
      <c r="N443" s="1" t="s">
        <v>7430</v>
      </c>
      <c r="O443" s="1" t="s">
        <v>7431</v>
      </c>
    </row>
    <row r="444">
      <c r="A444" s="1" t="s">
        <v>3595</v>
      </c>
      <c r="B444" s="1" t="s">
        <v>6093</v>
      </c>
      <c r="D444" s="1">
        <v>36.0</v>
      </c>
      <c r="E444" s="1">
        <v>2.1067457E7</v>
      </c>
      <c r="F444" s="1" t="b">
        <v>0</v>
      </c>
      <c r="G444" s="1" t="b">
        <v>0</v>
      </c>
      <c r="H444" s="1" t="s">
        <v>3594</v>
      </c>
      <c r="I444" s="1" t="s">
        <v>6319</v>
      </c>
      <c r="J444" s="1" t="s">
        <v>7432</v>
      </c>
      <c r="K444" s="1" t="s">
        <v>7433</v>
      </c>
      <c r="L444" s="1" t="s">
        <v>3283</v>
      </c>
      <c r="M444" s="1" t="s">
        <v>3284</v>
      </c>
      <c r="N444" s="1" t="s">
        <v>6322</v>
      </c>
      <c r="O444" s="1" t="s">
        <v>7434</v>
      </c>
    </row>
    <row r="445">
      <c r="A445" s="1" t="s">
        <v>7435</v>
      </c>
      <c r="B445" s="1" t="s">
        <v>6093</v>
      </c>
      <c r="D445" s="1">
        <v>36.0</v>
      </c>
      <c r="E445" s="1">
        <v>2.1065269E7</v>
      </c>
      <c r="F445" s="1" t="b">
        <v>0</v>
      </c>
      <c r="G445" s="1" t="b">
        <v>0</v>
      </c>
      <c r="H445" s="1" t="s">
        <v>1840</v>
      </c>
      <c r="I445" s="1" t="s">
        <v>6319</v>
      </c>
      <c r="J445" s="1" t="s">
        <v>7116</v>
      </c>
      <c r="K445" s="1" t="s">
        <v>7436</v>
      </c>
      <c r="L445" s="1" t="s">
        <v>1594</v>
      </c>
      <c r="M445" s="1" t="s">
        <v>1595</v>
      </c>
      <c r="N445" s="1" t="s">
        <v>7437</v>
      </c>
      <c r="O445" s="1" t="s">
        <v>7438</v>
      </c>
    </row>
    <row r="446">
      <c r="A446" s="1" t="s">
        <v>7439</v>
      </c>
      <c r="B446" s="1" t="s">
        <v>6093</v>
      </c>
      <c r="D446" s="1">
        <v>36.0</v>
      </c>
      <c r="E446" s="1">
        <v>2.0944683E7</v>
      </c>
      <c r="F446" s="1" t="b">
        <v>1</v>
      </c>
      <c r="G446" s="1" t="b">
        <v>0</v>
      </c>
      <c r="H446" s="1" t="s">
        <v>1695</v>
      </c>
      <c r="I446" s="1" t="s">
        <v>6319</v>
      </c>
      <c r="J446" s="1" t="s">
        <v>7392</v>
      </c>
      <c r="L446" s="1" t="s">
        <v>1698</v>
      </c>
      <c r="M446" s="1" t="s">
        <v>1699</v>
      </c>
      <c r="N446" s="1" t="s">
        <v>7440</v>
      </c>
      <c r="O446" s="1" t="s">
        <v>7441</v>
      </c>
    </row>
    <row r="447">
      <c r="A447" s="1" t="s">
        <v>7442</v>
      </c>
      <c r="B447" s="1" t="s">
        <v>6093</v>
      </c>
      <c r="D447" s="1">
        <v>36.0</v>
      </c>
      <c r="E447" s="1">
        <v>2.0780602E7</v>
      </c>
      <c r="F447" s="1" t="b">
        <v>1</v>
      </c>
      <c r="G447" s="1" t="b">
        <v>0</v>
      </c>
      <c r="H447" s="1" t="s">
        <v>1695</v>
      </c>
      <c r="I447" s="1" t="s">
        <v>6319</v>
      </c>
      <c r="J447" s="1" t="s">
        <v>7392</v>
      </c>
      <c r="L447" s="1" t="s">
        <v>1698</v>
      </c>
      <c r="M447" s="1" t="s">
        <v>1699</v>
      </c>
      <c r="N447" s="1" t="s">
        <v>7443</v>
      </c>
      <c r="O447" s="1" t="s">
        <v>7444</v>
      </c>
    </row>
    <row r="448">
      <c r="A448" s="1" t="s">
        <v>7445</v>
      </c>
      <c r="B448" s="1" t="s">
        <v>6093</v>
      </c>
      <c r="D448" s="1">
        <v>36.0</v>
      </c>
      <c r="E448" s="1">
        <v>2.0752713E7</v>
      </c>
      <c r="F448" s="1" t="b">
        <v>0</v>
      </c>
      <c r="G448" s="1" t="b">
        <v>0</v>
      </c>
      <c r="H448" s="1" t="s">
        <v>1682</v>
      </c>
      <c r="I448" s="1" t="s">
        <v>6319</v>
      </c>
      <c r="J448" s="1" t="s">
        <v>7032</v>
      </c>
      <c r="K448" s="1" t="s">
        <v>7033</v>
      </c>
      <c r="L448" s="1" t="s">
        <v>1685</v>
      </c>
      <c r="M448" s="1" t="s">
        <v>1686</v>
      </c>
      <c r="N448" s="1" t="s">
        <v>7446</v>
      </c>
      <c r="O448" s="1" t="s">
        <v>7447</v>
      </c>
    </row>
    <row r="449">
      <c r="A449" s="1" t="s">
        <v>7448</v>
      </c>
      <c r="B449" s="1" t="s">
        <v>6093</v>
      </c>
      <c r="D449" s="1">
        <v>36.0</v>
      </c>
      <c r="E449" s="1">
        <v>2.073787E7</v>
      </c>
      <c r="F449" s="1" t="b">
        <v>0</v>
      </c>
      <c r="G449" s="1" t="b">
        <v>0</v>
      </c>
      <c r="H449" s="1" t="s">
        <v>3033</v>
      </c>
      <c r="I449" s="1" t="s">
        <v>6238</v>
      </c>
      <c r="J449" s="1" t="s">
        <v>7449</v>
      </c>
      <c r="K449" s="1" t="s">
        <v>7450</v>
      </c>
      <c r="L449" s="1" t="s">
        <v>1856</v>
      </c>
      <c r="M449" s="1" t="s">
        <v>1857</v>
      </c>
      <c r="N449" s="1" t="s">
        <v>7451</v>
      </c>
      <c r="O449" s="1" t="s">
        <v>7452</v>
      </c>
    </row>
    <row r="450">
      <c r="A450" s="1" t="s">
        <v>7453</v>
      </c>
      <c r="B450" s="1" t="s">
        <v>6093</v>
      </c>
      <c r="D450" s="1">
        <v>36.0</v>
      </c>
      <c r="E450" s="1">
        <v>2.0735224E7</v>
      </c>
      <c r="F450" s="1" t="b">
        <v>0</v>
      </c>
      <c r="G450" s="1" t="b">
        <v>0</v>
      </c>
      <c r="H450" s="1" t="s">
        <v>1636</v>
      </c>
      <c r="I450" s="1" t="s">
        <v>6238</v>
      </c>
      <c r="J450" s="1" t="s">
        <v>6415</v>
      </c>
      <c r="L450" s="1" t="s">
        <v>1532</v>
      </c>
      <c r="M450" s="1" t="s">
        <v>98</v>
      </c>
      <c r="N450" s="1" t="s">
        <v>7454</v>
      </c>
      <c r="O450" s="1" t="s">
        <v>7455</v>
      </c>
    </row>
    <row r="451">
      <c r="A451" s="1" t="s">
        <v>7456</v>
      </c>
      <c r="B451" s="1" t="s">
        <v>6093</v>
      </c>
      <c r="D451" s="1">
        <v>36.0</v>
      </c>
      <c r="E451" s="1">
        <v>2.0712553E7</v>
      </c>
      <c r="F451" s="1" t="b">
        <v>1</v>
      </c>
      <c r="G451" s="1" t="b">
        <v>0</v>
      </c>
      <c r="H451" s="1" t="s">
        <v>1545</v>
      </c>
      <c r="I451" s="1" t="s">
        <v>6319</v>
      </c>
      <c r="J451" s="1" t="s">
        <v>6854</v>
      </c>
      <c r="K451" s="1" t="s">
        <v>7457</v>
      </c>
      <c r="L451" s="1" t="s">
        <v>1548</v>
      </c>
      <c r="M451" s="1" t="s">
        <v>509</v>
      </c>
      <c r="N451" s="1" t="s">
        <v>7458</v>
      </c>
      <c r="O451" s="1" t="s">
        <v>7459</v>
      </c>
    </row>
    <row r="452">
      <c r="A452" s="1" t="s">
        <v>7460</v>
      </c>
      <c r="B452" s="1" t="s">
        <v>6093</v>
      </c>
      <c r="D452" s="1">
        <v>36.0</v>
      </c>
      <c r="E452" s="1">
        <v>2.0640281E7</v>
      </c>
      <c r="F452" s="1" t="b">
        <v>1</v>
      </c>
      <c r="G452" s="1" t="b">
        <v>0</v>
      </c>
      <c r="H452" s="1" t="s">
        <v>1545</v>
      </c>
      <c r="I452" s="1" t="s">
        <v>6319</v>
      </c>
      <c r="J452" s="1" t="s">
        <v>6854</v>
      </c>
      <c r="K452" s="1" t="s">
        <v>7457</v>
      </c>
      <c r="L452" s="1" t="s">
        <v>1548</v>
      </c>
      <c r="M452" s="1" t="s">
        <v>509</v>
      </c>
      <c r="N452" s="1" t="s">
        <v>7461</v>
      </c>
      <c r="O452" s="1" t="s">
        <v>7462</v>
      </c>
    </row>
    <row r="453">
      <c r="A453" s="1" t="s">
        <v>7463</v>
      </c>
      <c r="B453" s="1" t="s">
        <v>6093</v>
      </c>
      <c r="D453" s="1">
        <v>36.0</v>
      </c>
      <c r="E453" s="1">
        <v>2.0578193E7</v>
      </c>
      <c r="F453" s="1" t="b">
        <v>1</v>
      </c>
      <c r="G453" s="1" t="b">
        <v>0</v>
      </c>
      <c r="H453" s="1" t="s">
        <v>2248</v>
      </c>
      <c r="I453" s="1" t="s">
        <v>6319</v>
      </c>
      <c r="J453" s="1" t="s">
        <v>7384</v>
      </c>
      <c r="K453" s="1" t="s">
        <v>7429</v>
      </c>
      <c r="L453" s="1" t="s">
        <v>1756</v>
      </c>
      <c r="M453" s="1" t="s">
        <v>1904</v>
      </c>
      <c r="N453" s="1" t="s">
        <v>7464</v>
      </c>
      <c r="O453" s="1" t="s">
        <v>7465</v>
      </c>
    </row>
    <row r="454">
      <c r="A454" s="1" t="s">
        <v>7466</v>
      </c>
      <c r="B454" s="1" t="s">
        <v>6093</v>
      </c>
      <c r="D454" s="1">
        <v>36.0</v>
      </c>
      <c r="E454" s="1">
        <v>2.0548423E7</v>
      </c>
      <c r="F454" s="1" t="b">
        <v>1</v>
      </c>
      <c r="G454" s="1" t="b">
        <v>0</v>
      </c>
      <c r="H454" s="1" t="s">
        <v>2289</v>
      </c>
      <c r="I454" s="1" t="s">
        <v>6319</v>
      </c>
      <c r="J454" s="1" t="s">
        <v>7467</v>
      </c>
      <c r="K454" s="1" t="s">
        <v>7468</v>
      </c>
      <c r="L454" s="1" t="s">
        <v>1756</v>
      </c>
      <c r="M454" s="1" t="s">
        <v>1883</v>
      </c>
      <c r="N454" s="1" t="s">
        <v>7469</v>
      </c>
      <c r="O454" s="1" t="s">
        <v>7470</v>
      </c>
    </row>
    <row r="455">
      <c r="A455" s="1" t="s">
        <v>7471</v>
      </c>
      <c r="B455" s="1" t="s">
        <v>6093</v>
      </c>
      <c r="D455" s="1">
        <v>36.0</v>
      </c>
      <c r="E455" s="1">
        <v>2.0540384E7</v>
      </c>
      <c r="F455" s="1" t="b">
        <v>1</v>
      </c>
      <c r="G455" s="1" t="b">
        <v>0</v>
      </c>
      <c r="H455" s="1" t="s">
        <v>1695</v>
      </c>
      <c r="I455" s="1" t="s">
        <v>6319</v>
      </c>
      <c r="J455" s="1" t="s">
        <v>7392</v>
      </c>
      <c r="L455" s="1" t="s">
        <v>1698</v>
      </c>
      <c r="M455" s="1" t="s">
        <v>1699</v>
      </c>
      <c r="N455" s="1" t="s">
        <v>7472</v>
      </c>
      <c r="O455" s="1" t="s">
        <v>7473</v>
      </c>
    </row>
    <row r="456">
      <c r="A456" s="1" t="s">
        <v>3558</v>
      </c>
      <c r="B456" s="1" t="s">
        <v>6093</v>
      </c>
      <c r="D456" s="1">
        <v>36.0</v>
      </c>
      <c r="E456" s="1">
        <v>2.0314755E7</v>
      </c>
      <c r="F456" s="1" t="b">
        <v>0</v>
      </c>
      <c r="G456" s="1" t="b">
        <v>0</v>
      </c>
      <c r="H456" s="1" t="s">
        <v>3557</v>
      </c>
      <c r="I456" s="1" t="s">
        <v>6094</v>
      </c>
      <c r="J456" s="1" t="s">
        <v>6585</v>
      </c>
      <c r="K456" s="1" t="s">
        <v>6586</v>
      </c>
      <c r="L456" s="1" t="s">
        <v>112</v>
      </c>
      <c r="M456" s="1" t="s">
        <v>113</v>
      </c>
      <c r="N456" s="1" t="s">
        <v>6097</v>
      </c>
      <c r="O456" s="1" t="s">
        <v>7474</v>
      </c>
    </row>
    <row r="457">
      <c r="A457" s="1" t="s">
        <v>7475</v>
      </c>
      <c r="B457" s="1" t="s">
        <v>6093</v>
      </c>
      <c r="D457" s="1">
        <v>36.0</v>
      </c>
      <c r="E457" s="1">
        <v>2.0304149E7</v>
      </c>
      <c r="F457" s="1" t="b">
        <v>0</v>
      </c>
      <c r="G457" s="1" t="b">
        <v>0</v>
      </c>
      <c r="H457" s="1" t="s">
        <v>2018</v>
      </c>
      <c r="I457" s="1" t="s">
        <v>6238</v>
      </c>
      <c r="J457" s="1" t="s">
        <v>7179</v>
      </c>
      <c r="K457" s="1" t="s">
        <v>7180</v>
      </c>
      <c r="L457" s="1" t="s">
        <v>2021</v>
      </c>
      <c r="M457" s="1" t="s">
        <v>703</v>
      </c>
      <c r="N457" s="1" t="s">
        <v>7476</v>
      </c>
      <c r="O457" s="1" t="s">
        <v>7477</v>
      </c>
    </row>
    <row r="458">
      <c r="A458" s="1" t="s">
        <v>7478</v>
      </c>
      <c r="B458" s="1" t="s">
        <v>6093</v>
      </c>
      <c r="D458" s="1">
        <v>36.0</v>
      </c>
      <c r="E458" s="1">
        <v>2.0244051E7</v>
      </c>
      <c r="F458" s="1" t="b">
        <v>1</v>
      </c>
      <c r="G458" s="1" t="b">
        <v>0</v>
      </c>
      <c r="H458" s="1" t="s">
        <v>2289</v>
      </c>
      <c r="I458" s="1" t="s">
        <v>6319</v>
      </c>
      <c r="J458" s="1" t="s">
        <v>7467</v>
      </c>
      <c r="K458" s="1" t="s">
        <v>7468</v>
      </c>
      <c r="L458" s="1" t="s">
        <v>1756</v>
      </c>
      <c r="M458" s="1" t="s">
        <v>1883</v>
      </c>
      <c r="N458" s="1" t="s">
        <v>7479</v>
      </c>
      <c r="O458" s="1" t="s">
        <v>7480</v>
      </c>
    </row>
    <row r="459">
      <c r="A459" s="1" t="s">
        <v>3324</v>
      </c>
      <c r="B459" s="1" t="s">
        <v>6093</v>
      </c>
      <c r="D459" s="1">
        <v>36.0</v>
      </c>
      <c r="E459" s="1">
        <v>2.0208076E7</v>
      </c>
      <c r="F459" s="1" t="b">
        <v>0</v>
      </c>
      <c r="G459" s="1" t="b">
        <v>0</v>
      </c>
      <c r="H459" s="1" t="s">
        <v>3323</v>
      </c>
      <c r="I459" s="1" t="s">
        <v>6111</v>
      </c>
      <c r="J459" s="1" t="s">
        <v>7296</v>
      </c>
      <c r="K459" s="1" t="s">
        <v>7297</v>
      </c>
      <c r="L459" s="1" t="s">
        <v>112</v>
      </c>
      <c r="M459" s="1" t="s">
        <v>113</v>
      </c>
      <c r="N459" s="1" t="s">
        <v>6114</v>
      </c>
      <c r="O459" s="1" t="s">
        <v>7481</v>
      </c>
    </row>
    <row r="460">
      <c r="A460" s="1" t="s">
        <v>3332</v>
      </c>
      <c r="B460" s="1" t="s">
        <v>6093</v>
      </c>
      <c r="D460" s="1">
        <v>36.0</v>
      </c>
      <c r="E460" s="1">
        <v>2.0147803E7</v>
      </c>
      <c r="F460" s="1" t="b">
        <v>0</v>
      </c>
      <c r="G460" s="1" t="b">
        <v>0</v>
      </c>
      <c r="H460" s="1" t="s">
        <v>3331</v>
      </c>
      <c r="I460" s="1" t="s">
        <v>6655</v>
      </c>
      <c r="J460" s="1" t="s">
        <v>7482</v>
      </c>
      <c r="K460" s="1" t="s">
        <v>7483</v>
      </c>
      <c r="L460" s="1" t="s">
        <v>1897</v>
      </c>
      <c r="M460" s="1" t="s">
        <v>1898</v>
      </c>
      <c r="N460" s="1" t="s">
        <v>6658</v>
      </c>
      <c r="O460" s="1" t="s">
        <v>7484</v>
      </c>
    </row>
    <row r="461">
      <c r="A461" s="1" t="s">
        <v>3254</v>
      </c>
      <c r="B461" s="1" t="s">
        <v>6093</v>
      </c>
      <c r="D461" s="1">
        <v>36.0</v>
      </c>
      <c r="E461" s="1">
        <v>2.0066552E7</v>
      </c>
      <c r="F461" s="1" t="b">
        <v>0</v>
      </c>
      <c r="G461" s="1" t="b">
        <v>0</v>
      </c>
      <c r="H461" s="1" t="s">
        <v>3253</v>
      </c>
      <c r="I461" s="1" t="s">
        <v>6655</v>
      </c>
      <c r="J461" s="1" t="s">
        <v>7485</v>
      </c>
      <c r="K461" s="1" t="s">
        <v>7486</v>
      </c>
      <c r="L461" s="1" t="s">
        <v>87</v>
      </c>
      <c r="M461" s="1" t="s">
        <v>88</v>
      </c>
      <c r="N461" s="1" t="s">
        <v>6658</v>
      </c>
      <c r="O461" s="1" t="s">
        <v>7487</v>
      </c>
    </row>
    <row r="462">
      <c r="A462" s="1" t="s">
        <v>3421</v>
      </c>
      <c r="B462" s="1" t="s">
        <v>6093</v>
      </c>
      <c r="D462" s="1">
        <v>36.0</v>
      </c>
      <c r="E462" s="1">
        <v>2.0051373E7</v>
      </c>
      <c r="F462" s="1" t="b">
        <v>0</v>
      </c>
      <c r="G462" s="1" t="b">
        <v>0</v>
      </c>
      <c r="H462" s="1" t="s">
        <v>3420</v>
      </c>
      <c r="I462" s="1" t="s">
        <v>6094</v>
      </c>
      <c r="J462" s="1" t="s">
        <v>7488</v>
      </c>
      <c r="K462" s="1" t="s">
        <v>7489</v>
      </c>
      <c r="L462" s="1" t="s">
        <v>3418</v>
      </c>
      <c r="M462" s="1" t="s">
        <v>1798</v>
      </c>
      <c r="N462" s="1" t="s">
        <v>6097</v>
      </c>
      <c r="O462" s="1" t="s">
        <v>7490</v>
      </c>
    </row>
    <row r="463">
      <c r="A463" s="1" t="s">
        <v>3477</v>
      </c>
      <c r="B463" s="1" t="s">
        <v>6093</v>
      </c>
      <c r="D463" s="1">
        <v>36.0</v>
      </c>
      <c r="E463" s="1">
        <v>2.0034278E7</v>
      </c>
      <c r="F463" s="1" t="b">
        <v>0</v>
      </c>
      <c r="G463" s="1" t="b">
        <v>0</v>
      </c>
      <c r="H463" s="1" t="s">
        <v>3476</v>
      </c>
      <c r="I463" s="1" t="s">
        <v>6238</v>
      </c>
      <c r="J463" s="1" t="s">
        <v>7491</v>
      </c>
      <c r="K463" s="1" t="s">
        <v>7492</v>
      </c>
      <c r="L463" s="1" t="s">
        <v>1856</v>
      </c>
      <c r="M463" s="1" t="s">
        <v>1857</v>
      </c>
      <c r="N463" s="1" t="s">
        <v>7493</v>
      </c>
      <c r="O463" s="1" t="s">
        <v>7494</v>
      </c>
    </row>
    <row r="464">
      <c r="A464" s="1" t="s">
        <v>3262</v>
      </c>
      <c r="B464" s="1" t="s">
        <v>6093</v>
      </c>
      <c r="D464" s="1">
        <v>36.0</v>
      </c>
      <c r="E464" s="1">
        <v>1.9992344E7</v>
      </c>
      <c r="F464" s="1" t="b">
        <v>0</v>
      </c>
      <c r="G464" s="1" t="b">
        <v>0</v>
      </c>
      <c r="H464" s="1" t="s">
        <v>3261</v>
      </c>
      <c r="I464" s="1" t="s">
        <v>6655</v>
      </c>
      <c r="J464" s="1" t="s">
        <v>7495</v>
      </c>
      <c r="K464" s="1" t="s">
        <v>7496</v>
      </c>
      <c r="L464" s="1" t="s">
        <v>112</v>
      </c>
      <c r="M464" s="1" t="s">
        <v>113</v>
      </c>
      <c r="N464" s="1" t="s">
        <v>6658</v>
      </c>
      <c r="O464" s="1" t="s">
        <v>7497</v>
      </c>
    </row>
    <row r="465">
      <c r="A465" s="1" t="s">
        <v>7498</v>
      </c>
      <c r="B465" s="1" t="s">
        <v>6093</v>
      </c>
      <c r="D465" s="1">
        <v>36.0</v>
      </c>
      <c r="E465" s="1">
        <v>1.9981079E7</v>
      </c>
      <c r="F465" s="1" t="b">
        <v>0</v>
      </c>
      <c r="G465" s="1" t="b">
        <v>0</v>
      </c>
      <c r="H465" s="1" t="s">
        <v>3068</v>
      </c>
      <c r="I465" s="1" t="s">
        <v>6319</v>
      </c>
      <c r="J465" s="1" t="s">
        <v>7499</v>
      </c>
      <c r="K465" s="1" t="s">
        <v>7500</v>
      </c>
      <c r="L465" s="1" t="s">
        <v>1727</v>
      </c>
      <c r="M465" s="1" t="s">
        <v>287</v>
      </c>
      <c r="N465" s="1" t="s">
        <v>6322</v>
      </c>
      <c r="O465" s="1" t="s">
        <v>7501</v>
      </c>
    </row>
    <row r="466">
      <c r="A466" s="1" t="s">
        <v>7502</v>
      </c>
      <c r="B466" s="1" t="s">
        <v>6093</v>
      </c>
      <c r="D466" s="1">
        <v>36.0</v>
      </c>
      <c r="E466" s="1">
        <v>1.9911207E7</v>
      </c>
      <c r="F466" s="1" t="b">
        <v>1</v>
      </c>
      <c r="G466" s="1" t="b">
        <v>0</v>
      </c>
      <c r="H466" s="1" t="s">
        <v>1545</v>
      </c>
      <c r="I466" s="1" t="s">
        <v>6319</v>
      </c>
      <c r="J466" s="1" t="s">
        <v>6854</v>
      </c>
      <c r="K466" s="1" t="s">
        <v>7457</v>
      </c>
      <c r="L466" s="1" t="s">
        <v>1548</v>
      </c>
      <c r="M466" s="1" t="s">
        <v>509</v>
      </c>
      <c r="N466" s="1" t="s">
        <v>7503</v>
      </c>
      <c r="O466" s="1" t="s">
        <v>7504</v>
      </c>
    </row>
    <row r="467">
      <c r="A467" s="1" t="s">
        <v>7505</v>
      </c>
      <c r="B467" s="1" t="s">
        <v>6093</v>
      </c>
      <c r="D467" s="1">
        <v>36.0</v>
      </c>
      <c r="E467" s="1">
        <v>1.9897018E7</v>
      </c>
      <c r="F467" s="1" t="b">
        <v>0</v>
      </c>
      <c r="G467" s="1" t="b">
        <v>0</v>
      </c>
      <c r="H467" s="1" t="s">
        <v>2323</v>
      </c>
      <c r="I467" s="1" t="s">
        <v>6238</v>
      </c>
      <c r="J467" s="1" t="s">
        <v>7334</v>
      </c>
      <c r="L467" s="1" t="s">
        <v>2326</v>
      </c>
      <c r="M467" s="1" t="s">
        <v>2327</v>
      </c>
      <c r="N467" s="1" t="s">
        <v>7506</v>
      </c>
      <c r="O467" s="1" t="s">
        <v>7507</v>
      </c>
    </row>
    <row r="468">
      <c r="A468" s="1" t="s">
        <v>7508</v>
      </c>
      <c r="B468" s="1" t="s">
        <v>6093</v>
      </c>
      <c r="D468" s="1">
        <v>36.0</v>
      </c>
      <c r="E468" s="1">
        <v>1.9888777E7</v>
      </c>
      <c r="F468" s="1" t="b">
        <v>1</v>
      </c>
      <c r="G468" s="1" t="b">
        <v>0</v>
      </c>
      <c r="H468" s="1" t="s">
        <v>1545</v>
      </c>
      <c r="I468" s="1" t="s">
        <v>6319</v>
      </c>
      <c r="J468" s="1" t="s">
        <v>6854</v>
      </c>
      <c r="K468" s="1" t="s">
        <v>7457</v>
      </c>
      <c r="L468" s="1" t="s">
        <v>1548</v>
      </c>
      <c r="M468" s="1" t="s">
        <v>509</v>
      </c>
      <c r="N468" s="1" t="s">
        <v>7509</v>
      </c>
      <c r="O468" s="1" t="s">
        <v>7510</v>
      </c>
    </row>
    <row r="469">
      <c r="A469" s="1" t="s">
        <v>7511</v>
      </c>
      <c r="B469" s="1" t="s">
        <v>6093</v>
      </c>
      <c r="D469" s="1">
        <v>36.0</v>
      </c>
      <c r="E469" s="1">
        <v>1.9839134E7</v>
      </c>
      <c r="F469" s="1" t="b">
        <v>0</v>
      </c>
      <c r="G469" s="1" t="b">
        <v>0</v>
      </c>
      <c r="H469" s="1" t="s">
        <v>1482</v>
      </c>
      <c r="I469" s="1" t="s">
        <v>6319</v>
      </c>
      <c r="J469" s="1" t="s">
        <v>6379</v>
      </c>
      <c r="K469" s="1" t="s">
        <v>7204</v>
      </c>
      <c r="L469" s="1" t="s">
        <v>174</v>
      </c>
      <c r="M469" s="1" t="s">
        <v>897</v>
      </c>
      <c r="N469" s="1" t="s">
        <v>7512</v>
      </c>
      <c r="O469" s="1" t="s">
        <v>7513</v>
      </c>
    </row>
    <row r="470">
      <c r="A470" s="1" t="s">
        <v>7514</v>
      </c>
      <c r="B470" s="1" t="s">
        <v>6093</v>
      </c>
      <c r="D470" s="1">
        <v>36.0</v>
      </c>
      <c r="E470" s="1">
        <v>1.9830133E7</v>
      </c>
      <c r="F470" s="1" t="b">
        <v>1</v>
      </c>
      <c r="G470" s="1" t="b">
        <v>0</v>
      </c>
      <c r="H470" s="1" t="s">
        <v>1804</v>
      </c>
      <c r="I470" s="1" t="s">
        <v>6319</v>
      </c>
      <c r="J470" s="1" t="s">
        <v>7515</v>
      </c>
      <c r="K470" s="1" t="s">
        <v>7516</v>
      </c>
      <c r="L470" s="1" t="s">
        <v>1807</v>
      </c>
      <c r="M470" s="1" t="s">
        <v>1808</v>
      </c>
      <c r="N470" s="1" t="s">
        <v>7517</v>
      </c>
      <c r="O470" s="1" t="s">
        <v>7518</v>
      </c>
    </row>
    <row r="471">
      <c r="A471" s="1" t="s">
        <v>7519</v>
      </c>
      <c r="B471" s="1" t="s">
        <v>6093</v>
      </c>
      <c r="D471" s="1">
        <v>36.0</v>
      </c>
      <c r="E471" s="1">
        <v>1.9830132E7</v>
      </c>
      <c r="F471" s="1" t="b">
        <v>1</v>
      </c>
      <c r="G471" s="1" t="b">
        <v>0</v>
      </c>
      <c r="H471" s="1" t="s">
        <v>2472</v>
      </c>
      <c r="I471" s="1" t="s">
        <v>6319</v>
      </c>
      <c r="J471" s="1" t="s">
        <v>7520</v>
      </c>
      <c r="L471" s="1" t="s">
        <v>2475</v>
      </c>
      <c r="M471" s="1" t="s">
        <v>1669</v>
      </c>
      <c r="N471" s="1" t="s">
        <v>7521</v>
      </c>
      <c r="O471" s="1" t="s">
        <v>7522</v>
      </c>
    </row>
    <row r="472">
      <c r="A472" s="1" t="s">
        <v>7523</v>
      </c>
      <c r="B472" s="1" t="s">
        <v>6093</v>
      </c>
      <c r="D472" s="1">
        <v>36.0</v>
      </c>
      <c r="E472" s="1">
        <v>1.9826499E7</v>
      </c>
      <c r="F472" s="1" t="b">
        <v>1</v>
      </c>
      <c r="G472" s="1" t="b">
        <v>0</v>
      </c>
      <c r="H472" s="1" t="s">
        <v>2472</v>
      </c>
      <c r="I472" s="1" t="s">
        <v>6319</v>
      </c>
      <c r="J472" s="1" t="s">
        <v>7520</v>
      </c>
      <c r="L472" s="1" t="s">
        <v>2475</v>
      </c>
      <c r="M472" s="1" t="s">
        <v>1669</v>
      </c>
      <c r="N472" s="1" t="s">
        <v>7524</v>
      </c>
      <c r="O472" s="1" t="s">
        <v>7525</v>
      </c>
    </row>
    <row r="473">
      <c r="A473" s="1" t="s">
        <v>3299</v>
      </c>
      <c r="B473" s="1" t="s">
        <v>6093</v>
      </c>
      <c r="D473" s="1">
        <v>36.0</v>
      </c>
      <c r="E473" s="1">
        <v>1.9802273E7</v>
      </c>
      <c r="F473" s="1" t="b">
        <v>0</v>
      </c>
      <c r="G473" s="1" t="b">
        <v>0</v>
      </c>
      <c r="H473" s="1" t="s">
        <v>3298</v>
      </c>
      <c r="I473" s="1" t="s">
        <v>6655</v>
      </c>
      <c r="J473" s="1" t="s">
        <v>7526</v>
      </c>
      <c r="K473" s="1" t="s">
        <v>7527</v>
      </c>
      <c r="L473" s="1" t="s">
        <v>3193</v>
      </c>
      <c r="M473" s="1" t="s">
        <v>3301</v>
      </c>
      <c r="N473" s="1" t="s">
        <v>6658</v>
      </c>
      <c r="O473" s="1" t="s">
        <v>7528</v>
      </c>
    </row>
    <row r="474">
      <c r="A474" s="1" t="s">
        <v>3281</v>
      </c>
      <c r="B474" s="1" t="s">
        <v>6093</v>
      </c>
      <c r="D474" s="1">
        <v>36.0</v>
      </c>
      <c r="E474" s="1">
        <v>1.9766433E7</v>
      </c>
      <c r="F474" s="1" t="b">
        <v>0</v>
      </c>
      <c r="G474" s="1" t="b">
        <v>0</v>
      </c>
      <c r="H474" s="1" t="s">
        <v>3280</v>
      </c>
      <c r="I474" s="1" t="s">
        <v>6655</v>
      </c>
      <c r="J474" s="1" t="s">
        <v>7529</v>
      </c>
      <c r="K474" s="1" t="s">
        <v>7530</v>
      </c>
      <c r="L474" s="1" t="s">
        <v>3283</v>
      </c>
      <c r="M474" s="1" t="s">
        <v>3284</v>
      </c>
      <c r="N474" s="1" t="s">
        <v>6658</v>
      </c>
      <c r="O474" s="1" t="s">
        <v>7531</v>
      </c>
    </row>
    <row r="475">
      <c r="A475" s="1" t="s">
        <v>7532</v>
      </c>
      <c r="B475" s="1" t="s">
        <v>6093</v>
      </c>
      <c r="D475" s="1">
        <v>36.0</v>
      </c>
      <c r="E475" s="1">
        <v>1.9760854E7</v>
      </c>
      <c r="F475" s="1" t="b">
        <v>1</v>
      </c>
      <c r="G475" s="1" t="b">
        <v>0</v>
      </c>
      <c r="H475" s="1" t="s">
        <v>1804</v>
      </c>
      <c r="I475" s="1" t="s">
        <v>6319</v>
      </c>
      <c r="J475" s="1" t="s">
        <v>7515</v>
      </c>
      <c r="K475" s="1" t="s">
        <v>7516</v>
      </c>
      <c r="L475" s="1" t="s">
        <v>1807</v>
      </c>
      <c r="M475" s="1" t="s">
        <v>1808</v>
      </c>
      <c r="N475" s="1" t="s">
        <v>7533</v>
      </c>
      <c r="O475" s="1" t="s">
        <v>7534</v>
      </c>
    </row>
    <row r="476">
      <c r="A476" s="1" t="s">
        <v>7535</v>
      </c>
      <c r="B476" s="1" t="s">
        <v>6093</v>
      </c>
      <c r="D476" s="1">
        <v>36.0</v>
      </c>
      <c r="E476" s="1">
        <v>1.9723901E7</v>
      </c>
      <c r="F476" s="1" t="b">
        <v>0</v>
      </c>
      <c r="G476" s="1" t="b">
        <v>0</v>
      </c>
      <c r="H476" s="1" t="s">
        <v>2302</v>
      </c>
      <c r="I476" s="1" t="s">
        <v>6238</v>
      </c>
      <c r="J476" s="1" t="s">
        <v>7318</v>
      </c>
      <c r="L476" s="1" t="s">
        <v>2305</v>
      </c>
      <c r="M476" s="1" t="s">
        <v>2306</v>
      </c>
      <c r="N476" s="1" t="s">
        <v>7536</v>
      </c>
      <c r="O476" s="1" t="s">
        <v>7537</v>
      </c>
    </row>
    <row r="477">
      <c r="A477" s="1" t="s">
        <v>3287</v>
      </c>
      <c r="B477" s="1" t="s">
        <v>6093</v>
      </c>
      <c r="D477" s="1">
        <v>36.0</v>
      </c>
      <c r="E477" s="1">
        <v>1.9662696E7</v>
      </c>
      <c r="F477" s="1" t="b">
        <v>0</v>
      </c>
      <c r="G477" s="1" t="b">
        <v>0</v>
      </c>
      <c r="H477" s="1" t="s">
        <v>3286</v>
      </c>
      <c r="I477" s="1" t="s">
        <v>6655</v>
      </c>
      <c r="J477" s="1" t="s">
        <v>7538</v>
      </c>
      <c r="K477" s="1" t="s">
        <v>7539</v>
      </c>
      <c r="L477" s="1" t="s">
        <v>3289</v>
      </c>
      <c r="M477" s="1" t="s">
        <v>3290</v>
      </c>
      <c r="N477" s="1" t="s">
        <v>6658</v>
      </c>
      <c r="O477" s="1" t="s">
        <v>7540</v>
      </c>
    </row>
    <row r="478">
      <c r="A478" s="1" t="s">
        <v>7541</v>
      </c>
      <c r="B478" s="1" t="s">
        <v>6093</v>
      </c>
      <c r="D478" s="1">
        <v>36.0</v>
      </c>
      <c r="E478" s="1">
        <v>1.9661737E7</v>
      </c>
      <c r="F478" s="1" t="b">
        <v>1</v>
      </c>
      <c r="G478" s="1" t="b">
        <v>0</v>
      </c>
      <c r="H478" s="1" t="s">
        <v>1545</v>
      </c>
      <c r="I478" s="1" t="s">
        <v>6319</v>
      </c>
      <c r="J478" s="1" t="s">
        <v>6854</v>
      </c>
      <c r="K478" s="1" t="s">
        <v>7457</v>
      </c>
      <c r="L478" s="1" t="s">
        <v>1548</v>
      </c>
      <c r="M478" s="1" t="s">
        <v>509</v>
      </c>
      <c r="N478" s="1" t="s">
        <v>7542</v>
      </c>
      <c r="O478" s="1" t="s">
        <v>7543</v>
      </c>
    </row>
    <row r="479">
      <c r="A479" s="1" t="s">
        <v>7544</v>
      </c>
      <c r="B479" s="1" t="s">
        <v>6093</v>
      </c>
      <c r="D479" s="1">
        <v>36.0</v>
      </c>
      <c r="E479" s="1">
        <v>1.964847E7</v>
      </c>
      <c r="F479" s="1" t="b">
        <v>0</v>
      </c>
      <c r="G479" s="1" t="b">
        <v>0</v>
      </c>
      <c r="H479" s="1" t="s">
        <v>1482</v>
      </c>
      <c r="I479" s="1" t="s">
        <v>6319</v>
      </c>
      <c r="J479" s="1" t="s">
        <v>6379</v>
      </c>
      <c r="K479" s="1" t="s">
        <v>7204</v>
      </c>
      <c r="L479" s="1" t="s">
        <v>174</v>
      </c>
      <c r="M479" s="1" t="s">
        <v>897</v>
      </c>
      <c r="N479" s="1" t="s">
        <v>7545</v>
      </c>
      <c r="O479" s="1" t="s">
        <v>7546</v>
      </c>
    </row>
    <row r="480">
      <c r="A480" s="1" t="s">
        <v>7547</v>
      </c>
      <c r="B480" s="1" t="s">
        <v>6093</v>
      </c>
      <c r="D480" s="1">
        <v>36.0</v>
      </c>
      <c r="E480" s="1">
        <v>1.9643642E7</v>
      </c>
      <c r="F480" s="1" t="b">
        <v>1</v>
      </c>
      <c r="G480" s="1" t="b">
        <v>0</v>
      </c>
      <c r="H480" s="1" t="s">
        <v>2384</v>
      </c>
      <c r="I480" s="1" t="s">
        <v>6319</v>
      </c>
      <c r="J480" s="1" t="s">
        <v>7548</v>
      </c>
      <c r="K480" s="1" t="s">
        <v>7549</v>
      </c>
      <c r="L480" s="1" t="s">
        <v>1756</v>
      </c>
      <c r="M480" s="1" t="s">
        <v>1808</v>
      </c>
      <c r="N480" s="1" t="s">
        <v>7550</v>
      </c>
      <c r="O480" s="1" t="s">
        <v>7551</v>
      </c>
    </row>
    <row r="481">
      <c r="A481" s="1" t="s">
        <v>3308</v>
      </c>
      <c r="B481" s="1" t="s">
        <v>6093</v>
      </c>
      <c r="D481" s="1">
        <v>36.0</v>
      </c>
      <c r="E481" s="1">
        <v>1.9638714E7</v>
      </c>
      <c r="F481" s="1" t="b">
        <v>0</v>
      </c>
      <c r="G481" s="1" t="b">
        <v>0</v>
      </c>
      <c r="H481" s="1" t="s">
        <v>3307</v>
      </c>
      <c r="I481" s="1" t="s">
        <v>6948</v>
      </c>
      <c r="J481" s="1" t="s">
        <v>7552</v>
      </c>
      <c r="K481" s="1" t="s">
        <v>7553</v>
      </c>
      <c r="L481" s="1" t="s">
        <v>639</v>
      </c>
      <c r="M481" s="1" t="s">
        <v>640</v>
      </c>
      <c r="N481" s="1" t="s">
        <v>6951</v>
      </c>
      <c r="O481" s="1" t="s">
        <v>7554</v>
      </c>
    </row>
    <row r="482">
      <c r="A482" s="1" t="s">
        <v>7555</v>
      </c>
      <c r="B482" s="1" t="s">
        <v>6093</v>
      </c>
      <c r="D482" s="1">
        <v>36.0</v>
      </c>
      <c r="E482" s="1">
        <v>1.9619273E7</v>
      </c>
      <c r="F482" s="1" t="b">
        <v>0</v>
      </c>
      <c r="G482" s="1" t="b">
        <v>0</v>
      </c>
      <c r="H482" s="1" t="s">
        <v>1831</v>
      </c>
      <c r="I482" s="1" t="s">
        <v>6319</v>
      </c>
      <c r="J482" s="1" t="s">
        <v>6349</v>
      </c>
      <c r="K482" s="1" t="s">
        <v>7280</v>
      </c>
      <c r="L482" s="1" t="s">
        <v>1522</v>
      </c>
      <c r="M482" s="1" t="s">
        <v>1523</v>
      </c>
      <c r="N482" s="1" t="s">
        <v>7556</v>
      </c>
      <c r="O482" s="1" t="s">
        <v>7557</v>
      </c>
    </row>
    <row r="483">
      <c r="A483" s="1" t="s">
        <v>7558</v>
      </c>
      <c r="B483" s="1" t="s">
        <v>6093</v>
      </c>
      <c r="D483" s="1">
        <v>36.0</v>
      </c>
      <c r="E483" s="1">
        <v>1.9523271E7</v>
      </c>
      <c r="F483" s="1" t="b">
        <v>0</v>
      </c>
      <c r="G483" s="1" t="b">
        <v>0</v>
      </c>
      <c r="H483" s="1" t="s">
        <v>3088</v>
      </c>
      <c r="I483" s="1" t="s">
        <v>6319</v>
      </c>
      <c r="J483" s="1" t="s">
        <v>7559</v>
      </c>
      <c r="K483" s="1" t="s">
        <v>7560</v>
      </c>
      <c r="L483" s="1" t="s">
        <v>3091</v>
      </c>
      <c r="M483" s="1" t="s">
        <v>1798</v>
      </c>
      <c r="N483" s="1" t="s">
        <v>6322</v>
      </c>
      <c r="O483" s="1" t="s">
        <v>7561</v>
      </c>
    </row>
    <row r="484">
      <c r="A484" s="1" t="s">
        <v>3528</v>
      </c>
      <c r="B484" s="1" t="s">
        <v>6093</v>
      </c>
      <c r="D484" s="1">
        <v>36.0</v>
      </c>
      <c r="E484" s="1">
        <v>1.950885E7</v>
      </c>
      <c r="F484" s="1" t="b">
        <v>0</v>
      </c>
      <c r="G484" s="1" t="b">
        <v>0</v>
      </c>
      <c r="H484" s="1" t="s">
        <v>3527</v>
      </c>
      <c r="I484" s="1" t="s">
        <v>6094</v>
      </c>
      <c r="J484" s="1" t="s">
        <v>7562</v>
      </c>
      <c r="K484" s="1" t="s">
        <v>7018</v>
      </c>
      <c r="L484" s="1" t="s">
        <v>87</v>
      </c>
      <c r="M484" s="1" t="s">
        <v>88</v>
      </c>
      <c r="N484" s="1" t="s">
        <v>6097</v>
      </c>
      <c r="O484" s="1" t="s">
        <v>7563</v>
      </c>
    </row>
    <row r="485">
      <c r="A485" s="1" t="s">
        <v>7564</v>
      </c>
      <c r="B485" s="1" t="s">
        <v>6093</v>
      </c>
      <c r="D485" s="1">
        <v>36.0</v>
      </c>
      <c r="E485" s="1">
        <v>1.9488845E7</v>
      </c>
      <c r="F485" s="1" t="b">
        <v>1</v>
      </c>
      <c r="G485" s="1" t="b">
        <v>0</v>
      </c>
      <c r="H485" s="1" t="s">
        <v>2384</v>
      </c>
      <c r="I485" s="1" t="s">
        <v>6319</v>
      </c>
      <c r="J485" s="1" t="s">
        <v>7548</v>
      </c>
      <c r="K485" s="1" t="s">
        <v>7549</v>
      </c>
      <c r="L485" s="1" t="s">
        <v>1756</v>
      </c>
      <c r="M485" s="1" t="s">
        <v>1808</v>
      </c>
      <c r="N485" s="1" t="s">
        <v>7565</v>
      </c>
      <c r="O485" s="1" t="s">
        <v>7566</v>
      </c>
    </row>
    <row r="486">
      <c r="A486" s="1" t="s">
        <v>7567</v>
      </c>
      <c r="B486" s="1" t="s">
        <v>6093</v>
      </c>
      <c r="D486" s="1">
        <v>36.0</v>
      </c>
      <c r="E486" s="1">
        <v>1.9475025E7</v>
      </c>
      <c r="F486" s="1" t="b">
        <v>0</v>
      </c>
      <c r="G486" s="1" t="b">
        <v>0</v>
      </c>
      <c r="H486" s="1" t="s">
        <v>2410</v>
      </c>
      <c r="I486" s="1" t="s">
        <v>6319</v>
      </c>
      <c r="J486" s="1" t="s">
        <v>6883</v>
      </c>
      <c r="K486" s="1" t="s">
        <v>7568</v>
      </c>
      <c r="L486" s="1" t="s">
        <v>174</v>
      </c>
      <c r="M486" s="1" t="s">
        <v>175</v>
      </c>
      <c r="N486" s="1" t="s">
        <v>7569</v>
      </c>
      <c r="O486" s="1" t="s">
        <v>7570</v>
      </c>
    </row>
    <row r="487">
      <c r="A487" s="1" t="s">
        <v>3293</v>
      </c>
      <c r="B487" s="1" t="s">
        <v>6093</v>
      </c>
      <c r="D487" s="1">
        <v>36.0</v>
      </c>
      <c r="E487" s="1">
        <v>1.9465137E7</v>
      </c>
      <c r="F487" s="1" t="b">
        <v>0</v>
      </c>
      <c r="G487" s="1" t="b">
        <v>0</v>
      </c>
      <c r="H487" s="1" t="s">
        <v>3292</v>
      </c>
      <c r="I487" s="1" t="s">
        <v>6655</v>
      </c>
      <c r="J487" s="1" t="s">
        <v>7571</v>
      </c>
      <c r="K487" s="1" t="s">
        <v>7572</v>
      </c>
      <c r="L487" s="1" t="s">
        <v>3295</v>
      </c>
      <c r="M487" s="1" t="s">
        <v>3296</v>
      </c>
      <c r="N487" s="1" t="s">
        <v>6658</v>
      </c>
      <c r="O487" s="1" t="s">
        <v>7573</v>
      </c>
    </row>
    <row r="488">
      <c r="A488" s="1" t="s">
        <v>7574</v>
      </c>
      <c r="B488" s="1" t="s">
        <v>6093</v>
      </c>
      <c r="D488" s="1">
        <v>36.0</v>
      </c>
      <c r="E488" s="1">
        <v>1.9444633E7</v>
      </c>
      <c r="F488" s="1" t="b">
        <v>0</v>
      </c>
      <c r="G488" s="1" t="b">
        <v>0</v>
      </c>
      <c r="H488" s="1" t="s">
        <v>1519</v>
      </c>
      <c r="I488" s="1" t="s">
        <v>6319</v>
      </c>
      <c r="J488" s="1" t="s">
        <v>6349</v>
      </c>
      <c r="K488" s="1" t="s">
        <v>6350</v>
      </c>
      <c r="L488" s="1" t="s">
        <v>1522</v>
      </c>
      <c r="M488" s="1" t="s">
        <v>1523</v>
      </c>
      <c r="N488" s="1" t="s">
        <v>7575</v>
      </c>
      <c r="O488" s="1" t="s">
        <v>7576</v>
      </c>
    </row>
    <row r="489">
      <c r="A489" s="1" t="s">
        <v>3304</v>
      </c>
      <c r="B489" s="1" t="s">
        <v>6093</v>
      </c>
      <c r="D489" s="1">
        <v>36.0</v>
      </c>
      <c r="E489" s="1">
        <v>1.9402468E7</v>
      </c>
      <c r="F489" s="1" t="b">
        <v>0</v>
      </c>
      <c r="G489" s="1" t="b">
        <v>0</v>
      </c>
      <c r="H489" s="1" t="s">
        <v>3303</v>
      </c>
      <c r="I489" s="1" t="s">
        <v>6111</v>
      </c>
      <c r="J489" s="1" t="s">
        <v>7403</v>
      </c>
      <c r="K489" s="1" t="s">
        <v>7404</v>
      </c>
      <c r="L489" s="1" t="s">
        <v>740</v>
      </c>
      <c r="M489" s="1" t="s">
        <v>741</v>
      </c>
      <c r="N489" s="1" t="s">
        <v>6114</v>
      </c>
      <c r="O489" s="1" t="s">
        <v>7577</v>
      </c>
    </row>
    <row r="490">
      <c r="A490" s="1" t="s">
        <v>7578</v>
      </c>
      <c r="B490" s="1" t="s">
        <v>6093</v>
      </c>
      <c r="D490" s="1">
        <v>36.0</v>
      </c>
      <c r="E490" s="1">
        <v>1.9175466E7</v>
      </c>
      <c r="F490" s="1" t="b">
        <v>0</v>
      </c>
      <c r="G490" s="1" t="b">
        <v>0</v>
      </c>
      <c r="H490" s="1" t="s">
        <v>2410</v>
      </c>
      <c r="I490" s="1" t="s">
        <v>6319</v>
      </c>
      <c r="J490" s="1" t="s">
        <v>6883</v>
      </c>
      <c r="K490" s="1" t="s">
        <v>7568</v>
      </c>
      <c r="L490" s="1" t="s">
        <v>174</v>
      </c>
      <c r="M490" s="1" t="s">
        <v>175</v>
      </c>
      <c r="N490" s="1" t="s">
        <v>7579</v>
      </c>
      <c r="O490" s="1" t="s">
        <v>7580</v>
      </c>
    </row>
    <row r="491">
      <c r="A491" s="1" t="s">
        <v>7581</v>
      </c>
      <c r="B491" s="1" t="s">
        <v>6093</v>
      </c>
      <c r="D491" s="1">
        <v>36.0</v>
      </c>
      <c r="E491" s="1">
        <v>1.9051876E7</v>
      </c>
      <c r="F491" s="1" t="b">
        <v>0</v>
      </c>
      <c r="G491" s="1" t="b">
        <v>0</v>
      </c>
      <c r="H491" s="1" t="s">
        <v>3053</v>
      </c>
      <c r="I491" s="1" t="s">
        <v>6238</v>
      </c>
      <c r="J491" s="1" t="s">
        <v>7582</v>
      </c>
      <c r="L491" s="1" t="s">
        <v>3056</v>
      </c>
      <c r="M491" s="1" t="s">
        <v>3057</v>
      </c>
      <c r="N491" s="1" t="s">
        <v>7583</v>
      </c>
      <c r="O491" s="1" t="s">
        <v>7584</v>
      </c>
    </row>
    <row r="492">
      <c r="A492" s="1" t="s">
        <v>3583</v>
      </c>
      <c r="B492" s="1" t="s">
        <v>6093</v>
      </c>
      <c r="D492" s="1">
        <v>36.0</v>
      </c>
      <c r="E492" s="1">
        <v>1.9007335E7</v>
      </c>
      <c r="F492" s="1" t="b">
        <v>0</v>
      </c>
      <c r="G492" s="1" t="b">
        <v>0</v>
      </c>
      <c r="H492" s="1" t="s">
        <v>3582</v>
      </c>
      <c r="I492" s="1" t="s">
        <v>6094</v>
      </c>
      <c r="J492" s="1" t="s">
        <v>6324</v>
      </c>
      <c r="K492" s="1" t="s">
        <v>6325</v>
      </c>
      <c r="L492" s="1" t="s">
        <v>1766</v>
      </c>
      <c r="M492" s="1" t="s">
        <v>1767</v>
      </c>
      <c r="N492" s="1" t="s">
        <v>6097</v>
      </c>
      <c r="O492" s="1" t="s">
        <v>7585</v>
      </c>
    </row>
    <row r="493">
      <c r="A493" s="1" t="s">
        <v>7586</v>
      </c>
      <c r="B493" s="1" t="s">
        <v>6093</v>
      </c>
      <c r="D493" s="1">
        <v>36.0</v>
      </c>
      <c r="E493" s="1">
        <v>1.8997752E7</v>
      </c>
      <c r="F493" s="1" t="b">
        <v>1</v>
      </c>
      <c r="G493" s="1" t="b">
        <v>0</v>
      </c>
      <c r="H493" s="1" t="s">
        <v>1665</v>
      </c>
      <c r="I493" s="1" t="s">
        <v>6319</v>
      </c>
      <c r="J493" s="1" t="s">
        <v>7587</v>
      </c>
      <c r="L493" s="1" t="s">
        <v>1668</v>
      </c>
      <c r="M493" s="1" t="s">
        <v>1669</v>
      </c>
      <c r="N493" s="1" t="s">
        <v>7588</v>
      </c>
      <c r="O493" s="1" t="s">
        <v>7589</v>
      </c>
    </row>
    <row r="494">
      <c r="A494" s="1" t="s">
        <v>3328</v>
      </c>
      <c r="B494" s="1" t="s">
        <v>6093</v>
      </c>
      <c r="D494" s="1">
        <v>36.0</v>
      </c>
      <c r="E494" s="1">
        <v>1.894779E7</v>
      </c>
      <c r="F494" s="1" t="b">
        <v>0</v>
      </c>
      <c r="G494" s="1" t="b">
        <v>0</v>
      </c>
      <c r="H494" s="1" t="s">
        <v>3327</v>
      </c>
      <c r="I494" s="1" t="s">
        <v>6948</v>
      </c>
      <c r="J494" s="1" t="s">
        <v>7590</v>
      </c>
      <c r="K494" s="1" t="s">
        <v>7591</v>
      </c>
      <c r="L494" s="1" t="s">
        <v>639</v>
      </c>
      <c r="M494" s="1" t="s">
        <v>640</v>
      </c>
      <c r="N494" s="1" t="s">
        <v>6951</v>
      </c>
      <c r="O494" s="1" t="s">
        <v>7592</v>
      </c>
    </row>
    <row r="495">
      <c r="A495" s="1" t="s">
        <v>3453</v>
      </c>
      <c r="B495" s="1" t="s">
        <v>6093</v>
      </c>
      <c r="D495" s="1">
        <v>36.0</v>
      </c>
      <c r="E495" s="1">
        <v>1.8889416E7</v>
      </c>
      <c r="F495" s="1" t="b">
        <v>0</v>
      </c>
      <c r="G495" s="1" t="b">
        <v>0</v>
      </c>
      <c r="H495" s="1" t="s">
        <v>3452</v>
      </c>
      <c r="I495" s="1" t="s">
        <v>6238</v>
      </c>
      <c r="J495" s="1" t="s">
        <v>7593</v>
      </c>
      <c r="K495" s="1" t="s">
        <v>7594</v>
      </c>
      <c r="L495" s="1" t="s">
        <v>2782</v>
      </c>
      <c r="M495" s="1" t="s">
        <v>2783</v>
      </c>
      <c r="N495" s="1" t="s">
        <v>7595</v>
      </c>
      <c r="O495" s="1" t="s">
        <v>7596</v>
      </c>
    </row>
    <row r="496">
      <c r="A496" s="1" t="s">
        <v>7597</v>
      </c>
      <c r="B496" s="1" t="s">
        <v>6093</v>
      </c>
      <c r="D496" s="1">
        <v>36.0</v>
      </c>
      <c r="E496" s="1">
        <v>1.887839E7</v>
      </c>
      <c r="F496" s="1" t="b">
        <v>1</v>
      </c>
      <c r="G496" s="1" t="b">
        <v>0</v>
      </c>
      <c r="H496" s="1" t="s">
        <v>1665</v>
      </c>
      <c r="I496" s="1" t="s">
        <v>6319</v>
      </c>
      <c r="J496" s="1" t="s">
        <v>7587</v>
      </c>
      <c r="L496" s="1" t="s">
        <v>1668</v>
      </c>
      <c r="M496" s="1" t="s">
        <v>1669</v>
      </c>
      <c r="N496" s="1" t="s">
        <v>7598</v>
      </c>
      <c r="O496" s="1" t="s">
        <v>7599</v>
      </c>
    </row>
    <row r="497">
      <c r="A497" s="1" t="s">
        <v>7600</v>
      </c>
      <c r="B497" s="1" t="s">
        <v>6093</v>
      </c>
      <c r="D497" s="1">
        <v>36.0</v>
      </c>
      <c r="E497" s="1">
        <v>1.882428E7</v>
      </c>
      <c r="F497" s="1" t="b">
        <v>1</v>
      </c>
      <c r="G497" s="1" t="b">
        <v>0</v>
      </c>
      <c r="H497" s="1" t="s">
        <v>2566</v>
      </c>
      <c r="I497" s="1" t="s">
        <v>6319</v>
      </c>
      <c r="J497" s="1" t="s">
        <v>7601</v>
      </c>
      <c r="L497" s="1" t="s">
        <v>2569</v>
      </c>
      <c r="M497" s="1" t="s">
        <v>1699</v>
      </c>
      <c r="N497" s="1" t="s">
        <v>7602</v>
      </c>
      <c r="O497" s="1" t="s">
        <v>7603</v>
      </c>
    </row>
    <row r="498">
      <c r="A498" s="1" t="s">
        <v>7604</v>
      </c>
      <c r="B498" s="1" t="s">
        <v>6093</v>
      </c>
      <c r="D498" s="1">
        <v>36.0</v>
      </c>
      <c r="E498" s="1">
        <v>1.8735348E7</v>
      </c>
      <c r="F498" s="1" t="b">
        <v>1</v>
      </c>
      <c r="G498" s="1" t="b">
        <v>0</v>
      </c>
      <c r="H498" s="1" t="s">
        <v>1665</v>
      </c>
      <c r="I498" s="1" t="s">
        <v>6319</v>
      </c>
      <c r="J498" s="1" t="s">
        <v>7587</v>
      </c>
      <c r="L498" s="1" t="s">
        <v>1668</v>
      </c>
      <c r="M498" s="1" t="s">
        <v>1669</v>
      </c>
      <c r="N498" s="1" t="s">
        <v>7605</v>
      </c>
      <c r="O498" s="1" t="s">
        <v>7606</v>
      </c>
    </row>
    <row r="499">
      <c r="A499" s="1" t="s">
        <v>7607</v>
      </c>
      <c r="B499" s="1" t="s">
        <v>6093</v>
      </c>
      <c r="D499" s="1">
        <v>36.0</v>
      </c>
      <c r="E499" s="1">
        <v>1.8693101E7</v>
      </c>
      <c r="F499" s="1" t="b">
        <v>1</v>
      </c>
      <c r="G499" s="1" t="b">
        <v>0</v>
      </c>
      <c r="H499" s="1" t="s">
        <v>1665</v>
      </c>
      <c r="I499" s="1" t="s">
        <v>6319</v>
      </c>
      <c r="J499" s="1" t="s">
        <v>7587</v>
      </c>
      <c r="L499" s="1" t="s">
        <v>1668</v>
      </c>
      <c r="M499" s="1" t="s">
        <v>1669</v>
      </c>
      <c r="N499" s="1" t="s">
        <v>7608</v>
      </c>
      <c r="O499" s="1" t="s">
        <v>7609</v>
      </c>
    </row>
    <row r="500">
      <c r="A500" s="1" t="s">
        <v>3342</v>
      </c>
      <c r="B500" s="1" t="s">
        <v>6093</v>
      </c>
      <c r="D500" s="1">
        <v>36.0</v>
      </c>
      <c r="E500" s="1">
        <v>1.8686259E7</v>
      </c>
      <c r="F500" s="1" t="b">
        <v>0</v>
      </c>
      <c r="G500" s="1" t="b">
        <v>0</v>
      </c>
      <c r="H500" s="1" t="s">
        <v>3341</v>
      </c>
      <c r="I500" s="1" t="s">
        <v>6655</v>
      </c>
      <c r="J500" s="1" t="s">
        <v>7610</v>
      </c>
      <c r="K500" s="1" t="s">
        <v>7611</v>
      </c>
      <c r="L500" s="1" t="s">
        <v>3344</v>
      </c>
      <c r="M500" s="1" t="s">
        <v>3345</v>
      </c>
      <c r="N500" s="1" t="s">
        <v>6658</v>
      </c>
      <c r="O500" s="1" t="s">
        <v>7612</v>
      </c>
    </row>
    <row r="501">
      <c r="A501" s="1" t="s">
        <v>3336</v>
      </c>
      <c r="B501" s="1" t="s">
        <v>6093</v>
      </c>
      <c r="D501" s="1">
        <v>36.0</v>
      </c>
      <c r="E501" s="1">
        <v>1.866528E7</v>
      </c>
      <c r="F501" s="1" t="b">
        <v>0</v>
      </c>
      <c r="G501" s="1" t="b">
        <v>0</v>
      </c>
      <c r="H501" s="1" t="s">
        <v>3335</v>
      </c>
      <c r="I501" s="1" t="s">
        <v>6655</v>
      </c>
      <c r="J501" s="1" t="s">
        <v>7613</v>
      </c>
      <c r="K501" s="1" t="s">
        <v>7614</v>
      </c>
      <c r="L501" s="1" t="s">
        <v>3338</v>
      </c>
      <c r="M501" s="1" t="s">
        <v>3339</v>
      </c>
      <c r="N501" s="1" t="s">
        <v>6658</v>
      </c>
      <c r="O501" s="1" t="s">
        <v>7615</v>
      </c>
    </row>
    <row r="502">
      <c r="A502" s="1" t="s">
        <v>3348</v>
      </c>
      <c r="B502" s="1" t="s">
        <v>6093</v>
      </c>
      <c r="D502" s="1">
        <v>36.0</v>
      </c>
      <c r="E502" s="1">
        <v>1.8602597E7</v>
      </c>
      <c r="F502" s="1" t="b">
        <v>0</v>
      </c>
      <c r="G502" s="1" t="b">
        <v>0</v>
      </c>
      <c r="H502" s="1" t="s">
        <v>3347</v>
      </c>
      <c r="I502" s="1" t="s">
        <v>6655</v>
      </c>
      <c r="J502" s="1" t="s">
        <v>7616</v>
      </c>
      <c r="K502" s="1" t="s">
        <v>7617</v>
      </c>
      <c r="L502" s="1" t="s">
        <v>1657</v>
      </c>
      <c r="M502" s="1" t="s">
        <v>1658</v>
      </c>
      <c r="N502" s="1" t="s">
        <v>6658</v>
      </c>
      <c r="O502" s="1" t="s">
        <v>7618</v>
      </c>
    </row>
    <row r="503">
      <c r="A503" s="1" t="s">
        <v>3357</v>
      </c>
      <c r="B503" s="1" t="s">
        <v>6093</v>
      </c>
      <c r="D503" s="1">
        <v>36.0</v>
      </c>
      <c r="E503" s="1">
        <v>1.8473612E7</v>
      </c>
      <c r="F503" s="1" t="b">
        <v>0</v>
      </c>
      <c r="G503" s="1" t="b">
        <v>0</v>
      </c>
      <c r="H503" s="1" t="s">
        <v>3356</v>
      </c>
      <c r="I503" s="1" t="s">
        <v>6655</v>
      </c>
      <c r="J503" s="1" t="s">
        <v>7619</v>
      </c>
      <c r="K503" s="1" t="s">
        <v>7620</v>
      </c>
      <c r="L503" s="1" t="s">
        <v>3359</v>
      </c>
      <c r="M503" s="1" t="s">
        <v>287</v>
      </c>
      <c r="N503" s="1" t="s">
        <v>6658</v>
      </c>
      <c r="O503" s="1" t="s">
        <v>7621</v>
      </c>
    </row>
    <row r="504">
      <c r="A504" s="1" t="s">
        <v>3366</v>
      </c>
      <c r="B504" s="1" t="s">
        <v>6093</v>
      </c>
      <c r="D504" s="1">
        <v>36.0</v>
      </c>
      <c r="E504" s="1">
        <v>1.8445842E7</v>
      </c>
      <c r="F504" s="1" t="b">
        <v>0</v>
      </c>
      <c r="G504" s="1" t="b">
        <v>0</v>
      </c>
      <c r="H504" s="1" t="s">
        <v>3365</v>
      </c>
      <c r="I504" s="1" t="s">
        <v>6655</v>
      </c>
      <c r="J504" s="1" t="s">
        <v>7622</v>
      </c>
      <c r="K504" s="1" t="s">
        <v>7623</v>
      </c>
      <c r="L504" s="1" t="s">
        <v>3368</v>
      </c>
      <c r="M504" s="1" t="s">
        <v>3369</v>
      </c>
      <c r="N504" s="1" t="s">
        <v>6658</v>
      </c>
      <c r="O504" s="1" t="s">
        <v>7624</v>
      </c>
    </row>
    <row r="505">
      <c r="A505" s="1" t="s">
        <v>3362</v>
      </c>
      <c r="B505" s="1" t="s">
        <v>6093</v>
      </c>
      <c r="D505" s="1">
        <v>36.0</v>
      </c>
      <c r="E505" s="1">
        <v>1.8390264E7</v>
      </c>
      <c r="F505" s="1" t="b">
        <v>0</v>
      </c>
      <c r="G505" s="1" t="b">
        <v>0</v>
      </c>
      <c r="H505" s="1" t="s">
        <v>3361</v>
      </c>
      <c r="I505" s="1" t="s">
        <v>6655</v>
      </c>
      <c r="J505" s="1" t="s">
        <v>7625</v>
      </c>
      <c r="K505" s="1" t="s">
        <v>7626</v>
      </c>
      <c r="L505" s="1" t="s">
        <v>2710</v>
      </c>
      <c r="M505" s="1" t="s">
        <v>2711</v>
      </c>
      <c r="N505" s="1" t="s">
        <v>6658</v>
      </c>
      <c r="O505" s="1" t="s">
        <v>7627</v>
      </c>
    </row>
    <row r="506">
      <c r="A506" s="1" t="s">
        <v>7628</v>
      </c>
      <c r="B506" s="1" t="s">
        <v>6093</v>
      </c>
      <c r="D506" s="1">
        <v>36.0</v>
      </c>
      <c r="E506" s="1">
        <v>1.8380048E7</v>
      </c>
      <c r="F506" s="1" t="b">
        <v>1</v>
      </c>
      <c r="G506" s="1" t="b">
        <v>0</v>
      </c>
      <c r="H506" s="1" t="s">
        <v>1804</v>
      </c>
      <c r="I506" s="1" t="s">
        <v>6319</v>
      </c>
      <c r="J506" s="1" t="s">
        <v>7515</v>
      </c>
      <c r="K506" s="1" t="s">
        <v>7516</v>
      </c>
      <c r="L506" s="1" t="s">
        <v>1807</v>
      </c>
      <c r="M506" s="1" t="s">
        <v>1808</v>
      </c>
      <c r="N506" s="1" t="s">
        <v>7629</v>
      </c>
      <c r="O506" s="1" t="s">
        <v>7630</v>
      </c>
    </row>
    <row r="507">
      <c r="A507" s="1" t="s">
        <v>3372</v>
      </c>
      <c r="B507" s="1" t="s">
        <v>6093</v>
      </c>
      <c r="D507" s="1">
        <v>36.0</v>
      </c>
      <c r="E507" s="1">
        <v>1.8374272E7</v>
      </c>
      <c r="F507" s="1" t="b">
        <v>0</v>
      </c>
      <c r="G507" s="1" t="b">
        <v>0</v>
      </c>
      <c r="H507" s="1" t="s">
        <v>3371</v>
      </c>
      <c r="I507" s="1" t="s">
        <v>6655</v>
      </c>
      <c r="J507" s="1" t="s">
        <v>7631</v>
      </c>
      <c r="K507" s="1" t="s">
        <v>7632</v>
      </c>
      <c r="L507" s="1" t="s">
        <v>3374</v>
      </c>
      <c r="M507" s="1" t="s">
        <v>3375</v>
      </c>
      <c r="N507" s="1" t="s">
        <v>6658</v>
      </c>
      <c r="O507" s="1" t="s">
        <v>7633</v>
      </c>
    </row>
    <row r="508">
      <c r="A508" s="1" t="s">
        <v>3378</v>
      </c>
      <c r="B508" s="1" t="s">
        <v>6093</v>
      </c>
      <c r="D508" s="1">
        <v>36.0</v>
      </c>
      <c r="E508" s="1">
        <v>1.8282579E7</v>
      </c>
      <c r="F508" s="1" t="b">
        <v>0</v>
      </c>
      <c r="G508" s="1" t="b">
        <v>0</v>
      </c>
      <c r="H508" s="1" t="s">
        <v>3377</v>
      </c>
      <c r="I508" s="1" t="s">
        <v>6655</v>
      </c>
      <c r="J508" s="1" t="s">
        <v>7634</v>
      </c>
      <c r="K508" s="1" t="s">
        <v>7635</v>
      </c>
      <c r="L508" s="1" t="s">
        <v>740</v>
      </c>
      <c r="M508" s="1" t="s">
        <v>741</v>
      </c>
      <c r="N508" s="1" t="s">
        <v>6658</v>
      </c>
      <c r="O508" s="1" t="s">
        <v>7636</v>
      </c>
    </row>
    <row r="509">
      <c r="A509" s="1" t="s">
        <v>3532</v>
      </c>
      <c r="B509" s="1" t="s">
        <v>6093</v>
      </c>
      <c r="D509" s="1">
        <v>36.0</v>
      </c>
      <c r="E509" s="1">
        <v>1.8154129E7</v>
      </c>
      <c r="F509" s="1" t="b">
        <v>1</v>
      </c>
      <c r="G509" s="1" t="b">
        <v>0</v>
      </c>
      <c r="H509" s="1" t="s">
        <v>3531</v>
      </c>
      <c r="I509" s="1" t="s">
        <v>6319</v>
      </c>
      <c r="J509" s="1" t="s">
        <v>7637</v>
      </c>
      <c r="L509" s="1" t="s">
        <v>3534</v>
      </c>
      <c r="M509" s="1" t="s">
        <v>794</v>
      </c>
      <c r="N509" s="1" t="s">
        <v>7638</v>
      </c>
      <c r="O509" s="1" t="s">
        <v>7639</v>
      </c>
    </row>
    <row r="510">
      <c r="A510" s="1" t="s">
        <v>3382</v>
      </c>
      <c r="B510" s="1" t="s">
        <v>6093</v>
      </c>
      <c r="D510" s="1">
        <v>36.0</v>
      </c>
      <c r="E510" s="1">
        <v>1.8123856E7</v>
      </c>
      <c r="F510" s="1" t="b">
        <v>0</v>
      </c>
      <c r="G510" s="1" t="b">
        <v>0</v>
      </c>
      <c r="H510" s="1" t="s">
        <v>3381</v>
      </c>
      <c r="I510" s="1" t="s">
        <v>6655</v>
      </c>
      <c r="J510" s="1" t="s">
        <v>7640</v>
      </c>
      <c r="K510" s="1" t="s">
        <v>7641</v>
      </c>
      <c r="L510" s="1" t="s">
        <v>639</v>
      </c>
      <c r="M510" s="1" t="s">
        <v>640</v>
      </c>
      <c r="N510" s="1" t="s">
        <v>6658</v>
      </c>
      <c r="O510" s="1" t="s">
        <v>7642</v>
      </c>
    </row>
    <row r="511">
      <c r="A511" s="1" t="s">
        <v>7643</v>
      </c>
      <c r="B511" s="1" t="s">
        <v>6093</v>
      </c>
      <c r="D511" s="1">
        <v>36.0</v>
      </c>
      <c r="E511" s="1">
        <v>1.8099891E7</v>
      </c>
      <c r="F511" s="1" t="b">
        <v>1</v>
      </c>
      <c r="G511" s="1" t="b">
        <v>0</v>
      </c>
      <c r="H511" s="1" t="s">
        <v>2308</v>
      </c>
      <c r="I511" s="1" t="s">
        <v>6319</v>
      </c>
      <c r="J511" s="1" t="s">
        <v>7644</v>
      </c>
      <c r="L511" s="1" t="s">
        <v>2311</v>
      </c>
      <c r="M511" s="1" t="s">
        <v>2275</v>
      </c>
      <c r="N511" s="1" t="s">
        <v>7645</v>
      </c>
      <c r="O511" s="1" t="s">
        <v>7646</v>
      </c>
    </row>
    <row r="512">
      <c r="A512" s="1" t="s">
        <v>7647</v>
      </c>
      <c r="B512" s="1" t="s">
        <v>6093</v>
      </c>
      <c r="D512" s="1">
        <v>36.0</v>
      </c>
      <c r="E512" s="1">
        <v>1.8052999E7</v>
      </c>
      <c r="F512" s="1" t="b">
        <v>1</v>
      </c>
      <c r="G512" s="1" t="b">
        <v>0</v>
      </c>
      <c r="H512" s="1" t="s">
        <v>2318</v>
      </c>
      <c r="I512" s="1" t="s">
        <v>6319</v>
      </c>
      <c r="J512" s="1" t="s">
        <v>7648</v>
      </c>
      <c r="L512" s="1" t="s">
        <v>2311</v>
      </c>
      <c r="M512" s="1" t="s">
        <v>2321</v>
      </c>
      <c r="N512" s="1" t="s">
        <v>7649</v>
      </c>
      <c r="O512" s="1" t="s">
        <v>7650</v>
      </c>
    </row>
    <row r="513">
      <c r="A513" s="1" t="s">
        <v>3621</v>
      </c>
      <c r="B513" s="1" t="s">
        <v>6093</v>
      </c>
      <c r="D513" s="1">
        <v>36.0</v>
      </c>
      <c r="E513" s="1">
        <v>1.8041392E7</v>
      </c>
      <c r="F513" s="1" t="b">
        <v>0</v>
      </c>
      <c r="G513" s="1" t="b">
        <v>0</v>
      </c>
      <c r="H513" s="1" t="s">
        <v>3620</v>
      </c>
      <c r="I513" s="1" t="s">
        <v>6319</v>
      </c>
      <c r="J513" s="1" t="s">
        <v>7651</v>
      </c>
      <c r="K513" s="1" t="s">
        <v>7652</v>
      </c>
      <c r="L513" s="1" t="s">
        <v>1917</v>
      </c>
      <c r="M513" s="1" t="s">
        <v>3551</v>
      </c>
      <c r="N513" s="1" t="s">
        <v>6322</v>
      </c>
      <c r="O513" s="1" t="s">
        <v>7653</v>
      </c>
    </row>
    <row r="514">
      <c r="A514" s="1" t="s">
        <v>3391</v>
      </c>
      <c r="B514" s="1" t="s">
        <v>6093</v>
      </c>
      <c r="D514" s="1">
        <v>36.0</v>
      </c>
      <c r="E514" s="1">
        <v>1.8032329E7</v>
      </c>
      <c r="F514" s="1" t="b">
        <v>0</v>
      </c>
      <c r="G514" s="1" t="b">
        <v>0</v>
      </c>
      <c r="H514" s="1" t="s">
        <v>3390</v>
      </c>
      <c r="I514" s="1" t="s">
        <v>6655</v>
      </c>
      <c r="J514" s="1" t="s">
        <v>7654</v>
      </c>
      <c r="K514" s="1" t="s">
        <v>7655</v>
      </c>
      <c r="L514" s="1" t="s">
        <v>3393</v>
      </c>
      <c r="M514" s="1" t="s">
        <v>3394</v>
      </c>
      <c r="N514" s="1" t="s">
        <v>6658</v>
      </c>
      <c r="O514" s="1" t="s">
        <v>7656</v>
      </c>
    </row>
    <row r="515">
      <c r="A515" s="1" t="s">
        <v>3401</v>
      </c>
      <c r="B515" s="1" t="s">
        <v>6093</v>
      </c>
      <c r="D515" s="1">
        <v>36.0</v>
      </c>
      <c r="E515" s="1">
        <v>1.7910339E7</v>
      </c>
      <c r="F515" s="1" t="b">
        <v>0</v>
      </c>
      <c r="G515" s="1" t="b">
        <v>0</v>
      </c>
      <c r="H515" s="1" t="s">
        <v>3400</v>
      </c>
      <c r="I515" s="1" t="s">
        <v>6655</v>
      </c>
      <c r="J515" s="1" t="s">
        <v>7657</v>
      </c>
      <c r="K515" s="1" t="s">
        <v>7658</v>
      </c>
      <c r="L515" s="1" t="s">
        <v>3403</v>
      </c>
      <c r="M515" s="1" t="s">
        <v>3404</v>
      </c>
      <c r="N515" s="1" t="s">
        <v>6658</v>
      </c>
      <c r="O515" s="1" t="s">
        <v>7659</v>
      </c>
    </row>
    <row r="516">
      <c r="A516" s="1" t="s">
        <v>7660</v>
      </c>
      <c r="B516" s="1" t="s">
        <v>6093</v>
      </c>
      <c r="D516" s="1">
        <v>36.0</v>
      </c>
      <c r="E516" s="1">
        <v>1.7852977E7</v>
      </c>
      <c r="F516" s="1" t="b">
        <v>0</v>
      </c>
      <c r="G516" s="1" t="b">
        <v>0</v>
      </c>
      <c r="H516" s="1" t="s">
        <v>2963</v>
      </c>
      <c r="I516" s="1" t="s">
        <v>6238</v>
      </c>
      <c r="J516" s="1" t="s">
        <v>7661</v>
      </c>
      <c r="K516" s="1" t="s">
        <v>7662</v>
      </c>
      <c r="L516" s="1" t="s">
        <v>2021</v>
      </c>
      <c r="M516" s="1" t="s">
        <v>1898</v>
      </c>
      <c r="N516" s="1" t="s">
        <v>7663</v>
      </c>
      <c r="O516" s="1" t="s">
        <v>7664</v>
      </c>
    </row>
    <row r="517">
      <c r="A517" s="1" t="s">
        <v>3416</v>
      </c>
      <c r="B517" s="1" t="s">
        <v>6093</v>
      </c>
      <c r="D517" s="1">
        <v>36.0</v>
      </c>
      <c r="E517" s="1">
        <v>1.7835876E7</v>
      </c>
      <c r="F517" s="1" t="b">
        <v>0</v>
      </c>
      <c r="G517" s="1" t="b">
        <v>0</v>
      </c>
      <c r="H517" s="1" t="s">
        <v>3415</v>
      </c>
      <c r="I517" s="1" t="s">
        <v>6655</v>
      </c>
      <c r="J517" s="1" t="s">
        <v>7665</v>
      </c>
      <c r="K517" s="1" t="s">
        <v>7666</v>
      </c>
      <c r="L517" s="1" t="s">
        <v>3418</v>
      </c>
      <c r="M517" s="1" t="s">
        <v>1798</v>
      </c>
      <c r="N517" s="1" t="s">
        <v>6658</v>
      </c>
      <c r="O517" s="1" t="s">
        <v>7667</v>
      </c>
    </row>
    <row r="518">
      <c r="A518" s="1" t="s">
        <v>3425</v>
      </c>
      <c r="B518" s="1" t="s">
        <v>6093</v>
      </c>
      <c r="D518" s="1">
        <v>36.0</v>
      </c>
      <c r="E518" s="1">
        <v>1.7758366E7</v>
      </c>
      <c r="F518" s="1" t="b">
        <v>0</v>
      </c>
      <c r="G518" s="1" t="b">
        <v>1</v>
      </c>
      <c r="H518" s="1" t="s">
        <v>7668</v>
      </c>
      <c r="I518" s="1" t="s">
        <v>6111</v>
      </c>
      <c r="J518" s="1" t="s">
        <v>7669</v>
      </c>
      <c r="K518" s="1" t="s">
        <v>6170</v>
      </c>
      <c r="L518" s="1" t="s">
        <v>209</v>
      </c>
      <c r="M518" s="1" t="s">
        <v>210</v>
      </c>
      <c r="N518" s="1" t="s">
        <v>6114</v>
      </c>
      <c r="O518" s="1" t="s">
        <v>7670</v>
      </c>
    </row>
    <row r="519">
      <c r="A519" s="1" t="s">
        <v>3397</v>
      </c>
      <c r="B519" s="1" t="s">
        <v>6093</v>
      </c>
      <c r="D519" s="1">
        <v>36.0</v>
      </c>
      <c r="E519" s="1">
        <v>1.7717021E7</v>
      </c>
      <c r="F519" s="1" t="b">
        <v>0</v>
      </c>
      <c r="G519" s="1" t="b">
        <v>0</v>
      </c>
      <c r="H519" s="1" t="s">
        <v>3396</v>
      </c>
      <c r="I519" s="1" t="s">
        <v>6655</v>
      </c>
      <c r="J519" s="1" t="s">
        <v>7671</v>
      </c>
      <c r="K519" s="1" t="s">
        <v>7672</v>
      </c>
      <c r="L519" s="1" t="s">
        <v>3044</v>
      </c>
      <c r="M519" s="1" t="s">
        <v>3045</v>
      </c>
      <c r="N519" s="1" t="s">
        <v>6658</v>
      </c>
      <c r="O519" s="1" t="s">
        <v>7673</v>
      </c>
    </row>
    <row r="520">
      <c r="A520" s="1" t="s">
        <v>7674</v>
      </c>
      <c r="B520" s="1" t="s">
        <v>6093</v>
      </c>
      <c r="D520" s="1">
        <v>36.0</v>
      </c>
      <c r="E520" s="1">
        <v>1.7689176E7</v>
      </c>
      <c r="F520" s="1" t="b">
        <v>0</v>
      </c>
      <c r="G520" s="1" t="b">
        <v>0</v>
      </c>
      <c r="H520" s="1" t="s">
        <v>2611</v>
      </c>
      <c r="I520" s="1" t="s">
        <v>6238</v>
      </c>
      <c r="J520" s="1" t="s">
        <v>7675</v>
      </c>
      <c r="K520" s="1" t="s">
        <v>7676</v>
      </c>
      <c r="L520" s="1" t="s">
        <v>2021</v>
      </c>
      <c r="M520" s="1" t="s">
        <v>2614</v>
      </c>
      <c r="N520" s="1" t="s">
        <v>7677</v>
      </c>
      <c r="O520" s="1" t="s">
        <v>7678</v>
      </c>
    </row>
    <row r="521">
      <c r="A521" s="1" t="s">
        <v>7679</v>
      </c>
      <c r="B521" s="1" t="s">
        <v>6093</v>
      </c>
      <c r="D521" s="1">
        <v>36.0</v>
      </c>
      <c r="E521" s="1">
        <v>1.7622918E7</v>
      </c>
      <c r="F521" s="1" t="b">
        <v>1</v>
      </c>
      <c r="G521" s="1" t="b">
        <v>0</v>
      </c>
      <c r="H521" s="1" t="s">
        <v>2358</v>
      </c>
      <c r="I521" s="1" t="s">
        <v>6319</v>
      </c>
      <c r="J521" s="1" t="s">
        <v>7680</v>
      </c>
      <c r="L521" s="1" t="s">
        <v>2311</v>
      </c>
      <c r="M521" s="1" t="s">
        <v>2221</v>
      </c>
      <c r="N521" s="1" t="s">
        <v>7681</v>
      </c>
      <c r="O521" s="1" t="s">
        <v>7682</v>
      </c>
    </row>
    <row r="522">
      <c r="A522" s="1" t="s">
        <v>7683</v>
      </c>
      <c r="B522" s="1" t="s">
        <v>6093</v>
      </c>
      <c r="D522" s="1">
        <v>36.0</v>
      </c>
      <c r="E522" s="1">
        <v>1.7586709E7</v>
      </c>
      <c r="F522" s="1" t="b">
        <v>1</v>
      </c>
      <c r="G522" s="1" t="b">
        <v>0</v>
      </c>
      <c r="H522" s="1" t="s">
        <v>2682</v>
      </c>
      <c r="I522" s="1" t="s">
        <v>6319</v>
      </c>
      <c r="J522" s="1" t="s">
        <v>7684</v>
      </c>
      <c r="L522" s="1" t="s">
        <v>2685</v>
      </c>
      <c r="M522" s="1" t="s">
        <v>2352</v>
      </c>
      <c r="N522" s="1" t="s">
        <v>7685</v>
      </c>
      <c r="O522" s="1" t="s">
        <v>7686</v>
      </c>
    </row>
    <row r="523">
      <c r="A523" s="1" t="s">
        <v>3505</v>
      </c>
      <c r="B523" s="1" t="s">
        <v>6093</v>
      </c>
      <c r="D523" s="1">
        <v>36.0</v>
      </c>
      <c r="E523" s="1">
        <v>1.7560427E7</v>
      </c>
      <c r="F523" s="1" t="b">
        <v>0</v>
      </c>
      <c r="G523" s="1" t="b">
        <v>0</v>
      </c>
      <c r="H523" s="1" t="s">
        <v>3504</v>
      </c>
      <c r="I523" s="1" t="s">
        <v>6655</v>
      </c>
      <c r="J523" s="1" t="s">
        <v>7687</v>
      </c>
      <c r="K523" s="1" t="s">
        <v>7688</v>
      </c>
      <c r="L523" s="1" t="s">
        <v>1538</v>
      </c>
      <c r="M523" s="1" t="s">
        <v>1539</v>
      </c>
      <c r="N523" s="1" t="s">
        <v>6658</v>
      </c>
      <c r="O523" s="1" t="s">
        <v>7689</v>
      </c>
    </row>
    <row r="524">
      <c r="A524" s="1" t="s">
        <v>7690</v>
      </c>
      <c r="B524" s="1" t="s">
        <v>6093</v>
      </c>
      <c r="D524" s="1">
        <v>36.0</v>
      </c>
      <c r="E524" s="1">
        <v>1.7532703E7</v>
      </c>
      <c r="F524" s="1" t="b">
        <v>1</v>
      </c>
      <c r="G524" s="1" t="b">
        <v>0</v>
      </c>
      <c r="H524" s="1" t="s">
        <v>2769</v>
      </c>
      <c r="I524" s="1" t="s">
        <v>6319</v>
      </c>
      <c r="J524" s="1" t="s">
        <v>7691</v>
      </c>
      <c r="K524" s="1" t="s">
        <v>7692</v>
      </c>
      <c r="L524" s="1" t="s">
        <v>2772</v>
      </c>
      <c r="M524" s="1" t="s">
        <v>703</v>
      </c>
      <c r="N524" s="1" t="s">
        <v>7693</v>
      </c>
      <c r="O524" s="1" t="s">
        <v>7694</v>
      </c>
    </row>
    <row r="525">
      <c r="A525" s="1" t="s">
        <v>7695</v>
      </c>
      <c r="B525" s="1" t="s">
        <v>6093</v>
      </c>
      <c r="D525" s="1">
        <v>36.0</v>
      </c>
      <c r="E525" s="1">
        <v>1.7485044E7</v>
      </c>
      <c r="F525" s="1" t="b">
        <v>0</v>
      </c>
      <c r="G525" s="1" t="b">
        <v>0</v>
      </c>
      <c r="H525" s="1" t="s">
        <v>1777</v>
      </c>
      <c r="I525" s="1" t="s">
        <v>6319</v>
      </c>
      <c r="J525" s="1" t="s">
        <v>7696</v>
      </c>
      <c r="K525" s="1" t="s">
        <v>7697</v>
      </c>
      <c r="L525" s="1" t="s">
        <v>740</v>
      </c>
      <c r="M525" s="1" t="s">
        <v>741</v>
      </c>
      <c r="N525" s="1" t="s">
        <v>7698</v>
      </c>
      <c r="O525" s="1" t="s">
        <v>7699</v>
      </c>
    </row>
    <row r="526">
      <c r="A526" s="1" t="s">
        <v>3574</v>
      </c>
      <c r="B526" s="1" t="s">
        <v>6093</v>
      </c>
      <c r="D526" s="1">
        <v>36.0</v>
      </c>
      <c r="E526" s="1">
        <v>1.7483271E7</v>
      </c>
      <c r="F526" s="1" t="b">
        <v>1</v>
      </c>
      <c r="G526" s="1" t="b">
        <v>0</v>
      </c>
      <c r="H526" s="1" t="s">
        <v>3573</v>
      </c>
      <c r="I526" s="1" t="s">
        <v>6319</v>
      </c>
      <c r="J526" s="1" t="s">
        <v>7700</v>
      </c>
      <c r="L526" s="1" t="s">
        <v>3576</v>
      </c>
      <c r="M526" s="1" t="s">
        <v>20</v>
      </c>
      <c r="N526" s="1" t="s">
        <v>7701</v>
      </c>
      <c r="O526" s="1" t="s">
        <v>7702</v>
      </c>
    </row>
    <row r="527">
      <c r="A527" s="1" t="s">
        <v>7703</v>
      </c>
      <c r="B527" s="1" t="s">
        <v>6093</v>
      </c>
      <c r="D527" s="1">
        <v>36.0</v>
      </c>
      <c r="E527" s="1">
        <v>1.7481837E7</v>
      </c>
      <c r="F527" s="1" t="b">
        <v>1</v>
      </c>
      <c r="G527" s="1" t="b">
        <v>0</v>
      </c>
      <c r="H527" s="1" t="s">
        <v>2566</v>
      </c>
      <c r="I527" s="1" t="s">
        <v>6319</v>
      </c>
      <c r="J527" s="1" t="s">
        <v>7601</v>
      </c>
      <c r="L527" s="1" t="s">
        <v>2569</v>
      </c>
      <c r="M527" s="1" t="s">
        <v>1699</v>
      </c>
      <c r="N527" s="1" t="s">
        <v>7704</v>
      </c>
      <c r="O527" s="1" t="s">
        <v>7705</v>
      </c>
    </row>
    <row r="528">
      <c r="A528" s="1" t="s">
        <v>3429</v>
      </c>
      <c r="B528" s="1" t="s">
        <v>6093</v>
      </c>
      <c r="D528" s="1">
        <v>36.0</v>
      </c>
      <c r="E528" s="1">
        <v>1.7312913E7</v>
      </c>
      <c r="F528" s="1" t="b">
        <v>0</v>
      </c>
      <c r="G528" s="1" t="b">
        <v>0</v>
      </c>
      <c r="H528" s="1" t="s">
        <v>3428</v>
      </c>
      <c r="I528" s="1" t="s">
        <v>6655</v>
      </c>
      <c r="J528" s="1" t="s">
        <v>7706</v>
      </c>
      <c r="K528" s="1" t="s">
        <v>7707</v>
      </c>
      <c r="L528" s="1" t="s">
        <v>3431</v>
      </c>
      <c r="M528" s="1" t="s">
        <v>3432</v>
      </c>
      <c r="N528" s="1" t="s">
        <v>6658</v>
      </c>
      <c r="O528" s="1" t="s">
        <v>7708</v>
      </c>
    </row>
    <row r="529">
      <c r="A529" s="1" t="s">
        <v>7709</v>
      </c>
      <c r="B529" s="1" t="s">
        <v>6093</v>
      </c>
      <c r="D529" s="1">
        <v>36.0</v>
      </c>
      <c r="E529" s="1">
        <v>1.7310109E7</v>
      </c>
      <c r="F529" s="1" t="b">
        <v>0</v>
      </c>
      <c r="G529" s="1" t="b">
        <v>0</v>
      </c>
      <c r="H529" s="1" t="s">
        <v>1777</v>
      </c>
      <c r="I529" s="1" t="s">
        <v>6319</v>
      </c>
      <c r="J529" s="1" t="s">
        <v>7696</v>
      </c>
      <c r="K529" s="1" t="s">
        <v>7697</v>
      </c>
      <c r="L529" s="1" t="s">
        <v>740</v>
      </c>
      <c r="M529" s="1" t="s">
        <v>741</v>
      </c>
      <c r="N529" s="1" t="s">
        <v>7710</v>
      </c>
      <c r="O529" s="1" t="s">
        <v>7711</v>
      </c>
    </row>
    <row r="530">
      <c r="A530" s="1" t="s">
        <v>3449</v>
      </c>
      <c r="B530" s="1" t="s">
        <v>6093</v>
      </c>
      <c r="D530" s="1">
        <v>36.0</v>
      </c>
      <c r="E530" s="1">
        <v>1.7212375E7</v>
      </c>
      <c r="F530" s="1" t="b">
        <v>0</v>
      </c>
      <c r="G530" s="1" t="b">
        <v>0</v>
      </c>
      <c r="H530" s="1" t="s">
        <v>3448</v>
      </c>
      <c r="I530" s="1" t="s">
        <v>6655</v>
      </c>
      <c r="J530" s="1" t="s">
        <v>7712</v>
      </c>
      <c r="K530" s="1" t="s">
        <v>7713</v>
      </c>
      <c r="L530" s="1" t="s">
        <v>1037</v>
      </c>
      <c r="M530" s="1" t="s">
        <v>1038</v>
      </c>
      <c r="N530" s="1" t="s">
        <v>6658</v>
      </c>
      <c r="O530" s="1" t="s">
        <v>7714</v>
      </c>
    </row>
    <row r="531">
      <c r="A531" s="1" t="s">
        <v>3443</v>
      </c>
      <c r="B531" s="1" t="s">
        <v>6093</v>
      </c>
      <c r="D531" s="1">
        <v>36.0</v>
      </c>
      <c r="E531" s="1">
        <v>1.7054809E7</v>
      </c>
      <c r="F531" s="1" t="b">
        <v>0</v>
      </c>
      <c r="G531" s="1" t="b">
        <v>0</v>
      </c>
      <c r="H531" s="1" t="s">
        <v>3442</v>
      </c>
      <c r="I531" s="1" t="s">
        <v>6655</v>
      </c>
      <c r="J531" s="1" t="s">
        <v>7715</v>
      </c>
      <c r="K531" s="1" t="s">
        <v>7716</v>
      </c>
      <c r="L531" s="1" t="s">
        <v>3445</v>
      </c>
      <c r="M531" s="1" t="s">
        <v>3446</v>
      </c>
      <c r="N531" s="1" t="s">
        <v>6658</v>
      </c>
      <c r="O531" s="1" t="s">
        <v>7717</v>
      </c>
    </row>
    <row r="532">
      <c r="A532" s="1" t="s">
        <v>7718</v>
      </c>
      <c r="B532" s="1" t="s">
        <v>6093</v>
      </c>
      <c r="D532" s="1">
        <v>36.0</v>
      </c>
      <c r="E532" s="1">
        <v>1.7038446E7</v>
      </c>
      <c r="F532" s="1" t="b">
        <v>0</v>
      </c>
      <c r="G532" s="1" t="b">
        <v>0</v>
      </c>
      <c r="H532" s="1" t="s">
        <v>2611</v>
      </c>
      <c r="I532" s="1" t="s">
        <v>6238</v>
      </c>
      <c r="J532" s="1" t="s">
        <v>7675</v>
      </c>
      <c r="K532" s="1" t="s">
        <v>7676</v>
      </c>
      <c r="L532" s="1" t="s">
        <v>2021</v>
      </c>
      <c r="M532" s="1" t="s">
        <v>2614</v>
      </c>
      <c r="N532" s="1" t="s">
        <v>7719</v>
      </c>
      <c r="O532" s="1" t="s">
        <v>7720</v>
      </c>
    </row>
    <row r="533">
      <c r="A533" s="1" t="s">
        <v>3457</v>
      </c>
      <c r="B533" s="1" t="s">
        <v>6093</v>
      </c>
      <c r="D533" s="1">
        <v>36.0</v>
      </c>
      <c r="E533" s="1">
        <v>1.7034696E7</v>
      </c>
      <c r="F533" s="1" t="b">
        <v>0</v>
      </c>
      <c r="G533" s="1" t="b">
        <v>0</v>
      </c>
      <c r="H533" s="1" t="s">
        <v>3456</v>
      </c>
      <c r="I533" s="1" t="s">
        <v>6655</v>
      </c>
      <c r="J533" s="1" t="s">
        <v>7721</v>
      </c>
      <c r="K533" s="1" t="s">
        <v>7722</v>
      </c>
      <c r="L533" s="1" t="s">
        <v>3459</v>
      </c>
      <c r="M533" s="1" t="s">
        <v>3460</v>
      </c>
      <c r="N533" s="1" t="s">
        <v>6658</v>
      </c>
      <c r="O533" s="1" t="s">
        <v>7723</v>
      </c>
    </row>
    <row r="534">
      <c r="A534" s="1" t="s">
        <v>7724</v>
      </c>
      <c r="B534" s="1" t="s">
        <v>6093</v>
      </c>
      <c r="D534" s="1">
        <v>36.0</v>
      </c>
      <c r="E534" s="1">
        <v>1.6995069E7</v>
      </c>
      <c r="F534" s="1" t="b">
        <v>1</v>
      </c>
      <c r="G534" s="1" t="b">
        <v>0</v>
      </c>
      <c r="H534" s="1" t="s">
        <v>2769</v>
      </c>
      <c r="I534" s="1" t="s">
        <v>6319</v>
      </c>
      <c r="J534" s="1" t="s">
        <v>7691</v>
      </c>
      <c r="K534" s="1" t="s">
        <v>7692</v>
      </c>
      <c r="L534" s="1" t="s">
        <v>2772</v>
      </c>
      <c r="M534" s="1" t="s">
        <v>703</v>
      </c>
      <c r="N534" s="1" t="s">
        <v>7725</v>
      </c>
      <c r="O534" s="1" t="s">
        <v>7726</v>
      </c>
    </row>
    <row r="535">
      <c r="A535" s="1" t="s">
        <v>3463</v>
      </c>
      <c r="B535" s="1" t="s">
        <v>6093</v>
      </c>
      <c r="D535" s="1">
        <v>36.0</v>
      </c>
      <c r="E535" s="1">
        <v>1.6990693E7</v>
      </c>
      <c r="F535" s="1" t="b">
        <v>0</v>
      </c>
      <c r="G535" s="1" t="b">
        <v>0</v>
      </c>
      <c r="H535" s="1" t="s">
        <v>3462</v>
      </c>
      <c r="I535" s="1" t="s">
        <v>6655</v>
      </c>
      <c r="J535" s="1" t="s">
        <v>7727</v>
      </c>
      <c r="K535" s="1" t="s">
        <v>7728</v>
      </c>
      <c r="L535" s="1" t="s">
        <v>209</v>
      </c>
      <c r="M535" s="1" t="s">
        <v>210</v>
      </c>
      <c r="N535" s="1" t="s">
        <v>6658</v>
      </c>
      <c r="O535" s="1" t="s">
        <v>7729</v>
      </c>
    </row>
    <row r="536">
      <c r="A536" s="1" t="s">
        <v>3471</v>
      </c>
      <c r="B536" s="1" t="s">
        <v>6093</v>
      </c>
      <c r="D536" s="1">
        <v>36.0</v>
      </c>
      <c r="E536" s="1">
        <v>1.6933336E7</v>
      </c>
      <c r="F536" s="1" t="b">
        <v>0</v>
      </c>
      <c r="G536" s="1" t="b">
        <v>0</v>
      </c>
      <c r="H536" s="1" t="s">
        <v>3470</v>
      </c>
      <c r="I536" s="1" t="s">
        <v>6655</v>
      </c>
      <c r="J536" s="1" t="s">
        <v>7730</v>
      </c>
      <c r="K536" s="1" t="s">
        <v>7731</v>
      </c>
      <c r="L536" s="1" t="s">
        <v>3473</v>
      </c>
      <c r="M536" s="1" t="s">
        <v>3474</v>
      </c>
      <c r="N536" s="1" t="s">
        <v>6658</v>
      </c>
      <c r="O536" s="1" t="s">
        <v>7732</v>
      </c>
    </row>
    <row r="537">
      <c r="A537" s="1" t="s">
        <v>3518</v>
      </c>
      <c r="B537" s="1" t="s">
        <v>6093</v>
      </c>
      <c r="D537" s="1">
        <v>36.0</v>
      </c>
      <c r="E537" s="1">
        <v>1.6676214E7</v>
      </c>
      <c r="F537" s="1" t="b">
        <v>0</v>
      </c>
      <c r="G537" s="1" t="b">
        <v>0</v>
      </c>
      <c r="H537" s="1" t="s">
        <v>3517</v>
      </c>
      <c r="I537" s="1" t="s">
        <v>6655</v>
      </c>
      <c r="J537" s="1" t="s">
        <v>7733</v>
      </c>
      <c r="K537" s="1" t="s">
        <v>7734</v>
      </c>
      <c r="L537" s="1" t="s">
        <v>3520</v>
      </c>
      <c r="M537" s="1" t="s">
        <v>3521</v>
      </c>
      <c r="N537" s="1" t="s">
        <v>6658</v>
      </c>
      <c r="O537" s="1" t="s">
        <v>7735</v>
      </c>
    </row>
    <row r="538">
      <c r="A538" s="1" t="s">
        <v>3467</v>
      </c>
      <c r="B538" s="1" t="s">
        <v>6093</v>
      </c>
      <c r="D538" s="1">
        <v>36.0</v>
      </c>
      <c r="E538" s="1">
        <v>1.6646064E7</v>
      </c>
      <c r="F538" s="1" t="b">
        <v>0</v>
      </c>
      <c r="G538" s="1" t="b">
        <v>0</v>
      </c>
      <c r="H538" s="1" t="s">
        <v>3466</v>
      </c>
      <c r="I538" s="1" t="s">
        <v>6948</v>
      </c>
      <c r="J538" s="1" t="s">
        <v>7259</v>
      </c>
      <c r="K538" s="1" t="s">
        <v>7260</v>
      </c>
      <c r="L538" s="1" t="s">
        <v>639</v>
      </c>
      <c r="M538" s="1" t="s">
        <v>640</v>
      </c>
      <c r="N538" s="1" t="s">
        <v>6951</v>
      </c>
      <c r="O538" s="1" t="s">
        <v>7736</v>
      </c>
    </row>
    <row r="539">
      <c r="A539" s="1" t="s">
        <v>3481</v>
      </c>
      <c r="B539" s="1" t="s">
        <v>6093</v>
      </c>
      <c r="D539" s="1">
        <v>36.0</v>
      </c>
      <c r="E539" s="1">
        <v>1.6533792E7</v>
      </c>
      <c r="F539" s="1" t="b">
        <v>0</v>
      </c>
      <c r="G539" s="1" t="b">
        <v>0</v>
      </c>
      <c r="H539" s="1" t="s">
        <v>3480</v>
      </c>
      <c r="I539" s="1" t="s">
        <v>6948</v>
      </c>
      <c r="J539" s="1" t="s">
        <v>7552</v>
      </c>
      <c r="K539" s="1" t="s">
        <v>7553</v>
      </c>
      <c r="L539" s="1" t="s">
        <v>639</v>
      </c>
      <c r="M539" s="1" t="s">
        <v>640</v>
      </c>
      <c r="N539" s="1" t="s">
        <v>6951</v>
      </c>
      <c r="O539" s="1" t="s">
        <v>7737</v>
      </c>
    </row>
    <row r="540">
      <c r="A540" s="1" t="s">
        <v>7738</v>
      </c>
      <c r="B540" s="1" t="s">
        <v>6093</v>
      </c>
      <c r="D540" s="1">
        <v>36.0</v>
      </c>
      <c r="E540" s="1">
        <v>1.6419499E7</v>
      </c>
      <c r="F540" s="1" t="b">
        <v>0</v>
      </c>
      <c r="G540" s="1" t="b">
        <v>0</v>
      </c>
      <c r="H540" s="1" t="s">
        <v>2454</v>
      </c>
      <c r="I540" s="1" t="s">
        <v>6238</v>
      </c>
      <c r="J540" s="1" t="s">
        <v>7415</v>
      </c>
      <c r="K540" s="1" t="s">
        <v>7416</v>
      </c>
      <c r="L540" s="1" t="s">
        <v>2021</v>
      </c>
      <c r="M540" s="1" t="s">
        <v>515</v>
      </c>
      <c r="N540" s="1" t="s">
        <v>7739</v>
      </c>
      <c r="O540" s="1" t="s">
        <v>7740</v>
      </c>
    </row>
    <row r="541">
      <c r="A541" s="1" t="s">
        <v>7741</v>
      </c>
      <c r="B541" s="1" t="s">
        <v>6093</v>
      </c>
      <c r="D541" s="1">
        <v>36.0</v>
      </c>
      <c r="E541" s="1">
        <v>1.6348996E7</v>
      </c>
      <c r="F541" s="1" t="b">
        <v>0</v>
      </c>
      <c r="G541" s="1" t="b">
        <v>0</v>
      </c>
      <c r="H541" s="1" t="s">
        <v>1831</v>
      </c>
      <c r="I541" s="1" t="s">
        <v>6319</v>
      </c>
      <c r="J541" s="1" t="s">
        <v>6349</v>
      </c>
      <c r="K541" s="1" t="s">
        <v>7280</v>
      </c>
      <c r="L541" s="1" t="s">
        <v>1522</v>
      </c>
      <c r="M541" s="1" t="s">
        <v>1523</v>
      </c>
      <c r="N541" s="1" t="s">
        <v>6322</v>
      </c>
      <c r="O541" s="1" t="s">
        <v>7742</v>
      </c>
    </row>
    <row r="542">
      <c r="A542" s="1" t="s">
        <v>3493</v>
      </c>
      <c r="B542" s="1" t="s">
        <v>6093</v>
      </c>
      <c r="D542" s="1">
        <v>36.0</v>
      </c>
      <c r="E542" s="1">
        <v>1.6330752E7</v>
      </c>
      <c r="F542" s="1" t="b">
        <v>0</v>
      </c>
      <c r="G542" s="1" t="b">
        <v>0</v>
      </c>
      <c r="H542" s="1" t="s">
        <v>3492</v>
      </c>
      <c r="I542" s="1" t="s">
        <v>6655</v>
      </c>
      <c r="J542" s="1" t="s">
        <v>7743</v>
      </c>
      <c r="K542" s="1" t="s">
        <v>7744</v>
      </c>
      <c r="L542" s="1" t="s">
        <v>3495</v>
      </c>
      <c r="M542" s="1" t="s">
        <v>3496</v>
      </c>
      <c r="N542" s="1" t="s">
        <v>6658</v>
      </c>
      <c r="O542" s="1" t="s">
        <v>7745</v>
      </c>
    </row>
    <row r="543">
      <c r="A543" s="1" t="s">
        <v>3489</v>
      </c>
      <c r="B543" s="1" t="s">
        <v>6093</v>
      </c>
      <c r="D543" s="1">
        <v>36.0</v>
      </c>
      <c r="E543" s="1">
        <v>1.6323173E7</v>
      </c>
      <c r="F543" s="1" t="b">
        <v>0</v>
      </c>
      <c r="G543" s="1" t="b">
        <v>0</v>
      </c>
      <c r="H543" s="1" t="s">
        <v>3488</v>
      </c>
      <c r="I543" s="1" t="s">
        <v>6238</v>
      </c>
      <c r="J543" s="1" t="s">
        <v>7746</v>
      </c>
      <c r="K543" s="1" t="s">
        <v>7747</v>
      </c>
      <c r="L543" s="1" t="s">
        <v>2887</v>
      </c>
      <c r="M543" s="1" t="s">
        <v>2888</v>
      </c>
      <c r="N543" s="1" t="s">
        <v>7748</v>
      </c>
      <c r="O543" s="1" t="s">
        <v>7749</v>
      </c>
    </row>
    <row r="544">
      <c r="A544" s="1" t="s">
        <v>3499</v>
      </c>
      <c r="B544" s="1" t="s">
        <v>6093</v>
      </c>
      <c r="D544" s="1">
        <v>36.0</v>
      </c>
      <c r="E544" s="1">
        <v>1.6272628E7</v>
      </c>
      <c r="F544" s="1" t="b">
        <v>0</v>
      </c>
      <c r="G544" s="1" t="b">
        <v>0</v>
      </c>
      <c r="H544" s="1" t="s">
        <v>3498</v>
      </c>
      <c r="I544" s="1" t="s">
        <v>6238</v>
      </c>
      <c r="J544" s="1" t="s">
        <v>7750</v>
      </c>
      <c r="K544" s="1" t="s">
        <v>7751</v>
      </c>
      <c r="L544" s="1" t="s">
        <v>3501</v>
      </c>
      <c r="M544" s="1" t="s">
        <v>3502</v>
      </c>
      <c r="N544" s="1" t="s">
        <v>7752</v>
      </c>
      <c r="O544" s="1" t="s">
        <v>7753</v>
      </c>
    </row>
    <row r="545">
      <c r="A545" s="1" t="s">
        <v>7754</v>
      </c>
      <c r="B545" s="1" t="s">
        <v>6093</v>
      </c>
      <c r="D545" s="1">
        <v>36.0</v>
      </c>
      <c r="E545" s="1">
        <v>1.6206377E7</v>
      </c>
      <c r="F545" s="1" t="b">
        <v>0</v>
      </c>
      <c r="G545" s="1" t="b">
        <v>0</v>
      </c>
      <c r="H545" s="1" t="s">
        <v>1724</v>
      </c>
      <c r="I545" s="1" t="s">
        <v>6319</v>
      </c>
      <c r="J545" s="1" t="s">
        <v>7499</v>
      </c>
      <c r="K545" s="1" t="s">
        <v>7755</v>
      </c>
      <c r="L545" s="1" t="s">
        <v>1727</v>
      </c>
      <c r="M545" s="1" t="s">
        <v>287</v>
      </c>
      <c r="N545" s="1" t="s">
        <v>7756</v>
      </c>
      <c r="O545" s="1" t="s">
        <v>7757</v>
      </c>
    </row>
    <row r="546">
      <c r="A546" s="1" t="s">
        <v>7758</v>
      </c>
      <c r="B546" s="1" t="s">
        <v>6093</v>
      </c>
      <c r="D546" s="1">
        <v>36.0</v>
      </c>
      <c r="E546" s="1">
        <v>1.6103542E7</v>
      </c>
      <c r="F546" s="1" t="b">
        <v>0</v>
      </c>
      <c r="G546" s="1" t="b">
        <v>0</v>
      </c>
      <c r="H546" s="1" t="s">
        <v>1724</v>
      </c>
      <c r="I546" s="1" t="s">
        <v>6319</v>
      </c>
      <c r="J546" s="1" t="s">
        <v>7499</v>
      </c>
      <c r="K546" s="1" t="s">
        <v>7755</v>
      </c>
      <c r="L546" s="1" t="s">
        <v>1727</v>
      </c>
      <c r="M546" s="1" t="s">
        <v>287</v>
      </c>
      <c r="N546" s="1" t="s">
        <v>7759</v>
      </c>
      <c r="O546" s="1" t="s">
        <v>7760</v>
      </c>
    </row>
    <row r="547">
      <c r="A547" s="1" t="s">
        <v>7761</v>
      </c>
      <c r="B547" s="1" t="s">
        <v>6093</v>
      </c>
      <c r="D547" s="1">
        <v>36.0</v>
      </c>
      <c r="E547" s="1">
        <v>1.6060444E7</v>
      </c>
      <c r="F547" s="1" t="b">
        <v>1</v>
      </c>
      <c r="G547" s="1" t="b">
        <v>0</v>
      </c>
      <c r="H547" s="1" t="s">
        <v>1660</v>
      </c>
      <c r="I547" s="1" t="s">
        <v>6319</v>
      </c>
      <c r="J547" s="1" t="s">
        <v>6705</v>
      </c>
      <c r="K547" s="1" t="s">
        <v>7762</v>
      </c>
      <c r="L547" s="1" t="s">
        <v>1663</v>
      </c>
      <c r="M547" s="1" t="s">
        <v>509</v>
      </c>
      <c r="N547" s="1" t="s">
        <v>7763</v>
      </c>
      <c r="O547" s="1" t="s">
        <v>7764</v>
      </c>
    </row>
    <row r="548">
      <c r="A548" s="1" t="s">
        <v>7765</v>
      </c>
      <c r="B548" s="1" t="s">
        <v>6093</v>
      </c>
      <c r="D548" s="1">
        <v>36.0</v>
      </c>
      <c r="E548" s="1">
        <v>1.6005427E7</v>
      </c>
      <c r="F548" s="1" t="b">
        <v>1</v>
      </c>
      <c r="G548" s="1" t="b">
        <v>0</v>
      </c>
      <c r="H548" s="1" t="s">
        <v>1660</v>
      </c>
      <c r="I548" s="1" t="s">
        <v>6319</v>
      </c>
      <c r="J548" s="1" t="s">
        <v>6705</v>
      </c>
      <c r="K548" s="1" t="s">
        <v>7762</v>
      </c>
      <c r="L548" s="1" t="s">
        <v>1663</v>
      </c>
      <c r="M548" s="1" t="s">
        <v>509</v>
      </c>
      <c r="N548" s="1" t="s">
        <v>7766</v>
      </c>
      <c r="O548" s="1" t="s">
        <v>7767</v>
      </c>
    </row>
    <row r="549">
      <c r="A549" s="1" t="s">
        <v>3549</v>
      </c>
      <c r="B549" s="1" t="s">
        <v>6093</v>
      </c>
      <c r="D549" s="1">
        <v>36.0</v>
      </c>
      <c r="E549" s="1">
        <v>1.5959974E7</v>
      </c>
      <c r="F549" s="1" t="b">
        <v>0</v>
      </c>
      <c r="G549" s="1" t="b">
        <v>0</v>
      </c>
      <c r="H549" s="1" t="s">
        <v>3548</v>
      </c>
      <c r="I549" s="1" t="s">
        <v>6319</v>
      </c>
      <c r="J549" s="1" t="s">
        <v>7651</v>
      </c>
      <c r="K549" s="1" t="s">
        <v>7768</v>
      </c>
      <c r="L549" s="1" t="s">
        <v>1917</v>
      </c>
      <c r="M549" s="1" t="s">
        <v>3551</v>
      </c>
      <c r="N549" s="1" t="s">
        <v>6322</v>
      </c>
      <c r="O549" s="1" t="s">
        <v>7769</v>
      </c>
    </row>
    <row r="550">
      <c r="A550" s="1" t="s">
        <v>7770</v>
      </c>
      <c r="B550" s="1" t="s">
        <v>6093</v>
      </c>
      <c r="D550" s="1">
        <v>36.0</v>
      </c>
      <c r="E550" s="1">
        <v>1.5898516E7</v>
      </c>
      <c r="F550" s="1" t="b">
        <v>0</v>
      </c>
      <c r="G550" s="1" t="b">
        <v>0</v>
      </c>
      <c r="H550" s="1" t="s">
        <v>1724</v>
      </c>
      <c r="I550" s="1" t="s">
        <v>6319</v>
      </c>
      <c r="J550" s="1" t="s">
        <v>7499</v>
      </c>
      <c r="K550" s="1" t="s">
        <v>7755</v>
      </c>
      <c r="L550" s="1" t="s">
        <v>1727</v>
      </c>
      <c r="M550" s="1" t="s">
        <v>287</v>
      </c>
      <c r="N550" s="1" t="s">
        <v>7771</v>
      </c>
      <c r="O550" s="1" t="s">
        <v>7772</v>
      </c>
    </row>
    <row r="551">
      <c r="A551" s="1" t="s">
        <v>7773</v>
      </c>
      <c r="B551" s="1" t="s">
        <v>6093</v>
      </c>
      <c r="D551" s="1">
        <v>36.0</v>
      </c>
      <c r="E551" s="1">
        <v>1.5831599E7</v>
      </c>
      <c r="F551" s="1" t="b">
        <v>0</v>
      </c>
      <c r="G551" s="1" t="b">
        <v>0</v>
      </c>
      <c r="H551" s="1" t="s">
        <v>1724</v>
      </c>
      <c r="I551" s="1" t="s">
        <v>6319</v>
      </c>
      <c r="J551" s="1" t="s">
        <v>7499</v>
      </c>
      <c r="K551" s="1" t="s">
        <v>7755</v>
      </c>
      <c r="L551" s="1" t="s">
        <v>1727</v>
      </c>
      <c r="M551" s="1" t="s">
        <v>287</v>
      </c>
      <c r="N551" s="1" t="s">
        <v>7774</v>
      </c>
      <c r="O551" s="1" t="s">
        <v>7775</v>
      </c>
    </row>
    <row r="552">
      <c r="A552" s="1" t="s">
        <v>7776</v>
      </c>
      <c r="B552" s="1" t="s">
        <v>7777</v>
      </c>
      <c r="C552" s="1">
        <v>1.0</v>
      </c>
      <c r="D552" s="1">
        <v>36.0</v>
      </c>
      <c r="E552" s="1">
        <v>1.5716032E7</v>
      </c>
      <c r="F552" s="1" t="b">
        <v>0</v>
      </c>
      <c r="G552" s="1" t="b">
        <v>0</v>
      </c>
      <c r="H552" s="1" t="s">
        <v>2795</v>
      </c>
      <c r="I552" s="1" t="s">
        <v>6319</v>
      </c>
      <c r="J552" s="1" t="s">
        <v>7154</v>
      </c>
      <c r="K552" s="1" t="s">
        <v>7778</v>
      </c>
      <c r="L552" s="1" t="s">
        <v>639</v>
      </c>
      <c r="M552" s="1" t="s">
        <v>640</v>
      </c>
      <c r="N552" s="1" t="s">
        <v>7779</v>
      </c>
      <c r="O552" s="1" t="s">
        <v>7780</v>
      </c>
    </row>
    <row r="553">
      <c r="A553" s="1" t="s">
        <v>3545</v>
      </c>
      <c r="B553" s="1" t="s">
        <v>6093</v>
      </c>
      <c r="D553" s="1">
        <v>36.0</v>
      </c>
      <c r="E553" s="1">
        <v>1.5647982E7</v>
      </c>
      <c r="F553" s="1" t="b">
        <v>0</v>
      </c>
      <c r="G553" s="1" t="b">
        <v>0</v>
      </c>
      <c r="H553" s="1" t="s">
        <v>3544</v>
      </c>
      <c r="I553" s="1" t="s">
        <v>6094</v>
      </c>
      <c r="J553" s="1" t="s">
        <v>7395</v>
      </c>
      <c r="K553" s="1" t="s">
        <v>6422</v>
      </c>
      <c r="L553" s="1" t="s">
        <v>639</v>
      </c>
      <c r="M553" s="1" t="s">
        <v>640</v>
      </c>
      <c r="N553" s="1" t="s">
        <v>6097</v>
      </c>
      <c r="O553" s="1" t="s">
        <v>7781</v>
      </c>
    </row>
    <row r="554">
      <c r="A554" s="1" t="s">
        <v>7782</v>
      </c>
      <c r="B554" s="1" t="s">
        <v>6093</v>
      </c>
      <c r="D554" s="1">
        <v>36.0</v>
      </c>
      <c r="E554" s="1">
        <v>1.5637179E7</v>
      </c>
      <c r="F554" s="1" t="b">
        <v>1</v>
      </c>
      <c r="G554" s="1" t="b">
        <v>0</v>
      </c>
      <c r="H554" s="1" t="s">
        <v>1660</v>
      </c>
      <c r="I554" s="1" t="s">
        <v>6319</v>
      </c>
      <c r="J554" s="1" t="s">
        <v>6705</v>
      </c>
      <c r="K554" s="1" t="s">
        <v>7762</v>
      </c>
      <c r="L554" s="1" t="s">
        <v>1663</v>
      </c>
      <c r="M554" s="1" t="s">
        <v>509</v>
      </c>
      <c r="N554" s="1" t="s">
        <v>7783</v>
      </c>
      <c r="O554" s="1" t="s">
        <v>7784</v>
      </c>
    </row>
    <row r="555">
      <c r="A555" s="1" t="s">
        <v>7785</v>
      </c>
      <c r="B555" s="1" t="s">
        <v>6093</v>
      </c>
      <c r="D555" s="1">
        <v>36.0</v>
      </c>
      <c r="E555" s="1">
        <v>1.558444E7</v>
      </c>
      <c r="F555" s="1" t="b">
        <v>1</v>
      </c>
      <c r="G555" s="1" t="b">
        <v>0</v>
      </c>
      <c r="H555" s="1" t="s">
        <v>1660</v>
      </c>
      <c r="I555" s="1" t="s">
        <v>6319</v>
      </c>
      <c r="J555" s="1" t="s">
        <v>6705</v>
      </c>
      <c r="K555" s="1" t="s">
        <v>7762</v>
      </c>
      <c r="L555" s="1" t="s">
        <v>1663</v>
      </c>
      <c r="M555" s="1" t="s">
        <v>509</v>
      </c>
      <c r="N555" s="1" t="s">
        <v>7786</v>
      </c>
      <c r="O555" s="1" t="s">
        <v>7787</v>
      </c>
    </row>
    <row r="556">
      <c r="A556" s="1" t="s">
        <v>7788</v>
      </c>
      <c r="B556" s="1" t="s">
        <v>6093</v>
      </c>
      <c r="D556" s="1">
        <v>36.0</v>
      </c>
      <c r="E556" s="1">
        <v>1.5497595E7</v>
      </c>
      <c r="F556" s="1" t="b">
        <v>0</v>
      </c>
      <c r="G556" s="1" t="b">
        <v>0</v>
      </c>
      <c r="H556" s="1" t="s">
        <v>2621</v>
      </c>
      <c r="I556" s="1" t="s">
        <v>6238</v>
      </c>
      <c r="J556" s="1" t="s">
        <v>7548</v>
      </c>
      <c r="K556" s="1" t="s">
        <v>7789</v>
      </c>
      <c r="L556" s="1" t="s">
        <v>1903</v>
      </c>
      <c r="M556" s="1" t="s">
        <v>1808</v>
      </c>
      <c r="N556" s="1" t="s">
        <v>7790</v>
      </c>
      <c r="O556" s="1" t="s">
        <v>7791</v>
      </c>
    </row>
    <row r="557">
      <c r="A557" s="1" t="s">
        <v>7792</v>
      </c>
      <c r="B557" s="1" t="s">
        <v>6093</v>
      </c>
      <c r="D557" s="1">
        <v>36.0</v>
      </c>
      <c r="E557" s="1">
        <v>1.5496634E7</v>
      </c>
      <c r="F557" s="1" t="b">
        <v>0</v>
      </c>
      <c r="G557" s="1" t="b">
        <v>0</v>
      </c>
      <c r="H557" s="1" t="s">
        <v>1478</v>
      </c>
      <c r="I557" s="1" t="s">
        <v>6319</v>
      </c>
      <c r="J557" s="1" t="s">
        <v>6883</v>
      </c>
      <c r="K557" s="1" t="s">
        <v>6884</v>
      </c>
      <c r="L557" s="1" t="s">
        <v>174</v>
      </c>
      <c r="M557" s="1" t="s">
        <v>175</v>
      </c>
      <c r="N557" s="1" t="s">
        <v>7793</v>
      </c>
      <c r="O557" s="1" t="s">
        <v>7794</v>
      </c>
    </row>
    <row r="558">
      <c r="A558" s="1" t="s">
        <v>7795</v>
      </c>
      <c r="B558" s="1" t="s">
        <v>6093</v>
      </c>
      <c r="D558" s="1">
        <v>36.0</v>
      </c>
      <c r="E558" s="1">
        <v>1.5472772E7</v>
      </c>
      <c r="F558" s="1" t="b">
        <v>0</v>
      </c>
      <c r="G558" s="1" t="b">
        <v>0</v>
      </c>
      <c r="H558" s="1" t="s">
        <v>1478</v>
      </c>
      <c r="I558" s="1" t="s">
        <v>6319</v>
      </c>
      <c r="J558" s="1" t="s">
        <v>6883</v>
      </c>
      <c r="K558" s="1" t="s">
        <v>6884</v>
      </c>
      <c r="L558" s="1" t="s">
        <v>174</v>
      </c>
      <c r="M558" s="1" t="s">
        <v>175</v>
      </c>
      <c r="N558" s="1" t="s">
        <v>7796</v>
      </c>
      <c r="O558" s="1" t="s">
        <v>7797</v>
      </c>
    </row>
    <row r="559">
      <c r="A559" s="1" t="s">
        <v>7798</v>
      </c>
      <c r="B559" s="1" t="s">
        <v>6093</v>
      </c>
      <c r="D559" s="1">
        <v>36.0</v>
      </c>
      <c r="E559" s="1">
        <v>1.544595E7</v>
      </c>
      <c r="F559" s="1" t="b">
        <v>0</v>
      </c>
      <c r="G559" s="1" t="b">
        <v>0</v>
      </c>
      <c r="H559" s="1" t="s">
        <v>1627</v>
      </c>
      <c r="I559" s="1" t="s">
        <v>6238</v>
      </c>
      <c r="J559" s="1" t="s">
        <v>6513</v>
      </c>
      <c r="L559" s="1" t="s">
        <v>754</v>
      </c>
      <c r="M559" s="1" t="s">
        <v>1533</v>
      </c>
      <c r="N559" s="1" t="s">
        <v>7799</v>
      </c>
      <c r="O559" s="1" t="s">
        <v>7800</v>
      </c>
    </row>
    <row r="560">
      <c r="A560" s="1" t="s">
        <v>7801</v>
      </c>
      <c r="B560" s="1" t="s">
        <v>6093</v>
      </c>
      <c r="D560" s="1">
        <v>36.0</v>
      </c>
      <c r="E560" s="1">
        <v>1.5392339E7</v>
      </c>
      <c r="F560" s="1" t="b">
        <v>1</v>
      </c>
      <c r="G560" s="1" t="b">
        <v>0</v>
      </c>
      <c r="H560" s="1" t="s">
        <v>1660</v>
      </c>
      <c r="I560" s="1" t="s">
        <v>6319</v>
      </c>
      <c r="J560" s="1" t="s">
        <v>6705</v>
      </c>
      <c r="K560" s="1" t="s">
        <v>7762</v>
      </c>
      <c r="L560" s="1" t="s">
        <v>1663</v>
      </c>
      <c r="M560" s="1" t="s">
        <v>509</v>
      </c>
      <c r="N560" s="1" t="s">
        <v>7802</v>
      </c>
      <c r="O560" s="1" t="s">
        <v>7803</v>
      </c>
    </row>
    <row r="561">
      <c r="A561" s="1" t="s">
        <v>7804</v>
      </c>
      <c r="B561" s="1" t="s">
        <v>7777</v>
      </c>
      <c r="C561" s="1">
        <v>1.0</v>
      </c>
      <c r="D561" s="1">
        <v>36.0</v>
      </c>
      <c r="E561" s="1">
        <v>1.5362204E7</v>
      </c>
      <c r="F561" s="1" t="b">
        <v>0</v>
      </c>
      <c r="G561" s="1" t="b">
        <v>0</v>
      </c>
      <c r="H561" s="1" t="s">
        <v>2795</v>
      </c>
      <c r="I561" s="1" t="s">
        <v>6319</v>
      </c>
      <c r="J561" s="1" t="s">
        <v>7154</v>
      </c>
      <c r="K561" s="1" t="s">
        <v>7778</v>
      </c>
      <c r="L561" s="1" t="s">
        <v>639</v>
      </c>
      <c r="M561" s="1" t="s">
        <v>640</v>
      </c>
      <c r="N561" s="1" t="s">
        <v>7805</v>
      </c>
      <c r="O561" s="1" t="s">
        <v>7806</v>
      </c>
    </row>
    <row r="562">
      <c r="A562" s="1" t="s">
        <v>3554</v>
      </c>
      <c r="B562" s="1" t="s">
        <v>6093</v>
      </c>
      <c r="D562" s="1">
        <v>36.0</v>
      </c>
      <c r="E562" s="1">
        <v>1.5342951E7</v>
      </c>
      <c r="F562" s="1" t="b">
        <v>0</v>
      </c>
      <c r="G562" s="1" t="b">
        <v>0</v>
      </c>
      <c r="H562" s="1" t="s">
        <v>3553</v>
      </c>
      <c r="I562" s="1" t="s">
        <v>6238</v>
      </c>
      <c r="J562" s="1" t="s">
        <v>7807</v>
      </c>
      <c r="K562" s="1" t="s">
        <v>7808</v>
      </c>
      <c r="L562" s="1" t="s">
        <v>174</v>
      </c>
      <c r="M562" s="1" t="s">
        <v>175</v>
      </c>
      <c r="N562" s="1" t="s">
        <v>7809</v>
      </c>
      <c r="O562" s="1" t="s">
        <v>7810</v>
      </c>
    </row>
    <row r="563">
      <c r="A563" s="1" t="s">
        <v>7811</v>
      </c>
      <c r="B563" s="1" t="s">
        <v>6093</v>
      </c>
      <c r="D563" s="1">
        <v>36.0</v>
      </c>
      <c r="E563" s="1">
        <v>1.5283046E7</v>
      </c>
      <c r="F563" s="1" t="b">
        <v>0</v>
      </c>
      <c r="G563" s="1" t="b">
        <v>0</v>
      </c>
      <c r="H563" s="1" t="s">
        <v>1627</v>
      </c>
      <c r="I563" s="1" t="s">
        <v>6238</v>
      </c>
      <c r="J563" s="1" t="s">
        <v>6513</v>
      </c>
      <c r="L563" s="1" t="s">
        <v>754</v>
      </c>
      <c r="M563" s="1" t="s">
        <v>1533</v>
      </c>
      <c r="N563" s="1" t="s">
        <v>7812</v>
      </c>
      <c r="O563" s="1" t="s">
        <v>7813</v>
      </c>
    </row>
    <row r="564">
      <c r="A564" s="1" t="s">
        <v>7814</v>
      </c>
      <c r="B564" s="1" t="s">
        <v>6093</v>
      </c>
      <c r="D564" s="1">
        <v>36.0</v>
      </c>
      <c r="E564" s="1">
        <v>1.5250334E7</v>
      </c>
      <c r="F564" s="1" t="b">
        <v>0</v>
      </c>
      <c r="G564" s="1" t="b">
        <v>0</v>
      </c>
      <c r="H564" s="1" t="s">
        <v>3131</v>
      </c>
      <c r="I564" s="1" t="s">
        <v>6238</v>
      </c>
      <c r="J564" s="1" t="s">
        <v>7815</v>
      </c>
      <c r="L564" s="1" t="s">
        <v>3134</v>
      </c>
      <c r="M564" s="1" t="s">
        <v>540</v>
      </c>
      <c r="N564" s="1" t="s">
        <v>7816</v>
      </c>
      <c r="O564" s="1" t="s">
        <v>7817</v>
      </c>
    </row>
    <row r="565">
      <c r="A565" s="1" t="s">
        <v>7818</v>
      </c>
      <c r="B565" s="1" t="s">
        <v>6093</v>
      </c>
      <c r="D565" s="1">
        <v>36.0</v>
      </c>
      <c r="E565" s="1">
        <v>1.518302E7</v>
      </c>
      <c r="F565" s="1" t="b">
        <v>0</v>
      </c>
      <c r="G565" s="1" t="b">
        <v>0</v>
      </c>
      <c r="H565" s="1" t="s">
        <v>2398</v>
      </c>
      <c r="I565" s="1" t="s">
        <v>6238</v>
      </c>
      <c r="J565" s="1" t="s">
        <v>7191</v>
      </c>
      <c r="L565" s="1" t="s">
        <v>2326</v>
      </c>
      <c r="M565" s="1" t="s">
        <v>2030</v>
      </c>
      <c r="N565" s="1" t="s">
        <v>7819</v>
      </c>
      <c r="O565" s="1" t="s">
        <v>7820</v>
      </c>
    </row>
    <row r="566">
      <c r="A566" s="1" t="s">
        <v>7821</v>
      </c>
      <c r="B566" s="1" t="s">
        <v>6093</v>
      </c>
      <c r="D566" s="1">
        <v>36.0</v>
      </c>
      <c r="E566" s="1">
        <v>1.5144413E7</v>
      </c>
      <c r="F566" s="1" t="b">
        <v>1</v>
      </c>
      <c r="G566" s="1" t="b">
        <v>0</v>
      </c>
      <c r="H566" s="1" t="s">
        <v>2682</v>
      </c>
      <c r="I566" s="1" t="s">
        <v>6319</v>
      </c>
      <c r="J566" s="1" t="s">
        <v>7684</v>
      </c>
      <c r="L566" s="1" t="s">
        <v>2685</v>
      </c>
      <c r="M566" s="1" t="s">
        <v>2352</v>
      </c>
      <c r="N566" s="1" t="s">
        <v>7822</v>
      </c>
      <c r="O566" s="1" t="s">
        <v>7823</v>
      </c>
    </row>
    <row r="567">
      <c r="A567" s="1" t="s">
        <v>3566</v>
      </c>
      <c r="B567" s="1" t="s">
        <v>6093</v>
      </c>
      <c r="D567" s="1">
        <v>36.0</v>
      </c>
      <c r="E567" s="1">
        <v>1.4994492E7</v>
      </c>
      <c r="F567" s="1" t="b">
        <v>0</v>
      </c>
      <c r="G567" s="1" t="b">
        <v>0</v>
      </c>
      <c r="H567" s="1" t="s">
        <v>3565</v>
      </c>
      <c r="I567" s="1" t="s">
        <v>6238</v>
      </c>
      <c r="J567" s="1" t="s">
        <v>7824</v>
      </c>
      <c r="K567" s="1" t="s">
        <v>7825</v>
      </c>
      <c r="L567" s="1" t="s">
        <v>1856</v>
      </c>
      <c r="M567" s="1" t="s">
        <v>1857</v>
      </c>
      <c r="N567" s="1" t="s">
        <v>7826</v>
      </c>
      <c r="O567" s="1" t="s">
        <v>7827</v>
      </c>
    </row>
    <row r="568">
      <c r="A568" s="1" t="s">
        <v>7828</v>
      </c>
      <c r="B568" s="1" t="s">
        <v>6093</v>
      </c>
      <c r="D568" s="1">
        <v>36.0</v>
      </c>
      <c r="E568" s="1">
        <v>1.497163E7</v>
      </c>
      <c r="F568" s="1" t="b">
        <v>0</v>
      </c>
      <c r="G568" s="1" t="b">
        <v>0</v>
      </c>
      <c r="H568" s="1" t="s">
        <v>2639</v>
      </c>
      <c r="I568" s="1" t="s">
        <v>6238</v>
      </c>
      <c r="J568" s="1" t="s">
        <v>6909</v>
      </c>
      <c r="K568" s="1" t="s">
        <v>7829</v>
      </c>
      <c r="L568" s="1" t="s">
        <v>1903</v>
      </c>
      <c r="M568" s="1" t="s">
        <v>1757</v>
      </c>
      <c r="N568" s="1" t="s">
        <v>7830</v>
      </c>
      <c r="O568" s="1" t="s">
        <v>7831</v>
      </c>
    </row>
    <row r="569">
      <c r="A569" s="1" t="s">
        <v>7832</v>
      </c>
      <c r="B569" s="1" t="s">
        <v>6093</v>
      </c>
      <c r="D569" s="1">
        <v>36.0</v>
      </c>
      <c r="E569" s="1">
        <v>1.4918483E7</v>
      </c>
      <c r="F569" s="1" t="b">
        <v>0</v>
      </c>
      <c r="G569" s="1" t="b">
        <v>0</v>
      </c>
      <c r="H569" s="1" t="s">
        <v>1478</v>
      </c>
      <c r="I569" s="1" t="s">
        <v>6319</v>
      </c>
      <c r="J569" s="1" t="s">
        <v>6883</v>
      </c>
      <c r="K569" s="1" t="s">
        <v>6884</v>
      </c>
      <c r="L569" s="1" t="s">
        <v>174</v>
      </c>
      <c r="M569" s="1" t="s">
        <v>175</v>
      </c>
      <c r="N569" s="1" t="s">
        <v>7833</v>
      </c>
      <c r="O569" s="1" t="s">
        <v>7834</v>
      </c>
    </row>
    <row r="570">
      <c r="A570" s="1" t="s">
        <v>7835</v>
      </c>
      <c r="B570" s="1" t="s">
        <v>6093</v>
      </c>
      <c r="D570" s="1">
        <v>36.0</v>
      </c>
      <c r="E570" s="1">
        <v>1.4884812E7</v>
      </c>
      <c r="F570" s="1" t="b">
        <v>1</v>
      </c>
      <c r="G570" s="1" t="b">
        <v>0</v>
      </c>
      <c r="H570" s="1" t="s">
        <v>1820</v>
      </c>
      <c r="I570" s="1" t="s">
        <v>6319</v>
      </c>
      <c r="J570" s="1" t="s">
        <v>7836</v>
      </c>
      <c r="L570" s="1" t="s">
        <v>1823</v>
      </c>
      <c r="M570" s="1" t="s">
        <v>1824</v>
      </c>
      <c r="N570" s="1" t="s">
        <v>7837</v>
      </c>
      <c r="O570" s="1" t="s">
        <v>7838</v>
      </c>
    </row>
    <row r="571">
      <c r="A571" s="1" t="s">
        <v>7839</v>
      </c>
      <c r="B571" s="1" t="s">
        <v>6093</v>
      </c>
      <c r="D571" s="1">
        <v>36.0</v>
      </c>
      <c r="E571" s="1">
        <v>1.4826312E7</v>
      </c>
      <c r="F571" s="1" t="b">
        <v>1</v>
      </c>
      <c r="G571" s="1" t="b">
        <v>0</v>
      </c>
      <c r="H571" s="1" t="s">
        <v>1820</v>
      </c>
      <c r="I571" s="1" t="s">
        <v>6319</v>
      </c>
      <c r="J571" s="1" t="s">
        <v>7836</v>
      </c>
      <c r="L571" s="1" t="s">
        <v>1823</v>
      </c>
      <c r="M571" s="1" t="s">
        <v>1824</v>
      </c>
      <c r="N571" s="1" t="s">
        <v>7840</v>
      </c>
      <c r="O571" s="1" t="s">
        <v>7841</v>
      </c>
    </row>
    <row r="572">
      <c r="A572" s="1" t="s">
        <v>7842</v>
      </c>
      <c r="B572" s="1" t="s">
        <v>6093</v>
      </c>
      <c r="D572" s="1">
        <v>36.0</v>
      </c>
      <c r="E572" s="1">
        <v>1.4682267E7</v>
      </c>
      <c r="F572" s="1" t="b">
        <v>0</v>
      </c>
      <c r="G572" s="1" t="b">
        <v>0</v>
      </c>
      <c r="H572" s="1" t="s">
        <v>3088</v>
      </c>
      <c r="I572" s="1" t="s">
        <v>6319</v>
      </c>
      <c r="J572" s="1" t="s">
        <v>7559</v>
      </c>
      <c r="K572" s="1" t="s">
        <v>7560</v>
      </c>
      <c r="L572" s="1" t="s">
        <v>3091</v>
      </c>
      <c r="M572" s="1" t="s">
        <v>1798</v>
      </c>
      <c r="N572" s="1" t="s">
        <v>6322</v>
      </c>
      <c r="O572" s="1" t="s">
        <v>7843</v>
      </c>
    </row>
    <row r="573">
      <c r="A573" s="1" t="s">
        <v>3537</v>
      </c>
      <c r="B573" s="1" t="s">
        <v>6093</v>
      </c>
      <c r="D573" s="1">
        <v>36.0</v>
      </c>
      <c r="E573" s="1">
        <v>1.464921E7</v>
      </c>
      <c r="F573" s="1" t="b">
        <v>0</v>
      </c>
      <c r="G573" s="1" t="b">
        <v>0</v>
      </c>
      <c r="H573" s="1" t="s">
        <v>3536</v>
      </c>
      <c r="I573" s="1" t="s">
        <v>6288</v>
      </c>
      <c r="J573" s="1" t="s">
        <v>7844</v>
      </c>
      <c r="K573" s="1" t="s">
        <v>7845</v>
      </c>
      <c r="L573" s="1" t="s">
        <v>3283</v>
      </c>
      <c r="M573" s="1" t="s">
        <v>3284</v>
      </c>
      <c r="N573" s="1" t="s">
        <v>7846</v>
      </c>
      <c r="O573" s="1" t="s">
        <v>7847</v>
      </c>
    </row>
    <row r="574">
      <c r="A574" s="1" t="s">
        <v>7848</v>
      </c>
      <c r="B574" s="1" t="s">
        <v>6093</v>
      </c>
      <c r="D574" s="1">
        <v>36.0</v>
      </c>
      <c r="E574" s="1">
        <v>1.4605216E7</v>
      </c>
      <c r="F574" s="1" t="b">
        <v>1</v>
      </c>
      <c r="G574" s="1" t="b">
        <v>0</v>
      </c>
      <c r="H574" s="1" t="s">
        <v>1820</v>
      </c>
      <c r="I574" s="1" t="s">
        <v>6319</v>
      </c>
      <c r="J574" s="1" t="s">
        <v>7836</v>
      </c>
      <c r="L574" s="1" t="s">
        <v>1823</v>
      </c>
      <c r="M574" s="1" t="s">
        <v>1824</v>
      </c>
      <c r="N574" s="1" t="s">
        <v>7849</v>
      </c>
      <c r="O574" s="1" t="s">
        <v>7850</v>
      </c>
    </row>
    <row r="575">
      <c r="A575" s="1" t="s">
        <v>3587</v>
      </c>
      <c r="B575" s="1" t="s">
        <v>6093</v>
      </c>
      <c r="D575" s="1">
        <v>36.0</v>
      </c>
      <c r="E575" s="1">
        <v>1.4592598E7</v>
      </c>
      <c r="F575" s="1" t="b">
        <v>0</v>
      </c>
      <c r="G575" s="1" t="b">
        <v>0</v>
      </c>
      <c r="H575" s="1" t="s">
        <v>3586</v>
      </c>
      <c r="I575" s="1" t="s">
        <v>6094</v>
      </c>
      <c r="J575" s="1" t="s">
        <v>6613</v>
      </c>
      <c r="K575" s="1" t="s">
        <v>6422</v>
      </c>
      <c r="L575" s="1" t="s">
        <v>639</v>
      </c>
      <c r="M575" s="1" t="s">
        <v>640</v>
      </c>
      <c r="N575" s="1" t="s">
        <v>6097</v>
      </c>
      <c r="O575" s="1" t="s">
        <v>7851</v>
      </c>
    </row>
    <row r="576">
      <c r="A576" s="1" t="s">
        <v>7852</v>
      </c>
      <c r="B576" s="1" t="s">
        <v>6093</v>
      </c>
      <c r="D576" s="1">
        <v>36.0</v>
      </c>
      <c r="E576" s="1">
        <v>1.4563102E7</v>
      </c>
      <c r="F576" s="1" t="b">
        <v>1</v>
      </c>
      <c r="G576" s="1" t="b">
        <v>0</v>
      </c>
      <c r="H576" s="1" t="s">
        <v>1820</v>
      </c>
      <c r="I576" s="1" t="s">
        <v>6319</v>
      </c>
      <c r="J576" s="1" t="s">
        <v>7836</v>
      </c>
      <c r="L576" s="1" t="s">
        <v>1823</v>
      </c>
      <c r="M576" s="1" t="s">
        <v>1824</v>
      </c>
      <c r="N576" s="1" t="s">
        <v>7853</v>
      </c>
      <c r="O576" s="1" t="s">
        <v>7854</v>
      </c>
    </row>
    <row r="577">
      <c r="A577" s="1" t="s">
        <v>7855</v>
      </c>
      <c r="B577" s="1" t="s">
        <v>6093</v>
      </c>
      <c r="D577" s="1">
        <v>36.0</v>
      </c>
      <c r="E577" s="1">
        <v>1.455515E7</v>
      </c>
      <c r="F577" s="1" t="b">
        <v>0</v>
      </c>
      <c r="G577" s="1" t="b">
        <v>0</v>
      </c>
      <c r="H577" s="1" t="s">
        <v>1478</v>
      </c>
      <c r="I577" s="1" t="s">
        <v>6319</v>
      </c>
      <c r="J577" s="1" t="s">
        <v>6883</v>
      </c>
      <c r="K577" s="1" t="s">
        <v>6884</v>
      </c>
      <c r="L577" s="1" t="s">
        <v>174</v>
      </c>
      <c r="M577" s="1" t="s">
        <v>175</v>
      </c>
      <c r="N577" s="1" t="s">
        <v>7856</v>
      </c>
      <c r="O577" s="1" t="s">
        <v>7857</v>
      </c>
    </row>
    <row r="578">
      <c r="A578" s="1" t="s">
        <v>3541</v>
      </c>
      <c r="B578" s="1" t="s">
        <v>6093</v>
      </c>
      <c r="D578" s="1">
        <v>36.0</v>
      </c>
      <c r="E578" s="1">
        <v>1.4516017E7</v>
      </c>
      <c r="F578" s="1" t="b">
        <v>0</v>
      </c>
      <c r="G578" s="1" t="b">
        <v>0</v>
      </c>
      <c r="H578" s="1" t="s">
        <v>3540</v>
      </c>
      <c r="I578" s="1" t="s">
        <v>6288</v>
      </c>
      <c r="J578" s="1" t="s">
        <v>7858</v>
      </c>
      <c r="K578" s="1" t="s">
        <v>7859</v>
      </c>
      <c r="L578" s="1" t="s">
        <v>174</v>
      </c>
      <c r="M578" s="1" t="s">
        <v>175</v>
      </c>
      <c r="N578" s="1" t="s">
        <v>7860</v>
      </c>
      <c r="O578" s="1" t="s">
        <v>7861</v>
      </c>
    </row>
    <row r="579">
      <c r="A579" s="1" t="s">
        <v>3653</v>
      </c>
      <c r="B579" s="1" t="s">
        <v>6093</v>
      </c>
      <c r="D579" s="1">
        <v>36.0</v>
      </c>
      <c r="E579" s="1">
        <v>1.4070925E7</v>
      </c>
      <c r="F579" s="1" t="b">
        <v>0</v>
      </c>
      <c r="G579" s="1" t="b">
        <v>0</v>
      </c>
      <c r="H579" s="1" t="s">
        <v>3652</v>
      </c>
      <c r="I579" s="1" t="s">
        <v>6319</v>
      </c>
      <c r="J579" s="1" t="s">
        <v>7032</v>
      </c>
      <c r="K579" s="1" t="s">
        <v>7862</v>
      </c>
      <c r="L579" s="1" t="s">
        <v>1685</v>
      </c>
      <c r="M579" s="1" t="s">
        <v>1686</v>
      </c>
      <c r="N579" s="1" t="s">
        <v>6322</v>
      </c>
      <c r="O579" s="1" t="s">
        <v>7863</v>
      </c>
    </row>
    <row r="580">
      <c r="A580" s="1" t="s">
        <v>7864</v>
      </c>
      <c r="B580" s="1" t="s">
        <v>6093</v>
      </c>
      <c r="D580" s="1">
        <v>36.0</v>
      </c>
      <c r="E580" s="1">
        <v>1.389845E7</v>
      </c>
      <c r="F580" s="1" t="b">
        <v>0</v>
      </c>
      <c r="G580" s="1" t="b">
        <v>0</v>
      </c>
      <c r="H580" s="1" t="s">
        <v>1849</v>
      </c>
      <c r="I580" s="1" t="s">
        <v>6319</v>
      </c>
      <c r="J580" s="1" t="s">
        <v>6541</v>
      </c>
      <c r="K580" s="1" t="s">
        <v>7865</v>
      </c>
      <c r="L580" s="1" t="s">
        <v>1600</v>
      </c>
      <c r="M580" s="1" t="s">
        <v>1601</v>
      </c>
      <c r="N580" s="1" t="s">
        <v>7866</v>
      </c>
      <c r="O580" s="1" t="s">
        <v>7867</v>
      </c>
    </row>
    <row r="581">
      <c r="A581" s="1" t="s">
        <v>7868</v>
      </c>
      <c r="B581" s="1" t="s">
        <v>6093</v>
      </c>
      <c r="D581" s="1">
        <v>36.0</v>
      </c>
      <c r="E581" s="1">
        <v>1.377125E7</v>
      </c>
      <c r="F581" s="1" t="b">
        <v>1</v>
      </c>
      <c r="G581" s="1" t="b">
        <v>0</v>
      </c>
      <c r="H581" s="1" t="s">
        <v>2976</v>
      </c>
      <c r="I581" s="1" t="s">
        <v>6319</v>
      </c>
      <c r="J581" s="1" t="s">
        <v>7869</v>
      </c>
      <c r="K581" s="1" t="s">
        <v>7870</v>
      </c>
      <c r="L581" s="1" t="s">
        <v>1576</v>
      </c>
      <c r="M581" s="1" t="s">
        <v>2979</v>
      </c>
      <c r="N581" s="1" t="s">
        <v>7871</v>
      </c>
      <c r="O581" s="1" t="s">
        <v>7872</v>
      </c>
    </row>
    <row r="582">
      <c r="A582" s="1" t="s">
        <v>7873</v>
      </c>
      <c r="B582" s="1" t="s">
        <v>6093</v>
      </c>
      <c r="D582" s="1">
        <v>36.0</v>
      </c>
      <c r="E582" s="1">
        <v>1.370533E7</v>
      </c>
      <c r="F582" s="1" t="b">
        <v>1</v>
      </c>
      <c r="G582" s="1" t="b">
        <v>0</v>
      </c>
      <c r="H582" s="1" t="s">
        <v>2976</v>
      </c>
      <c r="I582" s="1" t="s">
        <v>6319</v>
      </c>
      <c r="J582" s="1" t="s">
        <v>7869</v>
      </c>
      <c r="K582" s="1" t="s">
        <v>7870</v>
      </c>
      <c r="L582" s="1" t="s">
        <v>1576</v>
      </c>
      <c r="M582" s="1" t="s">
        <v>2979</v>
      </c>
      <c r="N582" s="1" t="s">
        <v>7874</v>
      </c>
      <c r="O582" s="1" t="s">
        <v>7875</v>
      </c>
    </row>
    <row r="583">
      <c r="A583" s="1" t="s">
        <v>3617</v>
      </c>
      <c r="B583" s="1" t="s">
        <v>6093</v>
      </c>
      <c r="D583" s="1">
        <v>36.0</v>
      </c>
      <c r="E583" s="1">
        <v>1.3603127E7</v>
      </c>
      <c r="F583" s="1" t="b">
        <v>0</v>
      </c>
      <c r="G583" s="1" t="b">
        <v>0</v>
      </c>
      <c r="H583" s="1" t="s">
        <v>3616</v>
      </c>
      <c r="I583" s="1" t="s">
        <v>6238</v>
      </c>
      <c r="J583" s="1" t="s">
        <v>7876</v>
      </c>
      <c r="K583" s="1" t="s">
        <v>7877</v>
      </c>
      <c r="L583" s="1" t="s">
        <v>174</v>
      </c>
      <c r="M583" s="1" t="s">
        <v>175</v>
      </c>
      <c r="N583" s="1" t="s">
        <v>7878</v>
      </c>
      <c r="O583" s="1" t="s">
        <v>7879</v>
      </c>
    </row>
    <row r="584">
      <c r="A584" s="1" t="s">
        <v>7880</v>
      </c>
      <c r="B584" s="1" t="s">
        <v>6093</v>
      </c>
      <c r="D584" s="1">
        <v>36.0</v>
      </c>
      <c r="E584" s="1">
        <v>1.3587018E7</v>
      </c>
      <c r="F584" s="1" t="b">
        <v>0</v>
      </c>
      <c r="G584" s="1" t="b">
        <v>0</v>
      </c>
      <c r="H584" s="1" t="s">
        <v>1849</v>
      </c>
      <c r="I584" s="1" t="s">
        <v>6319</v>
      </c>
      <c r="J584" s="1" t="s">
        <v>6541</v>
      </c>
      <c r="K584" s="1" t="s">
        <v>7865</v>
      </c>
      <c r="L584" s="1" t="s">
        <v>1600</v>
      </c>
      <c r="M584" s="1" t="s">
        <v>1601</v>
      </c>
      <c r="N584" s="1" t="s">
        <v>7881</v>
      </c>
      <c r="O584" s="1" t="s">
        <v>7882</v>
      </c>
    </row>
    <row r="585">
      <c r="A585" s="1" t="s">
        <v>7883</v>
      </c>
      <c r="B585" s="1" t="s">
        <v>6093</v>
      </c>
      <c r="D585" s="1">
        <v>36.0</v>
      </c>
      <c r="E585" s="1">
        <v>1.3562825E7</v>
      </c>
      <c r="F585" s="1" t="b">
        <v>0</v>
      </c>
      <c r="G585" s="1" t="b">
        <v>0</v>
      </c>
      <c r="H585" s="1" t="s">
        <v>1849</v>
      </c>
      <c r="I585" s="1" t="s">
        <v>6319</v>
      </c>
      <c r="J585" s="1" t="s">
        <v>6541</v>
      </c>
      <c r="K585" s="1" t="s">
        <v>7865</v>
      </c>
      <c r="L585" s="1" t="s">
        <v>1600</v>
      </c>
      <c r="M585" s="1" t="s">
        <v>1601</v>
      </c>
      <c r="N585" s="1" t="s">
        <v>7884</v>
      </c>
      <c r="O585" s="1" t="s">
        <v>7885</v>
      </c>
    </row>
    <row r="586">
      <c r="A586" s="1" t="s">
        <v>7886</v>
      </c>
      <c r="B586" s="1" t="s">
        <v>6093</v>
      </c>
      <c r="D586" s="1">
        <v>36.0</v>
      </c>
      <c r="E586" s="1">
        <v>1.3484942E7</v>
      </c>
      <c r="F586" s="1" t="b">
        <v>1</v>
      </c>
      <c r="G586" s="1" t="b">
        <v>0</v>
      </c>
      <c r="H586" s="1" t="s">
        <v>2371</v>
      </c>
      <c r="I586" s="1" t="s">
        <v>6319</v>
      </c>
      <c r="J586" s="1" t="s">
        <v>7887</v>
      </c>
      <c r="K586" s="1" t="s">
        <v>7888</v>
      </c>
      <c r="L586" s="1" t="s">
        <v>2052</v>
      </c>
      <c r="M586" s="1" t="s">
        <v>1757</v>
      </c>
      <c r="N586" s="1" t="s">
        <v>7889</v>
      </c>
      <c r="O586" s="1" t="s">
        <v>7890</v>
      </c>
    </row>
    <row r="587">
      <c r="A587" s="1" t="s">
        <v>7891</v>
      </c>
      <c r="B587" s="1" t="s">
        <v>6093</v>
      </c>
      <c r="D587" s="1">
        <v>36.0</v>
      </c>
      <c r="E587" s="1">
        <v>1.3442412E7</v>
      </c>
      <c r="F587" s="1" t="b">
        <v>1</v>
      </c>
      <c r="G587" s="1" t="b">
        <v>0</v>
      </c>
      <c r="H587" s="1" t="s">
        <v>1885</v>
      </c>
      <c r="I587" s="1" t="s">
        <v>6319</v>
      </c>
      <c r="J587" s="1" t="s">
        <v>7892</v>
      </c>
      <c r="L587" s="1" t="s">
        <v>1888</v>
      </c>
      <c r="M587" s="1" t="s">
        <v>691</v>
      </c>
      <c r="N587" s="1" t="s">
        <v>7893</v>
      </c>
      <c r="O587" s="1" t="s">
        <v>7894</v>
      </c>
    </row>
    <row r="588">
      <c r="A588" s="1" t="s">
        <v>7895</v>
      </c>
      <c r="B588" s="1" t="s">
        <v>6093</v>
      </c>
      <c r="D588" s="1">
        <v>36.0</v>
      </c>
      <c r="E588" s="1">
        <v>1.3434197E7</v>
      </c>
      <c r="F588" s="1" t="b">
        <v>1</v>
      </c>
      <c r="G588" s="1" t="b">
        <v>0</v>
      </c>
      <c r="H588" s="1" t="s">
        <v>2371</v>
      </c>
      <c r="I588" s="1" t="s">
        <v>6319</v>
      </c>
      <c r="J588" s="1" t="s">
        <v>7887</v>
      </c>
      <c r="K588" s="1" t="s">
        <v>7888</v>
      </c>
      <c r="L588" s="1" t="s">
        <v>2052</v>
      </c>
      <c r="M588" s="1" t="s">
        <v>1757</v>
      </c>
      <c r="N588" s="1" t="s">
        <v>7896</v>
      </c>
      <c r="O588" s="1" t="s">
        <v>7897</v>
      </c>
    </row>
    <row r="589">
      <c r="A589" s="1" t="s">
        <v>7898</v>
      </c>
      <c r="B589" s="1" t="s">
        <v>6093</v>
      </c>
      <c r="D589" s="1">
        <v>36.0</v>
      </c>
      <c r="E589" s="1">
        <v>1.3434006E7</v>
      </c>
      <c r="F589" s="1" t="b">
        <v>1</v>
      </c>
      <c r="G589" s="1" t="b">
        <v>0</v>
      </c>
      <c r="H589" s="1" t="s">
        <v>1885</v>
      </c>
      <c r="I589" s="1" t="s">
        <v>6319</v>
      </c>
      <c r="J589" s="1" t="s">
        <v>7892</v>
      </c>
      <c r="L589" s="1" t="s">
        <v>1888</v>
      </c>
      <c r="M589" s="1" t="s">
        <v>691</v>
      </c>
      <c r="N589" s="1" t="s">
        <v>7899</v>
      </c>
      <c r="O589" s="1" t="s">
        <v>7900</v>
      </c>
    </row>
    <row r="590">
      <c r="A590" s="1" t="s">
        <v>7901</v>
      </c>
      <c r="B590" s="1" t="s">
        <v>6093</v>
      </c>
      <c r="D590" s="1">
        <v>36.0</v>
      </c>
      <c r="E590" s="1">
        <v>1.3352325E7</v>
      </c>
      <c r="F590" s="1" t="b">
        <v>1</v>
      </c>
      <c r="G590" s="1" t="b">
        <v>0</v>
      </c>
      <c r="H590" s="1" t="s">
        <v>1885</v>
      </c>
      <c r="I590" s="1" t="s">
        <v>6319</v>
      </c>
      <c r="J590" s="1" t="s">
        <v>7892</v>
      </c>
      <c r="L590" s="1" t="s">
        <v>1888</v>
      </c>
      <c r="M590" s="1" t="s">
        <v>691</v>
      </c>
      <c r="N590" s="1" t="s">
        <v>7902</v>
      </c>
      <c r="O590" s="1" t="s">
        <v>7903</v>
      </c>
    </row>
    <row r="591">
      <c r="A591" s="1" t="s">
        <v>7904</v>
      </c>
      <c r="B591" s="1" t="s">
        <v>6093</v>
      </c>
      <c r="D591" s="1">
        <v>36.0</v>
      </c>
      <c r="E591" s="1">
        <v>1.3206867E7</v>
      </c>
      <c r="F591" s="1" t="b">
        <v>1</v>
      </c>
      <c r="G591" s="1" t="b">
        <v>0</v>
      </c>
      <c r="H591" s="1" t="s">
        <v>1885</v>
      </c>
      <c r="I591" s="1" t="s">
        <v>6319</v>
      </c>
      <c r="J591" s="1" t="s">
        <v>7892</v>
      </c>
      <c r="L591" s="1" t="s">
        <v>1888</v>
      </c>
      <c r="M591" s="1" t="s">
        <v>691</v>
      </c>
      <c r="N591" s="1" t="s">
        <v>7905</v>
      </c>
      <c r="O591" s="1" t="s">
        <v>7906</v>
      </c>
    </row>
    <row r="592">
      <c r="A592" s="1" t="s">
        <v>7907</v>
      </c>
      <c r="B592" s="1" t="s">
        <v>6093</v>
      </c>
      <c r="D592" s="1">
        <v>36.0</v>
      </c>
      <c r="E592" s="1">
        <v>1.3167714E7</v>
      </c>
      <c r="F592" s="1" t="b">
        <v>0</v>
      </c>
      <c r="G592" s="1" t="b">
        <v>0</v>
      </c>
      <c r="H592" s="1" t="s">
        <v>3033</v>
      </c>
      <c r="I592" s="1" t="s">
        <v>6238</v>
      </c>
      <c r="J592" s="1" t="s">
        <v>7449</v>
      </c>
      <c r="K592" s="1" t="s">
        <v>7450</v>
      </c>
      <c r="L592" s="1" t="s">
        <v>1856</v>
      </c>
      <c r="M592" s="1" t="s">
        <v>1857</v>
      </c>
      <c r="N592" s="1" t="s">
        <v>7908</v>
      </c>
      <c r="O592" s="1" t="s">
        <v>7909</v>
      </c>
    </row>
    <row r="593">
      <c r="A593" s="1" t="s">
        <v>7910</v>
      </c>
      <c r="B593" s="1" t="s">
        <v>6093</v>
      </c>
      <c r="D593" s="1">
        <v>36.0</v>
      </c>
      <c r="E593" s="1">
        <v>1.3167681E7</v>
      </c>
      <c r="F593" s="1" t="b">
        <v>0</v>
      </c>
      <c r="G593" s="1" t="b">
        <v>0</v>
      </c>
      <c r="H593" s="1" t="s">
        <v>1849</v>
      </c>
      <c r="I593" s="1" t="s">
        <v>6319</v>
      </c>
      <c r="J593" s="1" t="s">
        <v>6541</v>
      </c>
      <c r="K593" s="1" t="s">
        <v>7865</v>
      </c>
      <c r="L593" s="1" t="s">
        <v>1600</v>
      </c>
      <c r="M593" s="1" t="s">
        <v>1601</v>
      </c>
      <c r="N593" s="1" t="s">
        <v>7911</v>
      </c>
      <c r="O593" s="1" t="s">
        <v>7912</v>
      </c>
    </row>
    <row r="594">
      <c r="A594" s="1" t="s">
        <v>7913</v>
      </c>
      <c r="B594" s="1" t="s">
        <v>6093</v>
      </c>
      <c r="D594" s="1">
        <v>36.0</v>
      </c>
      <c r="E594" s="1">
        <v>1.3069981E7</v>
      </c>
      <c r="F594" s="1" t="b">
        <v>1</v>
      </c>
      <c r="G594" s="1" t="b">
        <v>0</v>
      </c>
      <c r="H594" s="1" t="s">
        <v>2438</v>
      </c>
      <c r="I594" s="1" t="s">
        <v>6319</v>
      </c>
      <c r="J594" s="1" t="s">
        <v>7914</v>
      </c>
      <c r="K594" s="1" t="s">
        <v>7915</v>
      </c>
      <c r="L594" s="1" t="s">
        <v>2052</v>
      </c>
      <c r="M594" s="1" t="s">
        <v>2441</v>
      </c>
      <c r="N594" s="1" t="s">
        <v>7916</v>
      </c>
      <c r="O594" s="1" t="s">
        <v>7917</v>
      </c>
    </row>
    <row r="595">
      <c r="A595" s="1" t="s">
        <v>7918</v>
      </c>
      <c r="B595" s="1" t="s">
        <v>6093</v>
      </c>
      <c r="D595" s="1">
        <v>36.0</v>
      </c>
      <c r="E595" s="1">
        <v>1.3008733E7</v>
      </c>
      <c r="F595" s="1" t="b">
        <v>0</v>
      </c>
      <c r="G595" s="1" t="b">
        <v>0</v>
      </c>
      <c r="H595" s="1" t="s">
        <v>2354</v>
      </c>
      <c r="I595" s="1" t="s">
        <v>6238</v>
      </c>
      <c r="J595" s="1" t="s">
        <v>7410</v>
      </c>
      <c r="K595" s="1" t="s">
        <v>7919</v>
      </c>
      <c r="L595" s="1" t="s">
        <v>1903</v>
      </c>
      <c r="M595" s="1" t="s">
        <v>1883</v>
      </c>
      <c r="N595" s="1" t="s">
        <v>7920</v>
      </c>
      <c r="O595" s="1" t="s">
        <v>7921</v>
      </c>
    </row>
    <row r="596">
      <c r="A596" s="1" t="s">
        <v>7922</v>
      </c>
      <c r="B596" s="1" t="s">
        <v>6093</v>
      </c>
      <c r="D596" s="1">
        <v>36.0</v>
      </c>
      <c r="E596" s="1">
        <v>1.2997034E7</v>
      </c>
      <c r="F596" s="1" t="b">
        <v>1</v>
      </c>
      <c r="G596" s="1" t="b">
        <v>0</v>
      </c>
      <c r="H596" s="1" t="s">
        <v>2438</v>
      </c>
      <c r="I596" s="1" t="s">
        <v>6319</v>
      </c>
      <c r="J596" s="1" t="s">
        <v>7914</v>
      </c>
      <c r="K596" s="1" t="s">
        <v>7915</v>
      </c>
      <c r="L596" s="1" t="s">
        <v>2052</v>
      </c>
      <c r="M596" s="1" t="s">
        <v>2441</v>
      </c>
      <c r="N596" s="1" t="s">
        <v>7923</v>
      </c>
      <c r="O596" s="1" t="s">
        <v>7924</v>
      </c>
    </row>
    <row r="597">
      <c r="A597" s="1" t="s">
        <v>7925</v>
      </c>
      <c r="B597" s="1" t="s">
        <v>6093</v>
      </c>
      <c r="D597" s="1">
        <v>36.0</v>
      </c>
      <c r="E597" s="1">
        <v>1.2982746E7</v>
      </c>
      <c r="F597" s="1" t="b">
        <v>0</v>
      </c>
      <c r="G597" s="1" t="b">
        <v>0</v>
      </c>
      <c r="H597" s="1" t="s">
        <v>2354</v>
      </c>
      <c r="I597" s="1" t="s">
        <v>6238</v>
      </c>
      <c r="J597" s="1" t="s">
        <v>7410</v>
      </c>
      <c r="K597" s="1" t="s">
        <v>7919</v>
      </c>
      <c r="L597" s="1" t="s">
        <v>1903</v>
      </c>
      <c r="M597" s="1" t="s">
        <v>1883</v>
      </c>
      <c r="N597" s="1" t="s">
        <v>7926</v>
      </c>
      <c r="O597" s="1" t="s">
        <v>7927</v>
      </c>
    </row>
    <row r="598">
      <c r="A598" s="1" t="s">
        <v>7928</v>
      </c>
      <c r="B598" s="1" t="s">
        <v>6093</v>
      </c>
      <c r="D598" s="1">
        <v>36.0</v>
      </c>
      <c r="E598" s="1">
        <v>1.2937513E7</v>
      </c>
      <c r="F598" s="1" t="b">
        <v>0</v>
      </c>
      <c r="G598" s="1" t="b">
        <v>0</v>
      </c>
      <c r="H598" s="1" t="s">
        <v>2510</v>
      </c>
      <c r="I598" s="1" t="s">
        <v>6238</v>
      </c>
      <c r="J598" s="1" t="s">
        <v>7314</v>
      </c>
      <c r="L598" s="1" t="s">
        <v>2513</v>
      </c>
      <c r="M598" s="1" t="s">
        <v>98</v>
      </c>
      <c r="N598" s="1" t="s">
        <v>7929</v>
      </c>
      <c r="O598" s="1" t="s">
        <v>7930</v>
      </c>
    </row>
    <row r="599">
      <c r="A599" s="1" t="s">
        <v>7931</v>
      </c>
      <c r="B599" s="1" t="s">
        <v>6093</v>
      </c>
      <c r="D599" s="1">
        <v>36.0</v>
      </c>
      <c r="E599" s="1">
        <v>1.2861217E7</v>
      </c>
      <c r="F599" s="1" t="b">
        <v>0</v>
      </c>
      <c r="G599" s="1" t="b">
        <v>0</v>
      </c>
      <c r="H599" s="1" t="s">
        <v>2354</v>
      </c>
      <c r="I599" s="1" t="s">
        <v>6238</v>
      </c>
      <c r="J599" s="1" t="s">
        <v>7410</v>
      </c>
      <c r="K599" s="1" t="s">
        <v>7919</v>
      </c>
      <c r="L599" s="1" t="s">
        <v>1903</v>
      </c>
      <c r="M599" s="1" t="s">
        <v>1883</v>
      </c>
      <c r="N599" s="1" t="s">
        <v>7932</v>
      </c>
      <c r="O599" s="1" t="s">
        <v>7933</v>
      </c>
    </row>
    <row r="600">
      <c r="A600" s="1" t="s">
        <v>7934</v>
      </c>
      <c r="B600" s="1" t="s">
        <v>6093</v>
      </c>
      <c r="D600" s="1">
        <v>36.0</v>
      </c>
      <c r="E600" s="1">
        <v>1.2793198E7</v>
      </c>
      <c r="F600" s="1" t="b">
        <v>0</v>
      </c>
      <c r="G600" s="1" t="b">
        <v>0</v>
      </c>
      <c r="H600" s="1" t="s">
        <v>3513</v>
      </c>
      <c r="I600" s="1" t="s">
        <v>6238</v>
      </c>
      <c r="J600" s="1" t="s">
        <v>7935</v>
      </c>
      <c r="K600" s="1" t="s">
        <v>7936</v>
      </c>
      <c r="L600" s="1" t="s">
        <v>174</v>
      </c>
      <c r="M600" s="1" t="s">
        <v>175</v>
      </c>
      <c r="N600" s="1" t="s">
        <v>7937</v>
      </c>
      <c r="O600" s="1" t="s">
        <v>7938</v>
      </c>
    </row>
    <row r="601">
      <c r="A601" s="1" t="s">
        <v>7939</v>
      </c>
      <c r="B601" s="1" t="s">
        <v>6093</v>
      </c>
      <c r="D601" s="1">
        <v>36.0</v>
      </c>
      <c r="E601" s="1">
        <v>1.2505881E7</v>
      </c>
      <c r="F601" s="1" t="b">
        <v>1</v>
      </c>
      <c r="G601" s="1" t="b">
        <v>0</v>
      </c>
      <c r="H601" s="1" t="s">
        <v>2371</v>
      </c>
      <c r="I601" s="1" t="s">
        <v>6319</v>
      </c>
      <c r="J601" s="1" t="s">
        <v>7887</v>
      </c>
      <c r="K601" s="1" t="s">
        <v>7888</v>
      </c>
      <c r="L601" s="1" t="s">
        <v>2052</v>
      </c>
      <c r="M601" s="1" t="s">
        <v>1757</v>
      </c>
      <c r="N601" s="1" t="s">
        <v>7940</v>
      </c>
      <c r="O601" s="1" t="s">
        <v>7941</v>
      </c>
    </row>
    <row r="602">
      <c r="A602" s="1" t="s">
        <v>3579</v>
      </c>
      <c r="B602" s="1" t="s">
        <v>6093</v>
      </c>
      <c r="D602" s="1">
        <v>36.0</v>
      </c>
      <c r="E602" s="1">
        <v>1.2466965E7</v>
      </c>
      <c r="F602" s="1" t="b">
        <v>0</v>
      </c>
      <c r="G602" s="1" t="b">
        <v>0</v>
      </c>
      <c r="H602" s="1" t="s">
        <v>3578</v>
      </c>
      <c r="I602" s="1" t="s">
        <v>6319</v>
      </c>
      <c r="J602" s="1" t="s">
        <v>6625</v>
      </c>
      <c r="K602" s="1" t="s">
        <v>7942</v>
      </c>
      <c r="L602" s="1" t="s">
        <v>1897</v>
      </c>
      <c r="M602" s="1" t="s">
        <v>1898</v>
      </c>
      <c r="N602" s="1" t="s">
        <v>6322</v>
      </c>
      <c r="O602" s="1" t="s">
        <v>7943</v>
      </c>
    </row>
    <row r="603">
      <c r="A603" s="1" t="s">
        <v>7944</v>
      </c>
      <c r="B603" s="1" t="s">
        <v>6093</v>
      </c>
      <c r="D603" s="1">
        <v>36.0</v>
      </c>
      <c r="E603" s="1">
        <v>1.2450447E7</v>
      </c>
      <c r="F603" s="1" t="b">
        <v>1</v>
      </c>
      <c r="G603" s="1" t="b">
        <v>0</v>
      </c>
      <c r="H603" s="1" t="s">
        <v>2438</v>
      </c>
      <c r="I603" s="1" t="s">
        <v>6319</v>
      </c>
      <c r="J603" s="1" t="s">
        <v>7914</v>
      </c>
      <c r="K603" s="1" t="s">
        <v>7915</v>
      </c>
      <c r="L603" s="1" t="s">
        <v>2052</v>
      </c>
      <c r="M603" s="1" t="s">
        <v>2441</v>
      </c>
      <c r="N603" s="1" t="s">
        <v>7945</v>
      </c>
      <c r="O603" s="1" t="s">
        <v>7946</v>
      </c>
    </row>
    <row r="604">
      <c r="A604" s="1" t="s">
        <v>7947</v>
      </c>
      <c r="B604" s="1" t="s">
        <v>6093</v>
      </c>
      <c r="D604" s="1">
        <v>36.0</v>
      </c>
      <c r="E604" s="1">
        <v>1.2423446E7</v>
      </c>
      <c r="F604" s="1" t="b">
        <v>0</v>
      </c>
      <c r="G604" s="1" t="b">
        <v>0</v>
      </c>
      <c r="H604" s="1" t="s">
        <v>2596</v>
      </c>
      <c r="I604" s="1" t="s">
        <v>6238</v>
      </c>
      <c r="J604" s="1" t="s">
        <v>7024</v>
      </c>
      <c r="L604" s="1" t="s">
        <v>2599</v>
      </c>
      <c r="M604" s="1" t="s">
        <v>2600</v>
      </c>
      <c r="N604" s="1" t="s">
        <v>7948</v>
      </c>
      <c r="O604" s="1" t="s">
        <v>7949</v>
      </c>
    </row>
    <row r="605">
      <c r="A605" s="1" t="s">
        <v>7950</v>
      </c>
      <c r="B605" s="1" t="s">
        <v>6093</v>
      </c>
      <c r="D605" s="1">
        <v>36.0</v>
      </c>
      <c r="E605" s="1">
        <v>1.2322776E7</v>
      </c>
      <c r="F605" s="1" t="b">
        <v>1</v>
      </c>
      <c r="G605" s="1" t="b">
        <v>0</v>
      </c>
      <c r="H605" s="1" t="s">
        <v>2558</v>
      </c>
      <c r="I605" s="1" t="s">
        <v>6319</v>
      </c>
      <c r="J605" s="1" t="s">
        <v>7951</v>
      </c>
      <c r="K605" s="1" t="s">
        <v>7952</v>
      </c>
      <c r="L605" s="1" t="s">
        <v>1807</v>
      </c>
      <c r="M605" s="1" t="s">
        <v>1757</v>
      </c>
      <c r="N605" s="1" t="s">
        <v>7953</v>
      </c>
      <c r="O605" s="1" t="s">
        <v>7954</v>
      </c>
    </row>
    <row r="606">
      <c r="A606" s="1" t="s">
        <v>7955</v>
      </c>
      <c r="B606" s="1" t="s">
        <v>6093</v>
      </c>
      <c r="D606" s="1">
        <v>36.0</v>
      </c>
      <c r="E606" s="1">
        <v>1.226424E7</v>
      </c>
      <c r="F606" s="1" t="b">
        <v>1</v>
      </c>
      <c r="G606" s="1" t="b">
        <v>0</v>
      </c>
      <c r="H606" s="1" t="s">
        <v>3109</v>
      </c>
      <c r="I606" s="1" t="s">
        <v>6319</v>
      </c>
      <c r="J606" s="1" t="s">
        <v>7869</v>
      </c>
      <c r="K606" s="1" t="s">
        <v>7956</v>
      </c>
      <c r="L606" s="1" t="s">
        <v>1576</v>
      </c>
      <c r="M606" s="1" t="s">
        <v>2979</v>
      </c>
      <c r="N606" s="1" t="s">
        <v>7957</v>
      </c>
      <c r="O606" s="1" t="s">
        <v>7958</v>
      </c>
    </row>
    <row r="607">
      <c r="A607" s="1" t="s">
        <v>7959</v>
      </c>
      <c r="B607" s="1" t="s">
        <v>6093</v>
      </c>
      <c r="D607" s="1">
        <v>36.0</v>
      </c>
      <c r="E607" s="1">
        <v>1.2213444E7</v>
      </c>
      <c r="F607" s="1" t="b">
        <v>1</v>
      </c>
      <c r="G607" s="1" t="b">
        <v>0</v>
      </c>
      <c r="H607" s="1" t="s">
        <v>3109</v>
      </c>
      <c r="I607" s="1" t="s">
        <v>6319</v>
      </c>
      <c r="J607" s="1" t="s">
        <v>7869</v>
      </c>
      <c r="K607" s="1" t="s">
        <v>7956</v>
      </c>
      <c r="L607" s="1" t="s">
        <v>1576</v>
      </c>
      <c r="M607" s="1" t="s">
        <v>2979</v>
      </c>
      <c r="N607" s="1" t="s">
        <v>7960</v>
      </c>
      <c r="O607" s="1" t="s">
        <v>7961</v>
      </c>
    </row>
    <row r="608">
      <c r="A608" s="1" t="s">
        <v>7962</v>
      </c>
      <c r="B608" s="1" t="s">
        <v>6093</v>
      </c>
      <c r="D608" s="1">
        <v>36.0</v>
      </c>
      <c r="E608" s="1">
        <v>1.219781E7</v>
      </c>
      <c r="F608" s="1" t="b">
        <v>1</v>
      </c>
      <c r="G608" s="1" t="b">
        <v>0</v>
      </c>
      <c r="H608" s="1" t="s">
        <v>2525</v>
      </c>
      <c r="I608" s="1" t="s">
        <v>6319</v>
      </c>
      <c r="J608" s="1" t="s">
        <v>7963</v>
      </c>
      <c r="K608" s="1" t="s">
        <v>7964</v>
      </c>
      <c r="L608" s="1" t="s">
        <v>2052</v>
      </c>
      <c r="M608" s="1" t="s">
        <v>307</v>
      </c>
      <c r="N608" s="1" t="s">
        <v>7965</v>
      </c>
      <c r="O608" s="1" t="s">
        <v>7966</v>
      </c>
    </row>
    <row r="609">
      <c r="A609" s="1" t="s">
        <v>3570</v>
      </c>
      <c r="B609" s="1" t="s">
        <v>6093</v>
      </c>
      <c r="D609" s="1">
        <v>36.0</v>
      </c>
      <c r="E609" s="1">
        <v>1.2169555E7</v>
      </c>
      <c r="F609" s="1" t="b">
        <v>0</v>
      </c>
      <c r="G609" s="1" t="b">
        <v>0</v>
      </c>
      <c r="H609" s="1" t="s">
        <v>3569</v>
      </c>
      <c r="I609" s="1" t="s">
        <v>6288</v>
      </c>
      <c r="J609" s="1" t="s">
        <v>7844</v>
      </c>
      <c r="K609" s="1" t="s">
        <v>7967</v>
      </c>
      <c r="L609" s="1" t="s">
        <v>3283</v>
      </c>
      <c r="M609" s="1" t="s">
        <v>3284</v>
      </c>
      <c r="N609" s="1" t="s">
        <v>7968</v>
      </c>
      <c r="O609" s="1" t="s">
        <v>7969</v>
      </c>
    </row>
    <row r="610">
      <c r="A610" s="1" t="s">
        <v>7970</v>
      </c>
      <c r="B610" s="1" t="s">
        <v>6093</v>
      </c>
      <c r="D610" s="1">
        <v>36.0</v>
      </c>
      <c r="E610" s="1">
        <v>1.2117805E7</v>
      </c>
      <c r="F610" s="1" t="b">
        <v>1</v>
      </c>
      <c r="G610" s="1" t="b">
        <v>0</v>
      </c>
      <c r="H610" s="1" t="s">
        <v>2525</v>
      </c>
      <c r="I610" s="1" t="s">
        <v>6319</v>
      </c>
      <c r="J610" s="1" t="s">
        <v>7963</v>
      </c>
      <c r="K610" s="1" t="s">
        <v>7964</v>
      </c>
      <c r="L610" s="1" t="s">
        <v>2052</v>
      </c>
      <c r="M610" s="1" t="s">
        <v>307</v>
      </c>
      <c r="N610" s="1" t="s">
        <v>7971</v>
      </c>
      <c r="O610" s="1" t="s">
        <v>7972</v>
      </c>
    </row>
    <row r="611">
      <c r="A611" s="1" t="s">
        <v>7973</v>
      </c>
      <c r="B611" s="1" t="s">
        <v>6093</v>
      </c>
      <c r="D611" s="1">
        <v>36.0</v>
      </c>
      <c r="E611" s="1">
        <v>1.2073124E7</v>
      </c>
      <c r="F611" s="1" t="b">
        <v>0</v>
      </c>
      <c r="G611" s="1" t="b">
        <v>0</v>
      </c>
      <c r="H611" s="1" t="s">
        <v>3484</v>
      </c>
      <c r="I611" s="1" t="s">
        <v>6238</v>
      </c>
      <c r="J611" s="1" t="s">
        <v>7974</v>
      </c>
      <c r="K611" s="1" t="s">
        <v>7975</v>
      </c>
      <c r="L611" s="1" t="s">
        <v>1856</v>
      </c>
      <c r="M611" s="1" t="s">
        <v>1857</v>
      </c>
      <c r="N611" s="1" t="s">
        <v>7976</v>
      </c>
      <c r="O611" s="1" t="s">
        <v>7977</v>
      </c>
    </row>
    <row r="612">
      <c r="A612" s="1" t="s">
        <v>7978</v>
      </c>
      <c r="B612" s="1" t="s">
        <v>6093</v>
      </c>
      <c r="D612" s="1">
        <v>36.0</v>
      </c>
      <c r="E612" s="1">
        <v>1.1973132E7</v>
      </c>
      <c r="F612" s="1" t="b">
        <v>1</v>
      </c>
      <c r="G612" s="1" t="b">
        <v>0</v>
      </c>
      <c r="H612" s="1" t="s">
        <v>2558</v>
      </c>
      <c r="I612" s="1" t="s">
        <v>6319</v>
      </c>
      <c r="J612" s="1" t="s">
        <v>7951</v>
      </c>
      <c r="K612" s="1" t="s">
        <v>7952</v>
      </c>
      <c r="L612" s="1" t="s">
        <v>1807</v>
      </c>
      <c r="M612" s="1" t="s">
        <v>1757</v>
      </c>
      <c r="N612" s="1" t="s">
        <v>7979</v>
      </c>
      <c r="O612" s="1" t="s">
        <v>7980</v>
      </c>
    </row>
    <row r="613">
      <c r="A613" s="1" t="s">
        <v>7981</v>
      </c>
      <c r="B613" s="1" t="s">
        <v>6093</v>
      </c>
      <c r="D613" s="1">
        <v>36.0</v>
      </c>
      <c r="E613" s="1">
        <v>1.1928708E7</v>
      </c>
      <c r="F613" s="1" t="b">
        <v>0</v>
      </c>
      <c r="G613" s="1" t="b">
        <v>0</v>
      </c>
      <c r="H613" s="1" t="s">
        <v>1986</v>
      </c>
      <c r="I613" s="1" t="s">
        <v>6238</v>
      </c>
      <c r="J613" s="1" t="s">
        <v>7269</v>
      </c>
      <c r="K613" s="1" t="s">
        <v>7982</v>
      </c>
      <c r="L613" s="1" t="s">
        <v>1903</v>
      </c>
      <c r="M613" s="1" t="s">
        <v>1939</v>
      </c>
      <c r="N613" s="1" t="s">
        <v>7983</v>
      </c>
      <c r="O613" s="1" t="s">
        <v>7984</v>
      </c>
    </row>
    <row r="614">
      <c r="A614" s="1" t="s">
        <v>7985</v>
      </c>
      <c r="B614" s="1" t="s">
        <v>6093</v>
      </c>
      <c r="D614" s="1">
        <v>36.0</v>
      </c>
      <c r="E614" s="1">
        <v>1.1844832E7</v>
      </c>
      <c r="F614" s="1" t="b">
        <v>1</v>
      </c>
      <c r="G614" s="1" t="b">
        <v>0</v>
      </c>
      <c r="H614" s="1" t="s">
        <v>2815</v>
      </c>
      <c r="I614" s="1" t="s">
        <v>6319</v>
      </c>
      <c r="J614" s="1" t="s">
        <v>7914</v>
      </c>
      <c r="K614" s="1" t="s">
        <v>7986</v>
      </c>
      <c r="L614" s="1" t="s">
        <v>1807</v>
      </c>
      <c r="M614" s="1" t="s">
        <v>2441</v>
      </c>
      <c r="N614" s="1" t="s">
        <v>7987</v>
      </c>
      <c r="O614" s="1" t="s">
        <v>7988</v>
      </c>
    </row>
    <row r="615">
      <c r="A615" s="1" t="s">
        <v>7989</v>
      </c>
      <c r="B615" s="1" t="s">
        <v>6093</v>
      </c>
      <c r="D615" s="1">
        <v>36.0</v>
      </c>
      <c r="E615" s="1">
        <v>1.1841325E7</v>
      </c>
      <c r="F615" s="1" t="b">
        <v>0</v>
      </c>
      <c r="G615" s="1" t="b">
        <v>0</v>
      </c>
      <c r="H615" s="1" t="s">
        <v>1986</v>
      </c>
      <c r="I615" s="1" t="s">
        <v>6238</v>
      </c>
      <c r="J615" s="1" t="s">
        <v>7269</v>
      </c>
      <c r="K615" s="1" t="s">
        <v>7982</v>
      </c>
      <c r="L615" s="1" t="s">
        <v>1903</v>
      </c>
      <c r="M615" s="1" t="s">
        <v>1939</v>
      </c>
      <c r="N615" s="1" t="s">
        <v>7990</v>
      </c>
      <c r="O615" s="1" t="s">
        <v>7991</v>
      </c>
    </row>
    <row r="616">
      <c r="A616" s="1" t="s">
        <v>7992</v>
      </c>
      <c r="B616" s="1" t="s">
        <v>6093</v>
      </c>
      <c r="D616" s="1">
        <v>36.0</v>
      </c>
      <c r="E616" s="1">
        <v>1.1824538E7</v>
      </c>
      <c r="F616" s="1" t="b">
        <v>0</v>
      </c>
      <c r="G616" s="1" t="b">
        <v>0</v>
      </c>
      <c r="H616" s="1" t="s">
        <v>1986</v>
      </c>
      <c r="I616" s="1" t="s">
        <v>6238</v>
      </c>
      <c r="J616" s="1" t="s">
        <v>7269</v>
      </c>
      <c r="K616" s="1" t="s">
        <v>7982</v>
      </c>
      <c r="L616" s="1" t="s">
        <v>1903</v>
      </c>
      <c r="M616" s="1" t="s">
        <v>1939</v>
      </c>
      <c r="N616" s="1" t="s">
        <v>7993</v>
      </c>
      <c r="O616" s="1" t="s">
        <v>7994</v>
      </c>
    </row>
    <row r="617">
      <c r="A617" s="1" t="s">
        <v>7995</v>
      </c>
      <c r="B617" s="1" t="s">
        <v>6093</v>
      </c>
      <c r="D617" s="1">
        <v>36.0</v>
      </c>
      <c r="E617" s="1">
        <v>1.1804995E7</v>
      </c>
      <c r="F617" s="1" t="b">
        <v>1</v>
      </c>
      <c r="G617" s="1" t="b">
        <v>0</v>
      </c>
      <c r="H617" s="1" t="s">
        <v>2358</v>
      </c>
      <c r="I617" s="1" t="s">
        <v>6319</v>
      </c>
      <c r="J617" s="1" t="s">
        <v>7680</v>
      </c>
      <c r="L617" s="1" t="s">
        <v>2311</v>
      </c>
      <c r="M617" s="1" t="s">
        <v>2221</v>
      </c>
      <c r="N617" s="1" t="s">
        <v>7996</v>
      </c>
      <c r="O617" s="1" t="s">
        <v>7997</v>
      </c>
    </row>
    <row r="618">
      <c r="A618" s="1" t="s">
        <v>7998</v>
      </c>
      <c r="B618" s="1" t="s">
        <v>6093</v>
      </c>
      <c r="D618" s="1">
        <v>36.0</v>
      </c>
      <c r="E618" s="1">
        <v>1.1782732E7</v>
      </c>
      <c r="F618" s="1" t="b">
        <v>1</v>
      </c>
      <c r="G618" s="1" t="b">
        <v>0</v>
      </c>
      <c r="H618" s="1" t="s">
        <v>2525</v>
      </c>
      <c r="I618" s="1" t="s">
        <v>6319</v>
      </c>
      <c r="J618" s="1" t="s">
        <v>7963</v>
      </c>
      <c r="K618" s="1" t="s">
        <v>7964</v>
      </c>
      <c r="L618" s="1" t="s">
        <v>2052</v>
      </c>
      <c r="M618" s="1" t="s">
        <v>307</v>
      </c>
      <c r="N618" s="1" t="s">
        <v>7999</v>
      </c>
      <c r="O618" s="1" t="s">
        <v>8000</v>
      </c>
    </row>
    <row r="619">
      <c r="A619" s="1" t="s">
        <v>8001</v>
      </c>
      <c r="B619" s="1" t="s">
        <v>6093</v>
      </c>
      <c r="D619" s="1">
        <v>36.0</v>
      </c>
      <c r="E619" s="1">
        <v>1.1724501E7</v>
      </c>
      <c r="F619" s="1" t="b">
        <v>0</v>
      </c>
      <c r="G619" s="1" t="b">
        <v>0</v>
      </c>
      <c r="H619" s="1" t="s">
        <v>1986</v>
      </c>
      <c r="I619" s="1" t="s">
        <v>6238</v>
      </c>
      <c r="J619" s="1" t="s">
        <v>7269</v>
      </c>
      <c r="K619" s="1" t="s">
        <v>7982</v>
      </c>
      <c r="L619" s="1" t="s">
        <v>1903</v>
      </c>
      <c r="M619" s="1" t="s">
        <v>1939</v>
      </c>
      <c r="N619" s="1" t="s">
        <v>8002</v>
      </c>
      <c r="O619" s="1" t="s">
        <v>8003</v>
      </c>
    </row>
    <row r="620">
      <c r="A620" s="1" t="s">
        <v>8004</v>
      </c>
      <c r="B620" s="1" t="s">
        <v>6093</v>
      </c>
      <c r="D620" s="1">
        <v>36.0</v>
      </c>
      <c r="E620" s="1">
        <v>1.1680407E7</v>
      </c>
      <c r="F620" s="1" t="b">
        <v>1</v>
      </c>
      <c r="G620" s="1" t="b">
        <v>0</v>
      </c>
      <c r="H620" s="1" t="s">
        <v>2308</v>
      </c>
      <c r="I620" s="1" t="s">
        <v>6319</v>
      </c>
      <c r="J620" s="1" t="s">
        <v>7644</v>
      </c>
      <c r="L620" s="1" t="s">
        <v>2311</v>
      </c>
      <c r="M620" s="1" t="s">
        <v>2275</v>
      </c>
      <c r="N620" s="1" t="s">
        <v>8005</v>
      </c>
      <c r="O620" s="1" t="s">
        <v>8006</v>
      </c>
    </row>
    <row r="621">
      <c r="A621" s="1" t="s">
        <v>8007</v>
      </c>
      <c r="B621" s="1" t="s">
        <v>6093</v>
      </c>
      <c r="D621" s="1">
        <v>36.0</v>
      </c>
      <c r="E621" s="1">
        <v>1.1653256E7</v>
      </c>
      <c r="F621" s="1" t="b">
        <v>1</v>
      </c>
      <c r="G621" s="1" t="b">
        <v>0</v>
      </c>
      <c r="H621" s="1" t="s">
        <v>2049</v>
      </c>
      <c r="I621" s="1" t="s">
        <v>6319</v>
      </c>
      <c r="J621" s="1" t="s">
        <v>8008</v>
      </c>
      <c r="K621" s="1" t="s">
        <v>8009</v>
      </c>
      <c r="L621" s="1" t="s">
        <v>2052</v>
      </c>
      <c r="M621" s="1" t="s">
        <v>1808</v>
      </c>
      <c r="N621" s="1" t="s">
        <v>8010</v>
      </c>
      <c r="O621" s="1" t="s">
        <v>8011</v>
      </c>
    </row>
    <row r="622">
      <c r="A622" s="1" t="s">
        <v>8012</v>
      </c>
      <c r="B622" s="1" t="s">
        <v>6093</v>
      </c>
      <c r="D622" s="1">
        <v>36.0</v>
      </c>
      <c r="E622" s="1">
        <v>1.1611255E7</v>
      </c>
      <c r="F622" s="1" t="b">
        <v>1</v>
      </c>
      <c r="G622" s="1" t="b">
        <v>0</v>
      </c>
      <c r="H622" s="1" t="s">
        <v>2318</v>
      </c>
      <c r="I622" s="1" t="s">
        <v>6319</v>
      </c>
      <c r="J622" s="1" t="s">
        <v>7648</v>
      </c>
      <c r="L622" s="1" t="s">
        <v>2311</v>
      </c>
      <c r="M622" s="1" t="s">
        <v>2321</v>
      </c>
      <c r="N622" s="1" t="s">
        <v>8013</v>
      </c>
      <c r="O622" s="1" t="s">
        <v>8014</v>
      </c>
    </row>
    <row r="623">
      <c r="A623" s="1" t="s">
        <v>3603</v>
      </c>
      <c r="B623" s="1" t="s">
        <v>6093</v>
      </c>
      <c r="D623" s="1">
        <v>36.0</v>
      </c>
      <c r="E623" s="1">
        <v>1.1577599E7</v>
      </c>
      <c r="F623" s="1" t="b">
        <v>0</v>
      </c>
      <c r="G623" s="1" t="b">
        <v>0</v>
      </c>
      <c r="H623" s="1" t="s">
        <v>3602</v>
      </c>
      <c r="I623" s="1" t="s">
        <v>6655</v>
      </c>
      <c r="J623" s="1" t="s">
        <v>8015</v>
      </c>
      <c r="K623" s="1" t="s">
        <v>8016</v>
      </c>
      <c r="L623" s="1" t="s">
        <v>3605</v>
      </c>
      <c r="M623" s="1" t="s">
        <v>3606</v>
      </c>
      <c r="N623" s="1" t="s">
        <v>6658</v>
      </c>
      <c r="O623" s="1" t="s">
        <v>8017</v>
      </c>
    </row>
    <row r="624">
      <c r="A624" s="1" t="s">
        <v>8018</v>
      </c>
      <c r="B624" s="1" t="s">
        <v>6093</v>
      </c>
      <c r="D624" s="1">
        <v>36.0</v>
      </c>
      <c r="E624" s="1">
        <v>1.1569832E7</v>
      </c>
      <c r="F624" s="1" t="b">
        <v>1</v>
      </c>
      <c r="G624" s="1" t="b">
        <v>0</v>
      </c>
      <c r="H624" s="1" t="s">
        <v>2043</v>
      </c>
      <c r="I624" s="1" t="s">
        <v>6319</v>
      </c>
      <c r="J624" s="1" t="s">
        <v>8019</v>
      </c>
      <c r="L624" s="1" t="s">
        <v>2046</v>
      </c>
      <c r="M624" s="1" t="s">
        <v>2047</v>
      </c>
      <c r="N624" s="1" t="s">
        <v>8020</v>
      </c>
      <c r="O624" s="1" t="s">
        <v>8021</v>
      </c>
    </row>
    <row r="625">
      <c r="A625" s="1" t="s">
        <v>8022</v>
      </c>
      <c r="B625" s="1" t="s">
        <v>6093</v>
      </c>
      <c r="D625" s="1">
        <v>36.0</v>
      </c>
      <c r="E625" s="1">
        <v>1.1543548E7</v>
      </c>
      <c r="F625" s="1" t="b">
        <v>1</v>
      </c>
      <c r="G625" s="1" t="b">
        <v>0</v>
      </c>
      <c r="H625" s="1" t="s">
        <v>2049</v>
      </c>
      <c r="I625" s="1" t="s">
        <v>6319</v>
      </c>
      <c r="J625" s="1" t="s">
        <v>8008</v>
      </c>
      <c r="K625" s="1" t="s">
        <v>8009</v>
      </c>
      <c r="L625" s="1" t="s">
        <v>2052</v>
      </c>
      <c r="M625" s="1" t="s">
        <v>1808</v>
      </c>
      <c r="N625" s="1" t="s">
        <v>8023</v>
      </c>
      <c r="O625" s="1" t="s">
        <v>8024</v>
      </c>
    </row>
    <row r="626">
      <c r="A626" s="1" t="s">
        <v>8025</v>
      </c>
      <c r="B626" s="1" t="s">
        <v>6093</v>
      </c>
      <c r="D626" s="1">
        <v>36.0</v>
      </c>
      <c r="E626" s="1">
        <v>1.154264E7</v>
      </c>
      <c r="F626" s="1" t="b">
        <v>0</v>
      </c>
      <c r="G626" s="1" t="b">
        <v>0</v>
      </c>
      <c r="H626" s="1" t="s">
        <v>1826</v>
      </c>
      <c r="I626" s="1" t="s">
        <v>6238</v>
      </c>
      <c r="J626" s="1" t="s">
        <v>6705</v>
      </c>
      <c r="K626" s="1" t="s">
        <v>8026</v>
      </c>
      <c r="L626" s="1" t="s">
        <v>1829</v>
      </c>
      <c r="M626" s="1" t="s">
        <v>509</v>
      </c>
      <c r="N626" s="1" t="s">
        <v>8027</v>
      </c>
      <c r="O626" s="1" t="s">
        <v>8028</v>
      </c>
    </row>
    <row r="627">
      <c r="A627" s="1" t="s">
        <v>8029</v>
      </c>
      <c r="B627" s="1" t="s">
        <v>6093</v>
      </c>
      <c r="D627" s="1">
        <v>36.0</v>
      </c>
      <c r="E627" s="1">
        <v>1.1504178E7</v>
      </c>
      <c r="F627" s="1" t="b">
        <v>0</v>
      </c>
      <c r="G627" s="1" t="b">
        <v>0</v>
      </c>
      <c r="H627" s="1" t="s">
        <v>1826</v>
      </c>
      <c r="I627" s="1" t="s">
        <v>6238</v>
      </c>
      <c r="J627" s="1" t="s">
        <v>6705</v>
      </c>
      <c r="K627" s="1" t="s">
        <v>8026</v>
      </c>
      <c r="L627" s="1" t="s">
        <v>1829</v>
      </c>
      <c r="M627" s="1" t="s">
        <v>509</v>
      </c>
      <c r="N627" s="1" t="s">
        <v>8030</v>
      </c>
      <c r="O627" s="1" t="s">
        <v>8031</v>
      </c>
    </row>
    <row r="628">
      <c r="A628" s="1" t="s">
        <v>8032</v>
      </c>
      <c r="B628" s="1" t="s">
        <v>6093</v>
      </c>
      <c r="D628" s="1">
        <v>36.0</v>
      </c>
      <c r="E628" s="1">
        <v>1.14965E7</v>
      </c>
      <c r="F628" s="1" t="b">
        <v>1</v>
      </c>
      <c r="G628" s="1" t="b">
        <v>0</v>
      </c>
      <c r="H628" s="1" t="s">
        <v>2043</v>
      </c>
      <c r="I628" s="1" t="s">
        <v>6319</v>
      </c>
      <c r="J628" s="1" t="s">
        <v>8019</v>
      </c>
      <c r="L628" s="1" t="s">
        <v>2046</v>
      </c>
      <c r="M628" s="1" t="s">
        <v>2047</v>
      </c>
      <c r="N628" s="1" t="s">
        <v>8033</v>
      </c>
      <c r="O628" s="1" t="s">
        <v>8034</v>
      </c>
    </row>
    <row r="629">
      <c r="A629" s="1" t="s">
        <v>8035</v>
      </c>
      <c r="B629" s="1" t="s">
        <v>6093</v>
      </c>
      <c r="D629" s="1">
        <v>36.0</v>
      </c>
      <c r="E629" s="1">
        <v>1.1471406E7</v>
      </c>
      <c r="F629" s="1" t="b">
        <v>1</v>
      </c>
      <c r="G629" s="1" t="b">
        <v>0</v>
      </c>
      <c r="H629" s="1" t="s">
        <v>2049</v>
      </c>
      <c r="I629" s="1" t="s">
        <v>6319</v>
      </c>
      <c r="J629" s="1" t="s">
        <v>8008</v>
      </c>
      <c r="K629" s="1" t="s">
        <v>8009</v>
      </c>
      <c r="L629" s="1" t="s">
        <v>2052</v>
      </c>
      <c r="M629" s="1" t="s">
        <v>1808</v>
      </c>
      <c r="N629" s="1" t="s">
        <v>8036</v>
      </c>
      <c r="O629" s="1" t="s">
        <v>8037</v>
      </c>
    </row>
    <row r="630">
      <c r="A630" s="1" t="s">
        <v>8038</v>
      </c>
      <c r="B630" s="1" t="s">
        <v>6093</v>
      </c>
      <c r="D630" s="1">
        <v>36.0</v>
      </c>
      <c r="E630" s="1">
        <v>1.1404885E7</v>
      </c>
      <c r="F630" s="1" t="b">
        <v>1</v>
      </c>
      <c r="G630" s="1" t="b">
        <v>0</v>
      </c>
      <c r="H630" s="1" t="s">
        <v>2043</v>
      </c>
      <c r="I630" s="1" t="s">
        <v>6319</v>
      </c>
      <c r="J630" s="1" t="s">
        <v>8019</v>
      </c>
      <c r="L630" s="1" t="s">
        <v>2046</v>
      </c>
      <c r="M630" s="1" t="s">
        <v>2047</v>
      </c>
      <c r="N630" s="1" t="s">
        <v>8039</v>
      </c>
      <c r="O630" s="1" t="s">
        <v>8040</v>
      </c>
    </row>
    <row r="631">
      <c r="A631" s="1" t="s">
        <v>8041</v>
      </c>
      <c r="B631" s="1" t="s">
        <v>6093</v>
      </c>
      <c r="D631" s="1">
        <v>36.0</v>
      </c>
      <c r="E631" s="1">
        <v>1.1376191E7</v>
      </c>
      <c r="F631" s="1" t="b">
        <v>1</v>
      </c>
      <c r="G631" s="1" t="b">
        <v>0</v>
      </c>
      <c r="H631" s="1" t="s">
        <v>2049</v>
      </c>
      <c r="I631" s="1" t="s">
        <v>6319</v>
      </c>
      <c r="J631" s="1" t="s">
        <v>8008</v>
      </c>
      <c r="K631" s="1" t="s">
        <v>8009</v>
      </c>
      <c r="L631" s="1" t="s">
        <v>2052</v>
      </c>
      <c r="M631" s="1" t="s">
        <v>1808</v>
      </c>
      <c r="N631" s="1" t="s">
        <v>8042</v>
      </c>
      <c r="O631" s="1" t="s">
        <v>8043</v>
      </c>
    </row>
    <row r="632">
      <c r="A632" s="1" t="s">
        <v>8044</v>
      </c>
      <c r="B632" s="1" t="s">
        <v>6093</v>
      </c>
      <c r="D632" s="1">
        <v>36.0</v>
      </c>
      <c r="E632" s="1">
        <v>1.1370857E7</v>
      </c>
      <c r="F632" s="1" t="b">
        <v>0</v>
      </c>
      <c r="G632" s="1" t="b">
        <v>0</v>
      </c>
      <c r="H632" s="1" t="s">
        <v>2293</v>
      </c>
      <c r="I632" s="1" t="s">
        <v>6238</v>
      </c>
      <c r="J632" s="1" t="s">
        <v>7309</v>
      </c>
      <c r="K632" s="1" t="s">
        <v>8045</v>
      </c>
      <c r="L632" s="1" t="s">
        <v>1903</v>
      </c>
      <c r="M632" s="1" t="s">
        <v>2057</v>
      </c>
      <c r="N632" s="1" t="s">
        <v>8046</v>
      </c>
      <c r="O632" s="1" t="s">
        <v>8047</v>
      </c>
    </row>
    <row r="633">
      <c r="A633" s="1" t="s">
        <v>3635</v>
      </c>
      <c r="B633" s="1" t="s">
        <v>6093</v>
      </c>
      <c r="D633" s="1">
        <v>36.0</v>
      </c>
      <c r="E633" s="1">
        <v>1.1362525E7</v>
      </c>
      <c r="F633" s="1" t="b">
        <v>0</v>
      </c>
      <c r="G633" s="1" t="b">
        <v>0</v>
      </c>
      <c r="H633" s="1" t="s">
        <v>3634</v>
      </c>
      <c r="I633" s="1" t="s">
        <v>6238</v>
      </c>
      <c r="J633" s="1" t="s">
        <v>8048</v>
      </c>
      <c r="K633" s="1" t="s">
        <v>8049</v>
      </c>
      <c r="L633" s="1" t="s">
        <v>2782</v>
      </c>
      <c r="M633" s="1" t="s">
        <v>3180</v>
      </c>
      <c r="N633" s="1" t="s">
        <v>8050</v>
      </c>
      <c r="O633" s="1" t="s">
        <v>8051</v>
      </c>
    </row>
    <row r="634">
      <c r="A634" s="1" t="s">
        <v>8052</v>
      </c>
      <c r="B634" s="1" t="s">
        <v>6093</v>
      </c>
      <c r="D634" s="1">
        <v>36.0</v>
      </c>
      <c r="E634" s="1">
        <v>1.1356825E7</v>
      </c>
      <c r="F634" s="1" t="b">
        <v>1</v>
      </c>
      <c r="G634" s="1" t="b">
        <v>0</v>
      </c>
      <c r="H634" s="1" t="s">
        <v>2043</v>
      </c>
      <c r="I634" s="1" t="s">
        <v>6319</v>
      </c>
      <c r="J634" s="1" t="s">
        <v>8019</v>
      </c>
      <c r="L634" s="1" t="s">
        <v>2046</v>
      </c>
      <c r="M634" s="1" t="s">
        <v>2047</v>
      </c>
      <c r="N634" s="1" t="s">
        <v>8053</v>
      </c>
      <c r="O634" s="1" t="s">
        <v>8054</v>
      </c>
    </row>
    <row r="635">
      <c r="A635" s="1" t="s">
        <v>3599</v>
      </c>
      <c r="B635" s="1" t="s">
        <v>6093</v>
      </c>
      <c r="D635" s="1">
        <v>36.0</v>
      </c>
      <c r="E635" s="1">
        <v>1.1202511E7</v>
      </c>
      <c r="F635" s="1" t="b">
        <v>0</v>
      </c>
      <c r="G635" s="1" t="b">
        <v>0</v>
      </c>
      <c r="H635" s="1" t="s">
        <v>3598</v>
      </c>
      <c r="I635" s="1" t="s">
        <v>6319</v>
      </c>
      <c r="J635" s="1" t="s">
        <v>8055</v>
      </c>
      <c r="K635" s="1" t="s">
        <v>8056</v>
      </c>
      <c r="L635" s="1" t="s">
        <v>2075</v>
      </c>
      <c r="M635" s="1" t="s">
        <v>2076</v>
      </c>
      <c r="N635" s="1" t="s">
        <v>6322</v>
      </c>
      <c r="O635" s="1" t="s">
        <v>8057</v>
      </c>
    </row>
    <row r="636">
      <c r="A636" s="1" t="s">
        <v>8058</v>
      </c>
      <c r="B636" s="1" t="s">
        <v>6093</v>
      </c>
      <c r="D636" s="1">
        <v>36.0</v>
      </c>
      <c r="E636" s="1">
        <v>1.1158947E7</v>
      </c>
      <c r="F636" s="1" t="b">
        <v>1</v>
      </c>
      <c r="G636" s="1" t="b">
        <v>0</v>
      </c>
      <c r="H636" s="1" t="s">
        <v>2558</v>
      </c>
      <c r="I636" s="1" t="s">
        <v>6319</v>
      </c>
      <c r="J636" s="1" t="s">
        <v>7951</v>
      </c>
      <c r="K636" s="1" t="s">
        <v>7952</v>
      </c>
      <c r="L636" s="1" t="s">
        <v>1807</v>
      </c>
      <c r="M636" s="1" t="s">
        <v>1757</v>
      </c>
      <c r="N636" s="1" t="s">
        <v>8059</v>
      </c>
      <c r="O636" s="1" t="s">
        <v>8060</v>
      </c>
    </row>
    <row r="637">
      <c r="A637" s="1" t="s">
        <v>8061</v>
      </c>
      <c r="B637" s="1" t="s">
        <v>6093</v>
      </c>
      <c r="D637" s="1">
        <v>36.0</v>
      </c>
      <c r="E637" s="1">
        <v>1.1108592E7</v>
      </c>
      <c r="F637" s="1" t="b">
        <v>0</v>
      </c>
      <c r="G637" s="1" t="b">
        <v>0</v>
      </c>
      <c r="H637" s="1" t="s">
        <v>3088</v>
      </c>
      <c r="I637" s="1" t="s">
        <v>6319</v>
      </c>
      <c r="J637" s="1" t="s">
        <v>7559</v>
      </c>
      <c r="K637" s="1" t="s">
        <v>7560</v>
      </c>
      <c r="L637" s="1" t="s">
        <v>3091</v>
      </c>
      <c r="M637" s="1" t="s">
        <v>1798</v>
      </c>
      <c r="N637" s="1" t="s">
        <v>6322</v>
      </c>
      <c r="O637" s="1" t="s">
        <v>8062</v>
      </c>
    </row>
    <row r="638">
      <c r="A638" s="1" t="s">
        <v>8063</v>
      </c>
      <c r="B638" s="1" t="s">
        <v>6093</v>
      </c>
      <c r="D638" s="1">
        <v>36.0</v>
      </c>
      <c r="E638" s="1">
        <v>1.110514E7</v>
      </c>
      <c r="F638" s="1" t="b">
        <v>0</v>
      </c>
      <c r="G638" s="1" t="b">
        <v>0</v>
      </c>
      <c r="H638" s="1" t="s">
        <v>3211</v>
      </c>
      <c r="I638" s="1" t="s">
        <v>6238</v>
      </c>
      <c r="J638" s="1" t="s">
        <v>8064</v>
      </c>
      <c r="L638" s="1" t="s">
        <v>3214</v>
      </c>
      <c r="M638" s="1" t="s">
        <v>723</v>
      </c>
      <c r="N638" s="1" t="s">
        <v>8065</v>
      </c>
      <c r="O638" s="1" t="s">
        <v>8066</v>
      </c>
    </row>
    <row r="639">
      <c r="A639" s="1" t="s">
        <v>3609</v>
      </c>
      <c r="B639" s="1" t="s">
        <v>6093</v>
      </c>
      <c r="D639" s="1">
        <v>36.0</v>
      </c>
      <c r="E639" s="1">
        <v>1.1016423E7</v>
      </c>
      <c r="F639" s="1" t="b">
        <v>0</v>
      </c>
      <c r="G639" s="1" t="b">
        <v>1</v>
      </c>
      <c r="H639" s="1" t="s">
        <v>8067</v>
      </c>
      <c r="I639" s="1" t="s">
        <v>6111</v>
      </c>
      <c r="J639" s="1" t="s">
        <v>7669</v>
      </c>
      <c r="K639" s="1" t="s">
        <v>6170</v>
      </c>
      <c r="L639" s="1" t="s">
        <v>209</v>
      </c>
      <c r="M639" s="1" t="s">
        <v>210</v>
      </c>
      <c r="N639" s="1" t="s">
        <v>6114</v>
      </c>
      <c r="O639" s="1" t="s">
        <v>8068</v>
      </c>
    </row>
    <row r="640">
      <c r="A640" s="1" t="s">
        <v>8069</v>
      </c>
      <c r="B640" s="1" t="s">
        <v>6093</v>
      </c>
      <c r="D640" s="1">
        <v>36.0</v>
      </c>
      <c r="E640" s="1">
        <v>1.089207E7</v>
      </c>
      <c r="F640" s="1" t="b">
        <v>0</v>
      </c>
      <c r="G640" s="1" t="b">
        <v>0</v>
      </c>
      <c r="H640" s="1" t="s">
        <v>1826</v>
      </c>
      <c r="I640" s="1" t="s">
        <v>6238</v>
      </c>
      <c r="J640" s="1" t="s">
        <v>6705</v>
      </c>
      <c r="K640" s="1" t="s">
        <v>8026</v>
      </c>
      <c r="L640" s="1" t="s">
        <v>1829</v>
      </c>
      <c r="M640" s="1" t="s">
        <v>509</v>
      </c>
      <c r="N640" s="1" t="s">
        <v>8070</v>
      </c>
      <c r="O640" s="1" t="s">
        <v>8071</v>
      </c>
    </row>
    <row r="641">
      <c r="A641" s="1" t="s">
        <v>8072</v>
      </c>
      <c r="B641" s="1" t="s">
        <v>6093</v>
      </c>
      <c r="D641" s="1">
        <v>36.0</v>
      </c>
      <c r="E641" s="1">
        <v>1.0884924E7</v>
      </c>
      <c r="F641" s="1" t="b">
        <v>0</v>
      </c>
      <c r="G641" s="1" t="b">
        <v>0</v>
      </c>
      <c r="H641" s="1" t="s">
        <v>1826</v>
      </c>
      <c r="I641" s="1" t="s">
        <v>6238</v>
      </c>
      <c r="J641" s="1" t="s">
        <v>6705</v>
      </c>
      <c r="K641" s="1" t="s">
        <v>8026</v>
      </c>
      <c r="L641" s="1" t="s">
        <v>1829</v>
      </c>
      <c r="M641" s="1" t="s">
        <v>509</v>
      </c>
      <c r="N641" s="1" t="s">
        <v>8073</v>
      </c>
      <c r="O641" s="1" t="s">
        <v>8074</v>
      </c>
    </row>
    <row r="642">
      <c r="A642" s="1" t="s">
        <v>8075</v>
      </c>
      <c r="B642" s="1" t="s">
        <v>6093</v>
      </c>
      <c r="D642" s="1">
        <v>36.0</v>
      </c>
      <c r="E642" s="1">
        <v>1.0842662E7</v>
      </c>
      <c r="F642" s="1" t="b">
        <v>0</v>
      </c>
      <c r="G642" s="1" t="b">
        <v>0</v>
      </c>
      <c r="H642" s="1" t="s">
        <v>1826</v>
      </c>
      <c r="I642" s="1" t="s">
        <v>6238</v>
      </c>
      <c r="J642" s="1" t="s">
        <v>6705</v>
      </c>
      <c r="K642" s="1" t="s">
        <v>8026</v>
      </c>
      <c r="L642" s="1" t="s">
        <v>1829</v>
      </c>
      <c r="M642" s="1" t="s">
        <v>509</v>
      </c>
      <c r="N642" s="1" t="s">
        <v>8076</v>
      </c>
      <c r="O642" s="1" t="s">
        <v>8077</v>
      </c>
    </row>
    <row r="643">
      <c r="A643" s="1" t="s">
        <v>8078</v>
      </c>
      <c r="B643" s="1" t="s">
        <v>6093</v>
      </c>
      <c r="D643" s="1">
        <v>36.0</v>
      </c>
      <c r="E643" s="1">
        <v>1.0835602E7</v>
      </c>
      <c r="F643" s="1" t="b">
        <v>0</v>
      </c>
      <c r="G643" s="1" t="b">
        <v>0</v>
      </c>
      <c r="H643" s="1" t="s">
        <v>2293</v>
      </c>
      <c r="I643" s="1" t="s">
        <v>6238</v>
      </c>
      <c r="J643" s="1" t="s">
        <v>7309</v>
      </c>
      <c r="K643" s="1" t="s">
        <v>8045</v>
      </c>
      <c r="L643" s="1" t="s">
        <v>1903</v>
      </c>
      <c r="M643" s="1" t="s">
        <v>2057</v>
      </c>
      <c r="N643" s="1" t="s">
        <v>8079</v>
      </c>
      <c r="O643" s="1" t="s">
        <v>8080</v>
      </c>
    </row>
    <row r="644">
      <c r="A644" s="1" t="s">
        <v>8081</v>
      </c>
      <c r="B644" s="1" t="s">
        <v>6093</v>
      </c>
      <c r="D644" s="1">
        <v>36.0</v>
      </c>
      <c r="E644" s="1">
        <v>1.083117E7</v>
      </c>
      <c r="F644" s="1" t="b">
        <v>1</v>
      </c>
      <c r="G644" s="1" t="b">
        <v>0</v>
      </c>
      <c r="H644" s="1" t="s">
        <v>3224</v>
      </c>
      <c r="I644" s="1" t="s">
        <v>6319</v>
      </c>
      <c r="J644" s="1" t="s">
        <v>8082</v>
      </c>
      <c r="K644" s="1" t="s">
        <v>8083</v>
      </c>
      <c r="L644" s="1" t="s">
        <v>1576</v>
      </c>
      <c r="M644" s="1" t="s">
        <v>1577</v>
      </c>
      <c r="N644" s="1" t="s">
        <v>8084</v>
      </c>
      <c r="O644" s="1" t="s">
        <v>8085</v>
      </c>
    </row>
    <row r="645">
      <c r="A645" s="1" t="s">
        <v>8086</v>
      </c>
      <c r="B645" s="1" t="s">
        <v>6093</v>
      </c>
      <c r="D645" s="1">
        <v>36.0</v>
      </c>
      <c r="E645" s="1">
        <v>1.0829174E7</v>
      </c>
      <c r="F645" s="1" t="b">
        <v>1</v>
      </c>
      <c r="G645" s="1" t="b">
        <v>0</v>
      </c>
      <c r="H645" s="1" t="s">
        <v>3224</v>
      </c>
      <c r="I645" s="1" t="s">
        <v>6319</v>
      </c>
      <c r="J645" s="1" t="s">
        <v>8082</v>
      </c>
      <c r="K645" s="1" t="s">
        <v>8083</v>
      </c>
      <c r="L645" s="1" t="s">
        <v>1576</v>
      </c>
      <c r="M645" s="1" t="s">
        <v>1577</v>
      </c>
      <c r="N645" s="1" t="s">
        <v>8087</v>
      </c>
      <c r="O645" s="1" t="s">
        <v>8088</v>
      </c>
    </row>
    <row r="646">
      <c r="A646" s="1" t="s">
        <v>8089</v>
      </c>
      <c r="B646" s="1" t="s">
        <v>6093</v>
      </c>
      <c r="D646" s="1">
        <v>36.0</v>
      </c>
      <c r="E646" s="1">
        <v>1.0813845E7</v>
      </c>
      <c r="F646" s="1" t="b">
        <v>0</v>
      </c>
      <c r="G646" s="1" t="b">
        <v>0</v>
      </c>
      <c r="H646" s="1" t="s">
        <v>3211</v>
      </c>
      <c r="I646" s="1" t="s">
        <v>6238</v>
      </c>
      <c r="J646" s="1" t="s">
        <v>8064</v>
      </c>
      <c r="L646" s="1" t="s">
        <v>3214</v>
      </c>
      <c r="M646" s="1" t="s">
        <v>723</v>
      </c>
      <c r="N646" s="1" t="s">
        <v>8090</v>
      </c>
      <c r="O646" s="1" t="s">
        <v>8091</v>
      </c>
    </row>
    <row r="647">
      <c r="A647" s="1" t="s">
        <v>8092</v>
      </c>
      <c r="B647" s="1" t="s">
        <v>6093</v>
      </c>
      <c r="D647" s="1">
        <v>36.0</v>
      </c>
      <c r="E647" s="1">
        <v>1.0692684E7</v>
      </c>
      <c r="F647" s="1" t="b">
        <v>0</v>
      </c>
      <c r="G647" s="1" t="b">
        <v>0</v>
      </c>
      <c r="H647" s="1" t="s">
        <v>2139</v>
      </c>
      <c r="I647" s="1" t="s">
        <v>6238</v>
      </c>
      <c r="J647" s="1" t="s">
        <v>8093</v>
      </c>
      <c r="K647" s="1" t="s">
        <v>8094</v>
      </c>
      <c r="L647" s="1" t="s">
        <v>2142</v>
      </c>
      <c r="M647" s="1" t="s">
        <v>515</v>
      </c>
      <c r="N647" s="1" t="s">
        <v>8095</v>
      </c>
      <c r="O647" s="1" t="s">
        <v>8096</v>
      </c>
    </row>
    <row r="648">
      <c r="A648" s="1" t="s">
        <v>8097</v>
      </c>
      <c r="B648" s="1" t="s">
        <v>6093</v>
      </c>
      <c r="D648" s="1">
        <v>36.0</v>
      </c>
      <c r="E648" s="1">
        <v>1.0634596E7</v>
      </c>
      <c r="F648" s="1" t="b">
        <v>0</v>
      </c>
      <c r="G648" s="1" t="b">
        <v>0</v>
      </c>
      <c r="H648" s="1" t="s">
        <v>2139</v>
      </c>
      <c r="I648" s="1" t="s">
        <v>6238</v>
      </c>
      <c r="J648" s="1" t="s">
        <v>8093</v>
      </c>
      <c r="K648" s="1" t="s">
        <v>8094</v>
      </c>
      <c r="L648" s="1" t="s">
        <v>2142</v>
      </c>
      <c r="M648" s="1" t="s">
        <v>515</v>
      </c>
      <c r="N648" s="1" t="s">
        <v>8098</v>
      </c>
      <c r="O648" s="1" t="s">
        <v>8099</v>
      </c>
    </row>
    <row r="649">
      <c r="A649" s="1" t="s">
        <v>8100</v>
      </c>
      <c r="B649" s="1" t="s">
        <v>6093</v>
      </c>
      <c r="D649" s="1">
        <v>36.0</v>
      </c>
      <c r="E649" s="1">
        <v>1.0618835E7</v>
      </c>
      <c r="F649" s="1" t="b">
        <v>1</v>
      </c>
      <c r="G649" s="1" t="b">
        <v>0</v>
      </c>
      <c r="H649" s="1" t="s">
        <v>2713</v>
      </c>
      <c r="I649" s="1" t="s">
        <v>6319</v>
      </c>
      <c r="J649" s="1" t="s">
        <v>8101</v>
      </c>
      <c r="L649" s="1" t="s">
        <v>2311</v>
      </c>
      <c r="M649" s="1" t="s">
        <v>2452</v>
      </c>
      <c r="N649" s="1" t="s">
        <v>8102</v>
      </c>
      <c r="O649" s="1" t="s">
        <v>8103</v>
      </c>
    </row>
    <row r="650">
      <c r="A650" s="1" t="s">
        <v>8104</v>
      </c>
      <c r="B650" s="1" t="s">
        <v>6093</v>
      </c>
      <c r="D650" s="1">
        <v>36.0</v>
      </c>
      <c r="E650" s="1">
        <v>1.0615512E7</v>
      </c>
      <c r="F650" s="1" t="b">
        <v>1</v>
      </c>
      <c r="G650" s="1" t="b">
        <v>0</v>
      </c>
      <c r="H650" s="1" t="s">
        <v>2713</v>
      </c>
      <c r="I650" s="1" t="s">
        <v>6319</v>
      </c>
      <c r="J650" s="1" t="s">
        <v>8101</v>
      </c>
      <c r="L650" s="1" t="s">
        <v>2311</v>
      </c>
      <c r="M650" s="1" t="s">
        <v>2452</v>
      </c>
      <c r="N650" s="1" t="s">
        <v>8105</v>
      </c>
      <c r="O650" s="1" t="s">
        <v>8106</v>
      </c>
    </row>
    <row r="651">
      <c r="A651" s="1" t="s">
        <v>8107</v>
      </c>
      <c r="B651" s="1" t="s">
        <v>6093</v>
      </c>
      <c r="D651" s="1">
        <v>36.0</v>
      </c>
      <c r="E651" s="1">
        <v>1.061355E7</v>
      </c>
      <c r="F651" s="1" t="b">
        <v>1</v>
      </c>
      <c r="G651" s="1" t="b">
        <v>0</v>
      </c>
      <c r="H651" s="1" t="s">
        <v>2713</v>
      </c>
      <c r="I651" s="1" t="s">
        <v>6319</v>
      </c>
      <c r="J651" s="1" t="s">
        <v>8101</v>
      </c>
      <c r="L651" s="1" t="s">
        <v>2311</v>
      </c>
      <c r="M651" s="1" t="s">
        <v>2452</v>
      </c>
      <c r="N651" s="1" t="s">
        <v>8108</v>
      </c>
      <c r="O651" s="1" t="s">
        <v>8109</v>
      </c>
    </row>
    <row r="652">
      <c r="A652" s="1" t="s">
        <v>8110</v>
      </c>
      <c r="B652" s="1" t="s">
        <v>6093</v>
      </c>
      <c r="D652" s="1">
        <v>36.0</v>
      </c>
      <c r="E652" s="1">
        <v>1.0611685E7</v>
      </c>
      <c r="F652" s="1" t="b">
        <v>0</v>
      </c>
      <c r="G652" s="1" t="b">
        <v>0</v>
      </c>
      <c r="H652" s="1" t="s">
        <v>2139</v>
      </c>
      <c r="I652" s="1" t="s">
        <v>6238</v>
      </c>
      <c r="J652" s="1" t="s">
        <v>8093</v>
      </c>
      <c r="K652" s="1" t="s">
        <v>8094</v>
      </c>
      <c r="L652" s="1" t="s">
        <v>2142</v>
      </c>
      <c r="M652" s="1" t="s">
        <v>515</v>
      </c>
      <c r="N652" s="1" t="s">
        <v>8111</v>
      </c>
      <c r="O652" s="1" t="s">
        <v>8112</v>
      </c>
    </row>
    <row r="653">
      <c r="A653" s="1" t="s">
        <v>8113</v>
      </c>
      <c r="B653" s="1" t="s">
        <v>6093</v>
      </c>
      <c r="D653" s="1">
        <v>36.0</v>
      </c>
      <c r="E653" s="1">
        <v>1.0596424E7</v>
      </c>
      <c r="F653" s="1" t="b">
        <v>0</v>
      </c>
      <c r="G653" s="1" t="b">
        <v>0</v>
      </c>
      <c r="H653" s="1" t="s">
        <v>2262</v>
      </c>
      <c r="I653" s="1" t="s">
        <v>6238</v>
      </c>
      <c r="J653" s="1" t="s">
        <v>8114</v>
      </c>
      <c r="K653" s="1" t="s">
        <v>8115</v>
      </c>
      <c r="L653" s="1" t="s">
        <v>2265</v>
      </c>
      <c r="M653" s="1" t="s">
        <v>2266</v>
      </c>
      <c r="N653" s="1" t="s">
        <v>8116</v>
      </c>
      <c r="O653" s="1" t="s">
        <v>8117</v>
      </c>
    </row>
    <row r="654">
      <c r="A654" s="1" t="s">
        <v>8118</v>
      </c>
      <c r="B654" s="1" t="s">
        <v>6093</v>
      </c>
      <c r="D654" s="1">
        <v>36.0</v>
      </c>
      <c r="E654" s="1">
        <v>1.0549156E7</v>
      </c>
      <c r="F654" s="1" t="b">
        <v>0</v>
      </c>
      <c r="G654" s="1" t="b">
        <v>0</v>
      </c>
      <c r="H654" s="1" t="s">
        <v>2139</v>
      </c>
      <c r="I654" s="1" t="s">
        <v>6238</v>
      </c>
      <c r="J654" s="1" t="s">
        <v>8093</v>
      </c>
      <c r="K654" s="1" t="s">
        <v>8094</v>
      </c>
      <c r="L654" s="1" t="s">
        <v>2142</v>
      </c>
      <c r="M654" s="1" t="s">
        <v>515</v>
      </c>
      <c r="N654" s="1" t="s">
        <v>8119</v>
      </c>
      <c r="O654" s="1" t="s">
        <v>8120</v>
      </c>
    </row>
    <row r="655">
      <c r="A655" s="1" t="s">
        <v>8121</v>
      </c>
      <c r="B655" s="1" t="s">
        <v>6093</v>
      </c>
      <c r="D655" s="1">
        <v>36.0</v>
      </c>
      <c r="E655" s="1">
        <v>1.0438657E7</v>
      </c>
      <c r="F655" s="1" t="b">
        <v>0</v>
      </c>
      <c r="G655" s="1" t="b">
        <v>0</v>
      </c>
      <c r="H655" s="1" t="s">
        <v>3237</v>
      </c>
      <c r="I655" s="1" t="s">
        <v>6319</v>
      </c>
      <c r="J655" s="1" t="s">
        <v>7154</v>
      </c>
      <c r="K655" s="1" t="s">
        <v>8122</v>
      </c>
      <c r="L655" s="1" t="s">
        <v>639</v>
      </c>
      <c r="M655" s="1" t="s">
        <v>640</v>
      </c>
      <c r="N655" s="1" t="s">
        <v>8123</v>
      </c>
      <c r="O655" s="1" t="s">
        <v>8124</v>
      </c>
    </row>
    <row r="656">
      <c r="A656" s="1" t="s">
        <v>8125</v>
      </c>
      <c r="B656" s="1" t="s">
        <v>6093</v>
      </c>
      <c r="D656" s="1">
        <v>36.0</v>
      </c>
      <c r="E656" s="1">
        <v>1.0428092E7</v>
      </c>
      <c r="F656" s="1" t="b">
        <v>0</v>
      </c>
      <c r="G656" s="1" t="b">
        <v>0</v>
      </c>
      <c r="H656" s="1" t="s">
        <v>1900</v>
      </c>
      <c r="I656" s="1" t="s">
        <v>6238</v>
      </c>
      <c r="J656" s="1" t="s">
        <v>7384</v>
      </c>
      <c r="K656" s="1" t="s">
        <v>7385</v>
      </c>
      <c r="L656" s="1" t="s">
        <v>1903</v>
      </c>
      <c r="M656" s="1" t="s">
        <v>1904</v>
      </c>
      <c r="N656" s="1" t="s">
        <v>8126</v>
      </c>
      <c r="O656" s="1" t="s">
        <v>8127</v>
      </c>
    </row>
    <row r="657">
      <c r="A657" s="1" t="s">
        <v>8128</v>
      </c>
      <c r="B657" s="1" t="s">
        <v>6093</v>
      </c>
      <c r="D657" s="1">
        <v>36.0</v>
      </c>
      <c r="E657" s="1">
        <v>1.0424077E7</v>
      </c>
      <c r="F657" s="1" t="b">
        <v>0</v>
      </c>
      <c r="G657" s="1" t="b">
        <v>0</v>
      </c>
      <c r="H657" s="1" t="s">
        <v>3237</v>
      </c>
      <c r="I657" s="1" t="s">
        <v>6319</v>
      </c>
      <c r="J657" s="1" t="s">
        <v>7154</v>
      </c>
      <c r="K657" s="1" t="s">
        <v>8122</v>
      </c>
      <c r="L657" s="1" t="s">
        <v>639</v>
      </c>
      <c r="M657" s="1" t="s">
        <v>640</v>
      </c>
      <c r="N657" s="1" t="s">
        <v>8129</v>
      </c>
      <c r="O657" s="1" t="s">
        <v>8130</v>
      </c>
    </row>
    <row r="658">
      <c r="A658" s="1" t="s">
        <v>8131</v>
      </c>
      <c r="B658" s="1" t="s">
        <v>6093</v>
      </c>
      <c r="D658" s="1">
        <v>36.0</v>
      </c>
      <c r="E658" s="1">
        <v>1.0352232E7</v>
      </c>
      <c r="F658" s="1" t="b">
        <v>0</v>
      </c>
      <c r="G658" s="1" t="b">
        <v>0</v>
      </c>
      <c r="H658" s="1" t="s">
        <v>2262</v>
      </c>
      <c r="I658" s="1" t="s">
        <v>6238</v>
      </c>
      <c r="J658" s="1" t="s">
        <v>8114</v>
      </c>
      <c r="K658" s="1" t="s">
        <v>8115</v>
      </c>
      <c r="L658" s="1" t="s">
        <v>2265</v>
      </c>
      <c r="M658" s="1" t="s">
        <v>2266</v>
      </c>
      <c r="N658" s="1" t="s">
        <v>8132</v>
      </c>
      <c r="O658" s="1" t="s">
        <v>8133</v>
      </c>
    </row>
    <row r="659">
      <c r="A659" s="1" t="s">
        <v>8134</v>
      </c>
      <c r="B659" s="1" t="s">
        <v>6093</v>
      </c>
      <c r="D659" s="1">
        <v>36.0</v>
      </c>
      <c r="E659" s="1">
        <v>1.0267007E7</v>
      </c>
      <c r="F659" s="1" t="b">
        <v>0</v>
      </c>
      <c r="G659" s="1" t="b">
        <v>0</v>
      </c>
      <c r="H659" s="1" t="s">
        <v>2262</v>
      </c>
      <c r="I659" s="1" t="s">
        <v>6238</v>
      </c>
      <c r="J659" s="1" t="s">
        <v>8114</v>
      </c>
      <c r="K659" s="1" t="s">
        <v>8115</v>
      </c>
      <c r="L659" s="1" t="s">
        <v>2265</v>
      </c>
      <c r="M659" s="1" t="s">
        <v>2266</v>
      </c>
      <c r="N659" s="1" t="s">
        <v>8135</v>
      </c>
      <c r="O659" s="1" t="s">
        <v>8136</v>
      </c>
    </row>
    <row r="660">
      <c r="A660" s="1" t="s">
        <v>8137</v>
      </c>
      <c r="B660" s="1" t="s">
        <v>6093</v>
      </c>
      <c r="D660" s="1">
        <v>36.0</v>
      </c>
      <c r="E660" s="1">
        <v>1.0240514E7</v>
      </c>
      <c r="F660" s="1" t="b">
        <v>0</v>
      </c>
      <c r="G660" s="1" t="b">
        <v>0</v>
      </c>
      <c r="H660" s="1" t="s">
        <v>1724</v>
      </c>
      <c r="I660" s="1" t="s">
        <v>6319</v>
      </c>
      <c r="J660" s="1" t="s">
        <v>7499</v>
      </c>
      <c r="K660" s="1" t="s">
        <v>7755</v>
      </c>
      <c r="L660" s="1" t="s">
        <v>1727</v>
      </c>
      <c r="M660" s="1" t="s">
        <v>287</v>
      </c>
      <c r="N660" s="1" t="s">
        <v>6322</v>
      </c>
      <c r="O660" s="1" t="s">
        <v>8138</v>
      </c>
    </row>
    <row r="661">
      <c r="A661" s="1" t="s">
        <v>8139</v>
      </c>
      <c r="B661" s="1" t="s">
        <v>6093</v>
      </c>
      <c r="D661" s="1">
        <v>36.0</v>
      </c>
      <c r="E661" s="1">
        <v>1.0231571E7</v>
      </c>
      <c r="F661" s="1" t="b">
        <v>1</v>
      </c>
      <c r="G661" s="1" t="b">
        <v>0</v>
      </c>
      <c r="H661" s="1" t="s">
        <v>2308</v>
      </c>
      <c r="I661" s="1" t="s">
        <v>6319</v>
      </c>
      <c r="J661" s="1" t="s">
        <v>7644</v>
      </c>
      <c r="L661" s="1" t="s">
        <v>2311</v>
      </c>
      <c r="M661" s="1" t="s">
        <v>2275</v>
      </c>
      <c r="N661" s="1" t="s">
        <v>8140</v>
      </c>
      <c r="O661" s="1" t="s">
        <v>8141</v>
      </c>
    </row>
    <row r="662">
      <c r="A662" s="1" t="s">
        <v>8142</v>
      </c>
      <c r="B662" s="1" t="s">
        <v>6093</v>
      </c>
      <c r="D662" s="1">
        <v>36.0</v>
      </c>
      <c r="E662" s="1">
        <v>1.0226014E7</v>
      </c>
      <c r="F662" s="1" t="b">
        <v>0</v>
      </c>
      <c r="G662" s="1" t="b">
        <v>0</v>
      </c>
      <c r="H662" s="1" t="s">
        <v>2293</v>
      </c>
      <c r="I662" s="1" t="s">
        <v>6238</v>
      </c>
      <c r="J662" s="1" t="s">
        <v>7309</v>
      </c>
      <c r="K662" s="1" t="s">
        <v>8045</v>
      </c>
      <c r="L662" s="1" t="s">
        <v>1903</v>
      </c>
      <c r="M662" s="1" t="s">
        <v>2057</v>
      </c>
      <c r="N662" s="1" t="s">
        <v>8143</v>
      </c>
      <c r="O662" s="1" t="s">
        <v>8144</v>
      </c>
    </row>
    <row r="663">
      <c r="A663" s="1" t="s">
        <v>8145</v>
      </c>
      <c r="B663" s="1" t="s">
        <v>6093</v>
      </c>
      <c r="D663" s="1">
        <v>36.0</v>
      </c>
      <c r="E663" s="1">
        <v>1.0200833E7</v>
      </c>
      <c r="F663" s="1" t="b">
        <v>0</v>
      </c>
      <c r="G663" s="1" t="b">
        <v>0</v>
      </c>
      <c r="H663" s="1" t="s">
        <v>1900</v>
      </c>
      <c r="I663" s="1" t="s">
        <v>6238</v>
      </c>
      <c r="J663" s="1" t="s">
        <v>7384</v>
      </c>
      <c r="K663" s="1" t="s">
        <v>7385</v>
      </c>
      <c r="L663" s="1" t="s">
        <v>1903</v>
      </c>
      <c r="M663" s="1" t="s">
        <v>1904</v>
      </c>
      <c r="N663" s="1" t="s">
        <v>8146</v>
      </c>
      <c r="O663" s="1" t="s">
        <v>8147</v>
      </c>
    </row>
    <row r="664">
      <c r="A664" s="1" t="s">
        <v>8148</v>
      </c>
      <c r="B664" s="1" t="s">
        <v>6093</v>
      </c>
      <c r="D664" s="1">
        <v>36.0</v>
      </c>
      <c r="E664" s="1">
        <v>1.0117461E7</v>
      </c>
      <c r="F664" s="1" t="b">
        <v>0</v>
      </c>
      <c r="G664" s="1" t="b">
        <v>0</v>
      </c>
      <c r="H664" s="1" t="s">
        <v>2281</v>
      </c>
      <c r="I664" s="1" t="s">
        <v>6238</v>
      </c>
      <c r="J664" s="1" t="s">
        <v>7467</v>
      </c>
      <c r="K664" s="1" t="s">
        <v>8149</v>
      </c>
      <c r="L664" s="1" t="s">
        <v>1903</v>
      </c>
      <c r="M664" s="1" t="s">
        <v>1883</v>
      </c>
      <c r="N664" s="1" t="s">
        <v>8150</v>
      </c>
      <c r="O664" s="1" t="s">
        <v>8151</v>
      </c>
    </row>
    <row r="665">
      <c r="A665" s="1" t="s">
        <v>8152</v>
      </c>
      <c r="B665" s="1" t="s">
        <v>6093</v>
      </c>
      <c r="D665" s="1">
        <v>36.0</v>
      </c>
      <c r="E665" s="1">
        <v>1.0092447E7</v>
      </c>
      <c r="F665" s="1" t="b">
        <v>0</v>
      </c>
      <c r="G665" s="1" t="b">
        <v>0</v>
      </c>
      <c r="H665" s="1" t="s">
        <v>2293</v>
      </c>
      <c r="I665" s="1" t="s">
        <v>6238</v>
      </c>
      <c r="J665" s="1" t="s">
        <v>7309</v>
      </c>
      <c r="K665" s="1" t="s">
        <v>8045</v>
      </c>
      <c r="L665" s="1" t="s">
        <v>1903</v>
      </c>
      <c r="M665" s="1" t="s">
        <v>2057</v>
      </c>
      <c r="N665" s="1" t="s">
        <v>8153</v>
      </c>
      <c r="O665" s="1" t="s">
        <v>8154</v>
      </c>
    </row>
    <row r="666">
      <c r="A666" s="1" t="s">
        <v>8155</v>
      </c>
      <c r="B666" s="1" t="s">
        <v>6093</v>
      </c>
      <c r="D666" s="1">
        <v>36.0</v>
      </c>
      <c r="E666" s="1">
        <v>1.0091415E7</v>
      </c>
      <c r="F666" s="1" t="b">
        <v>1</v>
      </c>
      <c r="G666" s="1" t="b">
        <v>0</v>
      </c>
      <c r="H666" s="1" t="s">
        <v>2860</v>
      </c>
      <c r="I666" s="1" t="s">
        <v>6319</v>
      </c>
      <c r="J666" s="1" t="s">
        <v>7963</v>
      </c>
      <c r="K666" s="1" t="s">
        <v>8156</v>
      </c>
      <c r="L666" s="1" t="s">
        <v>1807</v>
      </c>
      <c r="M666" s="1" t="s">
        <v>307</v>
      </c>
      <c r="N666" s="1" t="s">
        <v>8157</v>
      </c>
      <c r="O666" s="1" t="s">
        <v>8158</v>
      </c>
    </row>
    <row r="667">
      <c r="A667" s="1" t="s">
        <v>8159</v>
      </c>
      <c r="B667" s="1" t="s">
        <v>6093</v>
      </c>
      <c r="D667" s="1">
        <v>36.0</v>
      </c>
      <c r="E667" s="1">
        <v>1.0071613E7</v>
      </c>
      <c r="F667" s="1" t="b">
        <v>0</v>
      </c>
      <c r="G667" s="1" t="b">
        <v>0</v>
      </c>
      <c r="H667" s="1" t="s">
        <v>3484</v>
      </c>
      <c r="I667" s="1" t="s">
        <v>6238</v>
      </c>
      <c r="J667" s="1" t="s">
        <v>7974</v>
      </c>
      <c r="K667" s="1" t="s">
        <v>7975</v>
      </c>
      <c r="L667" s="1" t="s">
        <v>1856</v>
      </c>
      <c r="M667" s="1" t="s">
        <v>1857</v>
      </c>
      <c r="N667" s="1" t="s">
        <v>8160</v>
      </c>
      <c r="O667" s="1" t="s">
        <v>8161</v>
      </c>
    </row>
    <row r="668">
      <c r="A668" s="1" t="s">
        <v>8162</v>
      </c>
      <c r="B668" s="1" t="s">
        <v>6093</v>
      </c>
      <c r="D668" s="1">
        <v>36.0</v>
      </c>
      <c r="E668" s="1">
        <v>1.0049164E7</v>
      </c>
      <c r="F668" s="1" t="b">
        <v>1</v>
      </c>
      <c r="G668" s="1" t="b">
        <v>0</v>
      </c>
      <c r="H668" s="1" t="s">
        <v>2318</v>
      </c>
      <c r="I668" s="1" t="s">
        <v>6319</v>
      </c>
      <c r="J668" s="1" t="s">
        <v>7648</v>
      </c>
      <c r="L668" s="1" t="s">
        <v>2311</v>
      </c>
      <c r="M668" s="1" t="s">
        <v>2321</v>
      </c>
      <c r="N668" s="1" t="s">
        <v>8163</v>
      </c>
      <c r="O668" s="1" t="s">
        <v>8164</v>
      </c>
    </row>
    <row r="669">
      <c r="A669" s="1" t="s">
        <v>8165</v>
      </c>
      <c r="B669" s="1" t="s">
        <v>6093</v>
      </c>
      <c r="D669" s="1">
        <v>36.0</v>
      </c>
      <c r="E669" s="1">
        <v>1.0034884E7</v>
      </c>
      <c r="F669" s="1" t="b">
        <v>0</v>
      </c>
      <c r="G669" s="1" t="b">
        <v>0</v>
      </c>
      <c r="H669" s="1" t="s">
        <v>2281</v>
      </c>
      <c r="I669" s="1" t="s">
        <v>6238</v>
      </c>
      <c r="J669" s="1" t="s">
        <v>7467</v>
      </c>
      <c r="K669" s="1" t="s">
        <v>8149</v>
      </c>
      <c r="L669" s="1" t="s">
        <v>1903</v>
      </c>
      <c r="M669" s="1" t="s">
        <v>1883</v>
      </c>
      <c r="N669" s="1" t="s">
        <v>8166</v>
      </c>
      <c r="O669" s="1" t="s">
        <v>8167</v>
      </c>
    </row>
    <row r="670">
      <c r="A670" s="1" t="s">
        <v>8168</v>
      </c>
      <c r="B670" s="1" t="s">
        <v>6093</v>
      </c>
      <c r="D670" s="1">
        <v>36.0</v>
      </c>
      <c r="E670" s="1">
        <v>1.0027215E7</v>
      </c>
      <c r="F670" s="1" t="b">
        <v>0</v>
      </c>
      <c r="G670" s="1" t="b">
        <v>0</v>
      </c>
      <c r="H670" s="1" t="s">
        <v>2281</v>
      </c>
      <c r="I670" s="1" t="s">
        <v>6238</v>
      </c>
      <c r="J670" s="1" t="s">
        <v>7467</v>
      </c>
      <c r="K670" s="1" t="s">
        <v>8149</v>
      </c>
      <c r="L670" s="1" t="s">
        <v>1903</v>
      </c>
      <c r="M670" s="1" t="s">
        <v>1883</v>
      </c>
      <c r="N670" s="1" t="s">
        <v>8169</v>
      </c>
      <c r="O670" s="1" t="s">
        <v>8170</v>
      </c>
    </row>
    <row r="671">
      <c r="A671" s="1" t="s">
        <v>8171</v>
      </c>
      <c r="B671" s="1" t="s">
        <v>6093</v>
      </c>
      <c r="D671" s="1">
        <v>36.0</v>
      </c>
      <c r="E671" s="1">
        <v>9937833.0</v>
      </c>
      <c r="F671" s="1" t="b">
        <v>0</v>
      </c>
      <c r="G671" s="1" t="b">
        <v>0</v>
      </c>
      <c r="H671" s="1" t="s">
        <v>2281</v>
      </c>
      <c r="I671" s="1" t="s">
        <v>6238</v>
      </c>
      <c r="J671" s="1" t="s">
        <v>7467</v>
      </c>
      <c r="K671" s="1" t="s">
        <v>8149</v>
      </c>
      <c r="L671" s="1" t="s">
        <v>1903</v>
      </c>
      <c r="M671" s="1" t="s">
        <v>1883</v>
      </c>
      <c r="N671" s="1" t="s">
        <v>8172</v>
      </c>
      <c r="O671" s="1" t="s">
        <v>8173</v>
      </c>
    </row>
    <row r="672">
      <c r="A672" s="1" t="s">
        <v>8174</v>
      </c>
      <c r="B672" s="1" t="s">
        <v>6093</v>
      </c>
      <c r="D672" s="1">
        <v>36.0</v>
      </c>
      <c r="E672" s="1">
        <v>9816281.0</v>
      </c>
      <c r="F672" s="1" t="b">
        <v>0</v>
      </c>
      <c r="G672" s="1" t="b">
        <v>0</v>
      </c>
      <c r="H672" s="1" t="s">
        <v>2262</v>
      </c>
      <c r="I672" s="1" t="s">
        <v>6238</v>
      </c>
      <c r="J672" s="1" t="s">
        <v>8114</v>
      </c>
      <c r="K672" s="1" t="s">
        <v>8115</v>
      </c>
      <c r="L672" s="1" t="s">
        <v>2265</v>
      </c>
      <c r="M672" s="1" t="s">
        <v>2266</v>
      </c>
      <c r="N672" s="1" t="s">
        <v>8175</v>
      </c>
      <c r="O672" s="1" t="s">
        <v>8176</v>
      </c>
    </row>
    <row r="673">
      <c r="A673" s="1" t="s">
        <v>8177</v>
      </c>
      <c r="B673" s="1" t="s">
        <v>6093</v>
      </c>
      <c r="D673" s="1">
        <v>36.0</v>
      </c>
      <c r="E673" s="1">
        <v>9806288.0</v>
      </c>
      <c r="F673" s="1" t="b">
        <v>1</v>
      </c>
      <c r="G673" s="1" t="b">
        <v>0</v>
      </c>
      <c r="H673" s="1" t="s">
        <v>2860</v>
      </c>
      <c r="I673" s="1" t="s">
        <v>6319</v>
      </c>
      <c r="J673" s="1" t="s">
        <v>7963</v>
      </c>
      <c r="K673" s="1" t="s">
        <v>8156</v>
      </c>
      <c r="L673" s="1" t="s">
        <v>1807</v>
      </c>
      <c r="M673" s="1" t="s">
        <v>307</v>
      </c>
      <c r="N673" s="1" t="s">
        <v>8178</v>
      </c>
      <c r="O673" s="1" t="s">
        <v>8179</v>
      </c>
    </row>
    <row r="674">
      <c r="A674" s="1" t="s">
        <v>8180</v>
      </c>
      <c r="B674" s="1" t="s">
        <v>6093</v>
      </c>
      <c r="D674" s="1">
        <v>36.0</v>
      </c>
      <c r="E674" s="1">
        <v>9793293.0</v>
      </c>
      <c r="F674" s="1" t="b">
        <v>0</v>
      </c>
      <c r="G674" s="1" t="b">
        <v>0</v>
      </c>
      <c r="H674" s="1" t="s">
        <v>2963</v>
      </c>
      <c r="I674" s="1" t="s">
        <v>6238</v>
      </c>
      <c r="J674" s="1" t="s">
        <v>7661</v>
      </c>
      <c r="K674" s="1" t="s">
        <v>7662</v>
      </c>
      <c r="L674" s="1" t="s">
        <v>2021</v>
      </c>
      <c r="M674" s="1" t="s">
        <v>1898</v>
      </c>
      <c r="N674" s="1" t="s">
        <v>8181</v>
      </c>
      <c r="O674" s="1" t="s">
        <v>8182</v>
      </c>
    </row>
    <row r="675">
      <c r="A675" s="1" t="s">
        <v>3629</v>
      </c>
      <c r="B675" s="1" t="s">
        <v>6093</v>
      </c>
      <c r="D675" s="1">
        <v>36.0</v>
      </c>
      <c r="E675" s="1">
        <v>9730260.0</v>
      </c>
      <c r="F675" s="1" t="b">
        <v>0</v>
      </c>
      <c r="G675" s="1" t="b">
        <v>0</v>
      </c>
      <c r="H675" s="1" t="s">
        <v>3628</v>
      </c>
      <c r="I675" s="1" t="s">
        <v>6655</v>
      </c>
      <c r="J675" s="1" t="s">
        <v>8183</v>
      </c>
      <c r="K675" s="1" t="s">
        <v>8184</v>
      </c>
      <c r="L675" s="1" t="s">
        <v>3631</v>
      </c>
      <c r="M675" s="1" t="s">
        <v>3632</v>
      </c>
      <c r="N675" s="1" t="s">
        <v>6658</v>
      </c>
      <c r="O675" s="1" t="s">
        <v>8185</v>
      </c>
    </row>
    <row r="676">
      <c r="A676" s="1" t="s">
        <v>8186</v>
      </c>
      <c r="B676" s="1" t="s">
        <v>6093</v>
      </c>
      <c r="D676" s="1">
        <v>36.0</v>
      </c>
      <c r="E676" s="1">
        <v>9680425.0</v>
      </c>
      <c r="F676" s="1" t="b">
        <v>0</v>
      </c>
      <c r="G676" s="1" t="b">
        <v>0</v>
      </c>
      <c r="H676" s="1" t="s">
        <v>3484</v>
      </c>
      <c r="I676" s="1" t="s">
        <v>6238</v>
      </c>
      <c r="J676" s="1" t="s">
        <v>7974</v>
      </c>
      <c r="K676" s="1" t="s">
        <v>7975</v>
      </c>
      <c r="L676" s="1" t="s">
        <v>1856</v>
      </c>
      <c r="M676" s="1" t="s">
        <v>1857</v>
      </c>
      <c r="N676" s="1" t="s">
        <v>8187</v>
      </c>
      <c r="O676" s="1" t="s">
        <v>8188</v>
      </c>
    </row>
    <row r="677">
      <c r="A677" s="1" t="s">
        <v>8189</v>
      </c>
      <c r="B677" s="1" t="s">
        <v>6093</v>
      </c>
      <c r="D677" s="1">
        <v>36.0</v>
      </c>
      <c r="E677" s="1">
        <v>9616007.0</v>
      </c>
      <c r="F677" s="1" t="b">
        <v>0</v>
      </c>
      <c r="G677" s="1" t="b">
        <v>0</v>
      </c>
      <c r="H677" s="1" t="s">
        <v>1994</v>
      </c>
      <c r="I677" s="1" t="s">
        <v>6238</v>
      </c>
      <c r="J677" s="1" t="s">
        <v>8190</v>
      </c>
      <c r="K677" s="1" t="s">
        <v>8191</v>
      </c>
      <c r="L677" s="1" t="s">
        <v>1576</v>
      </c>
      <c r="M677" s="1" t="s">
        <v>1997</v>
      </c>
      <c r="N677" s="1" t="s">
        <v>8192</v>
      </c>
      <c r="O677" s="1" t="s">
        <v>8193</v>
      </c>
    </row>
    <row r="678">
      <c r="A678" s="1" t="s">
        <v>8194</v>
      </c>
      <c r="B678" s="1" t="s">
        <v>6093</v>
      </c>
      <c r="D678" s="1">
        <v>36.0</v>
      </c>
      <c r="E678" s="1">
        <v>9557557.0</v>
      </c>
      <c r="F678" s="1" t="b">
        <v>1</v>
      </c>
      <c r="G678" s="1" t="b">
        <v>0</v>
      </c>
      <c r="H678" s="1" t="s">
        <v>2815</v>
      </c>
      <c r="I678" s="1" t="s">
        <v>6319</v>
      </c>
      <c r="J678" s="1" t="s">
        <v>7914</v>
      </c>
      <c r="K678" s="1" t="s">
        <v>7986</v>
      </c>
      <c r="L678" s="1" t="s">
        <v>1807</v>
      </c>
      <c r="M678" s="1" t="s">
        <v>2441</v>
      </c>
      <c r="N678" s="1" t="s">
        <v>8195</v>
      </c>
      <c r="O678" s="1" t="s">
        <v>8196</v>
      </c>
    </row>
    <row r="679">
      <c r="A679" s="1" t="s">
        <v>8197</v>
      </c>
      <c r="B679" s="1" t="s">
        <v>6093</v>
      </c>
      <c r="D679" s="1">
        <v>36.0</v>
      </c>
      <c r="E679" s="1">
        <v>9550195.0</v>
      </c>
      <c r="F679" s="1" t="b">
        <v>1</v>
      </c>
      <c r="G679" s="1" t="b">
        <v>0</v>
      </c>
      <c r="H679" s="1" t="s">
        <v>2358</v>
      </c>
      <c r="I679" s="1" t="s">
        <v>6319</v>
      </c>
      <c r="J679" s="1" t="s">
        <v>7680</v>
      </c>
      <c r="L679" s="1" t="s">
        <v>2311</v>
      </c>
      <c r="M679" s="1" t="s">
        <v>2221</v>
      </c>
      <c r="N679" s="1" t="s">
        <v>8198</v>
      </c>
      <c r="O679" s="1" t="s">
        <v>8199</v>
      </c>
    </row>
    <row r="680">
      <c r="A680" s="1" t="s">
        <v>8200</v>
      </c>
      <c r="B680" s="1" t="s">
        <v>6093</v>
      </c>
      <c r="D680" s="1">
        <v>36.0</v>
      </c>
      <c r="E680" s="1">
        <v>9537016.0</v>
      </c>
      <c r="F680" s="1" t="b">
        <v>0</v>
      </c>
      <c r="G680" s="1" t="b">
        <v>0</v>
      </c>
      <c r="H680" s="1" t="s">
        <v>1994</v>
      </c>
      <c r="I680" s="1" t="s">
        <v>6238</v>
      </c>
      <c r="J680" s="1" t="s">
        <v>8190</v>
      </c>
      <c r="K680" s="1" t="s">
        <v>8191</v>
      </c>
      <c r="L680" s="1" t="s">
        <v>1576</v>
      </c>
      <c r="M680" s="1" t="s">
        <v>1997</v>
      </c>
      <c r="N680" s="1" t="s">
        <v>8201</v>
      </c>
      <c r="O680" s="1" t="s">
        <v>8202</v>
      </c>
    </row>
    <row r="681">
      <c r="A681" s="1" t="s">
        <v>8203</v>
      </c>
      <c r="B681" s="1" t="s">
        <v>6093</v>
      </c>
      <c r="D681" s="1">
        <v>36.0</v>
      </c>
      <c r="E681" s="1">
        <v>9523938.0</v>
      </c>
      <c r="F681" s="1" t="b">
        <v>0</v>
      </c>
      <c r="G681" s="1" t="b">
        <v>0</v>
      </c>
      <c r="H681" s="1" t="s">
        <v>1994</v>
      </c>
      <c r="I681" s="1" t="s">
        <v>6238</v>
      </c>
      <c r="J681" s="1" t="s">
        <v>8190</v>
      </c>
      <c r="K681" s="1" t="s">
        <v>8191</v>
      </c>
      <c r="L681" s="1" t="s">
        <v>1576</v>
      </c>
      <c r="M681" s="1" t="s">
        <v>1997</v>
      </c>
      <c r="N681" s="1" t="s">
        <v>8204</v>
      </c>
      <c r="O681" s="1" t="s">
        <v>8205</v>
      </c>
    </row>
    <row r="682">
      <c r="A682" s="1" t="s">
        <v>8206</v>
      </c>
      <c r="B682" s="1" t="s">
        <v>6093</v>
      </c>
      <c r="D682" s="1">
        <v>36.0</v>
      </c>
      <c r="E682" s="1">
        <v>9502895.0</v>
      </c>
      <c r="F682" s="1" t="b">
        <v>0</v>
      </c>
      <c r="G682" s="1" t="b">
        <v>0</v>
      </c>
      <c r="H682" s="1" t="s">
        <v>1994</v>
      </c>
      <c r="I682" s="1" t="s">
        <v>6238</v>
      </c>
      <c r="J682" s="1" t="s">
        <v>8190</v>
      </c>
      <c r="K682" s="1" t="s">
        <v>8191</v>
      </c>
      <c r="L682" s="1" t="s">
        <v>1576</v>
      </c>
      <c r="M682" s="1" t="s">
        <v>1997</v>
      </c>
      <c r="N682" s="1" t="s">
        <v>8207</v>
      </c>
      <c r="O682" s="1" t="s">
        <v>8208</v>
      </c>
    </row>
    <row r="683">
      <c r="A683" s="1" t="s">
        <v>8209</v>
      </c>
      <c r="B683" s="1" t="s">
        <v>6093</v>
      </c>
      <c r="D683" s="1">
        <v>36.0</v>
      </c>
      <c r="E683" s="1">
        <v>9459326.0</v>
      </c>
      <c r="F683" s="1" t="b">
        <v>0</v>
      </c>
      <c r="G683" s="1" t="b">
        <v>0</v>
      </c>
      <c r="H683" s="1" t="s">
        <v>1994</v>
      </c>
      <c r="I683" s="1" t="s">
        <v>6238</v>
      </c>
      <c r="J683" s="1" t="s">
        <v>8190</v>
      </c>
      <c r="K683" s="1" t="s">
        <v>8191</v>
      </c>
      <c r="L683" s="1" t="s">
        <v>1576</v>
      </c>
      <c r="M683" s="1" t="s">
        <v>1997</v>
      </c>
      <c r="N683" s="1" t="s">
        <v>8210</v>
      </c>
      <c r="O683" s="1" t="s">
        <v>8211</v>
      </c>
    </row>
    <row r="684">
      <c r="A684" s="1" t="s">
        <v>3657</v>
      </c>
      <c r="B684" s="1" t="s">
        <v>6093</v>
      </c>
      <c r="D684" s="1">
        <v>36.0</v>
      </c>
      <c r="E684" s="1">
        <v>9367438.0</v>
      </c>
      <c r="F684" s="1" t="b">
        <v>0</v>
      </c>
      <c r="G684" s="1" t="b">
        <v>0</v>
      </c>
      <c r="H684" s="1" t="s">
        <v>3656</v>
      </c>
      <c r="I684" s="1" t="s">
        <v>6319</v>
      </c>
      <c r="J684" s="1" t="s">
        <v>8055</v>
      </c>
      <c r="K684" s="1" t="s">
        <v>8212</v>
      </c>
      <c r="L684" s="1" t="s">
        <v>3659</v>
      </c>
      <c r="M684" s="1" t="s">
        <v>2076</v>
      </c>
      <c r="N684" s="1" t="s">
        <v>6322</v>
      </c>
      <c r="O684" s="1" t="s">
        <v>8213</v>
      </c>
    </row>
    <row r="685">
      <c r="A685" s="1" t="s">
        <v>8214</v>
      </c>
      <c r="B685" s="1" t="s">
        <v>6093</v>
      </c>
      <c r="D685" s="1">
        <v>36.0</v>
      </c>
      <c r="E685" s="1">
        <v>9357767.0</v>
      </c>
      <c r="F685" s="1" t="b">
        <v>0</v>
      </c>
      <c r="G685" s="1" t="b">
        <v>0</v>
      </c>
      <c r="H685" s="1" t="s">
        <v>3513</v>
      </c>
      <c r="I685" s="1" t="s">
        <v>6238</v>
      </c>
      <c r="J685" s="1" t="s">
        <v>7935</v>
      </c>
      <c r="K685" s="1" t="s">
        <v>7936</v>
      </c>
      <c r="L685" s="1" t="s">
        <v>174</v>
      </c>
      <c r="M685" s="1" t="s">
        <v>175</v>
      </c>
      <c r="N685" s="1" t="s">
        <v>8215</v>
      </c>
      <c r="O685" s="1" t="s">
        <v>8216</v>
      </c>
    </row>
    <row r="686">
      <c r="A686" s="1" t="s">
        <v>8217</v>
      </c>
      <c r="B686" s="1" t="s">
        <v>6093</v>
      </c>
      <c r="D686" s="1">
        <v>36.0</v>
      </c>
      <c r="E686" s="1">
        <v>9272017.0</v>
      </c>
      <c r="F686" s="1" t="b">
        <v>0</v>
      </c>
      <c r="G686" s="1" t="b">
        <v>0</v>
      </c>
      <c r="H686" s="1" t="s">
        <v>2533</v>
      </c>
      <c r="I686" s="1" t="s">
        <v>6238</v>
      </c>
      <c r="J686" s="1" t="s">
        <v>8218</v>
      </c>
      <c r="K686" s="1" t="s">
        <v>8219</v>
      </c>
      <c r="L686" s="1" t="s">
        <v>1576</v>
      </c>
      <c r="M686" s="1" t="s">
        <v>1997</v>
      </c>
      <c r="N686" s="1" t="s">
        <v>8220</v>
      </c>
      <c r="O686" s="1" t="s">
        <v>8221</v>
      </c>
    </row>
    <row r="687">
      <c r="A687" s="1" t="s">
        <v>8222</v>
      </c>
      <c r="B687" s="1" t="s">
        <v>6093</v>
      </c>
      <c r="D687" s="1">
        <v>36.0</v>
      </c>
      <c r="E687" s="1">
        <v>9205802.0</v>
      </c>
      <c r="F687" s="1" t="b">
        <v>0</v>
      </c>
      <c r="G687" s="1" t="b">
        <v>0</v>
      </c>
      <c r="H687" s="1" t="s">
        <v>2533</v>
      </c>
      <c r="I687" s="1" t="s">
        <v>6238</v>
      </c>
      <c r="J687" s="1" t="s">
        <v>8218</v>
      </c>
      <c r="K687" s="1" t="s">
        <v>8219</v>
      </c>
      <c r="L687" s="1" t="s">
        <v>1576</v>
      </c>
      <c r="M687" s="1" t="s">
        <v>1997</v>
      </c>
      <c r="N687" s="1" t="s">
        <v>8223</v>
      </c>
      <c r="O687" s="1" t="s">
        <v>8224</v>
      </c>
    </row>
    <row r="688">
      <c r="A688" s="1" t="s">
        <v>8225</v>
      </c>
      <c r="B688" s="1" t="s">
        <v>6093</v>
      </c>
      <c r="D688" s="1">
        <v>36.0</v>
      </c>
      <c r="E688" s="1">
        <v>9184429.0</v>
      </c>
      <c r="F688" s="1" t="b">
        <v>0</v>
      </c>
      <c r="G688" s="1" t="b">
        <v>0</v>
      </c>
      <c r="H688" s="1" t="s">
        <v>2533</v>
      </c>
      <c r="I688" s="1" t="s">
        <v>6238</v>
      </c>
      <c r="J688" s="1" t="s">
        <v>8218</v>
      </c>
      <c r="K688" s="1" t="s">
        <v>8219</v>
      </c>
      <c r="L688" s="1" t="s">
        <v>1576</v>
      </c>
      <c r="M688" s="1" t="s">
        <v>1997</v>
      </c>
      <c r="N688" s="1" t="s">
        <v>8226</v>
      </c>
      <c r="O688" s="1" t="s">
        <v>8227</v>
      </c>
    </row>
    <row r="689">
      <c r="A689" s="1" t="s">
        <v>8228</v>
      </c>
      <c r="B689" s="1" t="s">
        <v>6093</v>
      </c>
      <c r="D689" s="1">
        <v>36.0</v>
      </c>
      <c r="E689" s="1">
        <v>9102291.0</v>
      </c>
      <c r="F689" s="1" t="b">
        <v>0</v>
      </c>
      <c r="G689" s="1" t="b">
        <v>0</v>
      </c>
      <c r="H689" s="1" t="s">
        <v>2533</v>
      </c>
      <c r="I689" s="1" t="s">
        <v>6238</v>
      </c>
      <c r="J689" s="1" t="s">
        <v>8218</v>
      </c>
      <c r="K689" s="1" t="s">
        <v>8219</v>
      </c>
      <c r="L689" s="1" t="s">
        <v>1576</v>
      </c>
      <c r="M689" s="1" t="s">
        <v>1997</v>
      </c>
      <c r="N689" s="1" t="s">
        <v>8229</v>
      </c>
      <c r="O689" s="1" t="s">
        <v>8230</v>
      </c>
    </row>
    <row r="690">
      <c r="A690" s="1" t="s">
        <v>8231</v>
      </c>
      <c r="B690" s="1" t="s">
        <v>6093</v>
      </c>
      <c r="D690" s="1">
        <v>36.0</v>
      </c>
      <c r="E690" s="1">
        <v>9067885.0</v>
      </c>
      <c r="F690" s="1" t="b">
        <v>1</v>
      </c>
      <c r="G690" s="1" t="b">
        <v>0</v>
      </c>
      <c r="H690" s="1" t="s">
        <v>2860</v>
      </c>
      <c r="I690" s="1" t="s">
        <v>6319</v>
      </c>
      <c r="J690" s="1" t="s">
        <v>7963</v>
      </c>
      <c r="K690" s="1" t="s">
        <v>8156</v>
      </c>
      <c r="L690" s="1" t="s">
        <v>1807</v>
      </c>
      <c r="M690" s="1" t="s">
        <v>307</v>
      </c>
      <c r="N690" s="1" t="s">
        <v>8232</v>
      </c>
      <c r="O690" s="1" t="s">
        <v>8233</v>
      </c>
    </row>
    <row r="691">
      <c r="A691" s="1" t="s">
        <v>8234</v>
      </c>
      <c r="B691" s="1" t="s">
        <v>6093</v>
      </c>
      <c r="D691" s="1">
        <v>36.0</v>
      </c>
      <c r="E691" s="1">
        <v>9035885.0</v>
      </c>
      <c r="F691" s="1" t="b">
        <v>0</v>
      </c>
      <c r="G691" s="1" t="b">
        <v>0</v>
      </c>
      <c r="H691" s="1" t="s">
        <v>3406</v>
      </c>
      <c r="I691" s="1" t="s">
        <v>6238</v>
      </c>
      <c r="J691" s="1" t="s">
        <v>8235</v>
      </c>
      <c r="L691" s="1" t="s">
        <v>3409</v>
      </c>
      <c r="M691" s="1" t="s">
        <v>427</v>
      </c>
      <c r="N691" s="1" t="s">
        <v>8236</v>
      </c>
      <c r="O691" s="1" t="s">
        <v>8237</v>
      </c>
    </row>
    <row r="692">
      <c r="A692" s="1" t="s">
        <v>8238</v>
      </c>
      <c r="B692" s="1" t="s">
        <v>6093</v>
      </c>
      <c r="D692" s="1">
        <v>36.0</v>
      </c>
      <c r="E692" s="1">
        <v>9032920.0</v>
      </c>
      <c r="F692" s="1" t="b">
        <v>0</v>
      </c>
      <c r="G692" s="1" t="b">
        <v>0</v>
      </c>
      <c r="H692" s="1" t="s">
        <v>1478</v>
      </c>
      <c r="I692" s="1" t="s">
        <v>6319</v>
      </c>
      <c r="J692" s="1" t="s">
        <v>6883</v>
      </c>
      <c r="K692" s="1" t="s">
        <v>6884</v>
      </c>
      <c r="L692" s="1" t="s">
        <v>174</v>
      </c>
      <c r="M692" s="1" t="s">
        <v>175</v>
      </c>
      <c r="N692" s="1" t="s">
        <v>8239</v>
      </c>
      <c r="O692" s="1" t="s">
        <v>8240</v>
      </c>
    </row>
    <row r="693">
      <c r="A693" s="1" t="s">
        <v>3649</v>
      </c>
      <c r="B693" s="1" t="s">
        <v>6093</v>
      </c>
      <c r="D693" s="1">
        <v>36.0</v>
      </c>
      <c r="E693" s="1">
        <v>8835494.0</v>
      </c>
      <c r="F693" s="1" t="b">
        <v>0</v>
      </c>
      <c r="G693" s="1" t="b">
        <v>0</v>
      </c>
      <c r="H693" s="1" t="s">
        <v>3648</v>
      </c>
      <c r="I693" s="1" t="s">
        <v>6238</v>
      </c>
      <c r="J693" s="1" t="s">
        <v>8241</v>
      </c>
      <c r="K693" s="1" t="s">
        <v>8242</v>
      </c>
      <c r="L693" s="1" t="s">
        <v>174</v>
      </c>
      <c r="M693" s="1" t="s">
        <v>175</v>
      </c>
      <c r="N693" s="1" t="s">
        <v>8243</v>
      </c>
      <c r="O693" s="1" t="s">
        <v>8244</v>
      </c>
    </row>
    <row r="694">
      <c r="A694" s="1" t="s">
        <v>8245</v>
      </c>
      <c r="B694" s="1" t="s">
        <v>6093</v>
      </c>
      <c r="D694" s="1">
        <v>36.0</v>
      </c>
      <c r="E694" s="1">
        <v>8786425.0</v>
      </c>
      <c r="F694" s="1" t="b">
        <v>0</v>
      </c>
      <c r="G694" s="1" t="b">
        <v>0</v>
      </c>
      <c r="H694" s="1" t="s">
        <v>3406</v>
      </c>
      <c r="I694" s="1" t="s">
        <v>6238</v>
      </c>
      <c r="J694" s="1" t="s">
        <v>8235</v>
      </c>
      <c r="L694" s="1" t="s">
        <v>3409</v>
      </c>
      <c r="M694" s="1" t="s">
        <v>427</v>
      </c>
      <c r="N694" s="1" t="s">
        <v>8246</v>
      </c>
      <c r="O694" s="1" t="s">
        <v>8247</v>
      </c>
    </row>
    <row r="695">
      <c r="A695" s="1" t="s">
        <v>8248</v>
      </c>
      <c r="B695" s="1" t="s">
        <v>6093</v>
      </c>
      <c r="D695" s="1">
        <v>36.0</v>
      </c>
      <c r="E695" s="1">
        <v>8714719.0</v>
      </c>
      <c r="F695" s="1" t="b">
        <v>0</v>
      </c>
      <c r="G695" s="1" t="b">
        <v>0</v>
      </c>
      <c r="H695" s="1" t="s">
        <v>3508</v>
      </c>
      <c r="I695" s="1" t="s">
        <v>6238</v>
      </c>
      <c r="J695" s="1" t="s">
        <v>8249</v>
      </c>
      <c r="L695" s="1" t="s">
        <v>3511</v>
      </c>
      <c r="M695" s="1" t="s">
        <v>3012</v>
      </c>
      <c r="N695" s="1" t="s">
        <v>8250</v>
      </c>
      <c r="O695" s="1" t="s">
        <v>8251</v>
      </c>
    </row>
    <row r="696">
      <c r="A696" s="1" t="s">
        <v>8252</v>
      </c>
      <c r="B696" s="1" t="s">
        <v>6093</v>
      </c>
      <c r="D696" s="1">
        <v>36.0</v>
      </c>
      <c r="E696" s="1">
        <v>8714523.0</v>
      </c>
      <c r="F696" s="1" t="b">
        <v>0</v>
      </c>
      <c r="G696" s="1" t="b">
        <v>0</v>
      </c>
      <c r="H696" s="1" t="s">
        <v>1900</v>
      </c>
      <c r="I696" s="1" t="s">
        <v>6238</v>
      </c>
      <c r="J696" s="1" t="s">
        <v>7384</v>
      </c>
      <c r="K696" s="1" t="s">
        <v>7385</v>
      </c>
      <c r="L696" s="1" t="s">
        <v>1903</v>
      </c>
      <c r="M696" s="1" t="s">
        <v>1904</v>
      </c>
      <c r="N696" s="1" t="s">
        <v>8253</v>
      </c>
      <c r="O696" s="1" t="s">
        <v>8254</v>
      </c>
    </row>
    <row r="697">
      <c r="A697" s="1" t="s">
        <v>8255</v>
      </c>
      <c r="B697" s="1" t="s">
        <v>6093</v>
      </c>
      <c r="D697" s="1">
        <v>36.0</v>
      </c>
      <c r="E697" s="1">
        <v>8590953.0</v>
      </c>
      <c r="F697" s="1" t="b">
        <v>1</v>
      </c>
      <c r="G697" s="1" t="b">
        <v>0</v>
      </c>
      <c r="H697" s="1" t="s">
        <v>2815</v>
      </c>
      <c r="I697" s="1" t="s">
        <v>6319</v>
      </c>
      <c r="J697" s="1" t="s">
        <v>7914</v>
      </c>
      <c r="K697" s="1" t="s">
        <v>7986</v>
      </c>
      <c r="L697" s="1" t="s">
        <v>1807</v>
      </c>
      <c r="M697" s="1" t="s">
        <v>2441</v>
      </c>
      <c r="N697" s="1" t="s">
        <v>8256</v>
      </c>
      <c r="O697" s="1" t="s">
        <v>8257</v>
      </c>
    </row>
    <row r="698">
      <c r="A698" s="1" t="s">
        <v>8258</v>
      </c>
      <c r="B698" s="1" t="s">
        <v>6093</v>
      </c>
      <c r="D698" s="1">
        <v>36.0</v>
      </c>
      <c r="E698" s="1">
        <v>8502224.0</v>
      </c>
      <c r="F698" s="1" t="b">
        <v>0</v>
      </c>
      <c r="G698" s="1" t="b">
        <v>0</v>
      </c>
      <c r="H698" s="1" t="s">
        <v>3508</v>
      </c>
      <c r="I698" s="1" t="s">
        <v>6238</v>
      </c>
      <c r="J698" s="1" t="s">
        <v>8249</v>
      </c>
      <c r="L698" s="1" t="s">
        <v>3511</v>
      </c>
      <c r="M698" s="1" t="s">
        <v>3012</v>
      </c>
      <c r="N698" s="1" t="s">
        <v>8259</v>
      </c>
      <c r="O698" s="1" t="s">
        <v>8260</v>
      </c>
    </row>
    <row r="699">
      <c r="A699" s="1" t="s">
        <v>8261</v>
      </c>
      <c r="B699" s="1" t="s">
        <v>6093</v>
      </c>
      <c r="D699" s="1">
        <v>36.0</v>
      </c>
      <c r="E699" s="1">
        <v>8425033.0</v>
      </c>
      <c r="F699" s="1" t="b">
        <v>0</v>
      </c>
      <c r="G699" s="1" t="b">
        <v>0</v>
      </c>
      <c r="H699" s="1" t="s">
        <v>2668</v>
      </c>
      <c r="I699" s="1" t="s">
        <v>6238</v>
      </c>
      <c r="J699" s="1" t="s">
        <v>8262</v>
      </c>
      <c r="K699" s="1" t="s">
        <v>8263</v>
      </c>
      <c r="L699" s="1" t="s">
        <v>2671</v>
      </c>
      <c r="M699" s="1" t="s">
        <v>2672</v>
      </c>
      <c r="N699" s="1" t="s">
        <v>8264</v>
      </c>
      <c r="O699" s="1" t="s">
        <v>8265</v>
      </c>
    </row>
    <row r="700">
      <c r="A700" s="1" t="s">
        <v>8266</v>
      </c>
      <c r="B700" s="1" t="s">
        <v>6093</v>
      </c>
      <c r="D700" s="1">
        <v>36.0</v>
      </c>
      <c r="E700" s="1">
        <v>8215343.0</v>
      </c>
      <c r="F700" s="1" t="b">
        <v>0</v>
      </c>
      <c r="G700" s="1" t="b">
        <v>0</v>
      </c>
      <c r="H700" s="1" t="s">
        <v>2668</v>
      </c>
      <c r="I700" s="1" t="s">
        <v>6238</v>
      </c>
      <c r="J700" s="1" t="s">
        <v>8262</v>
      </c>
      <c r="K700" s="1" t="s">
        <v>8263</v>
      </c>
      <c r="L700" s="1" t="s">
        <v>2671</v>
      </c>
      <c r="M700" s="1" t="s">
        <v>2672</v>
      </c>
      <c r="N700" s="1" t="s">
        <v>8267</v>
      </c>
      <c r="O700" s="1" t="s">
        <v>8268</v>
      </c>
    </row>
    <row r="701">
      <c r="A701" s="1" t="s">
        <v>8269</v>
      </c>
      <c r="B701" s="1" t="s">
        <v>6093</v>
      </c>
      <c r="D701" s="1">
        <v>36.0</v>
      </c>
      <c r="E701" s="1">
        <v>8169588.0</v>
      </c>
      <c r="F701" s="1" t="b">
        <v>0</v>
      </c>
      <c r="G701" s="1" t="b">
        <v>0</v>
      </c>
      <c r="H701" s="1" t="s">
        <v>2668</v>
      </c>
      <c r="I701" s="1" t="s">
        <v>6238</v>
      </c>
      <c r="J701" s="1" t="s">
        <v>8262</v>
      </c>
      <c r="K701" s="1" t="s">
        <v>8263</v>
      </c>
      <c r="L701" s="1" t="s">
        <v>2671</v>
      </c>
      <c r="M701" s="1" t="s">
        <v>2672</v>
      </c>
      <c r="N701" s="1" t="s">
        <v>8270</v>
      </c>
      <c r="O701" s="1" t="s">
        <v>8271</v>
      </c>
    </row>
    <row r="702">
      <c r="A702" s="1" t="s">
        <v>8272</v>
      </c>
      <c r="B702" s="1" t="s">
        <v>6093</v>
      </c>
      <c r="D702" s="1">
        <v>36.0</v>
      </c>
      <c r="E702" s="1">
        <v>8084055.0</v>
      </c>
      <c r="F702" s="1" t="b">
        <v>1</v>
      </c>
      <c r="G702" s="1" t="b">
        <v>0</v>
      </c>
      <c r="H702" s="1" t="s">
        <v>3123</v>
      </c>
      <c r="I702" s="1" t="s">
        <v>6319</v>
      </c>
      <c r="J702" s="1" t="s">
        <v>8273</v>
      </c>
      <c r="L702" s="1" t="s">
        <v>2311</v>
      </c>
      <c r="M702" s="1" t="s">
        <v>2300</v>
      </c>
      <c r="N702" s="1" t="s">
        <v>8274</v>
      </c>
      <c r="O702" s="1" t="s">
        <v>8275</v>
      </c>
    </row>
    <row r="703">
      <c r="A703" s="1" t="s">
        <v>8276</v>
      </c>
      <c r="B703" s="1" t="s">
        <v>6093</v>
      </c>
      <c r="D703" s="1">
        <v>36.0</v>
      </c>
      <c r="E703" s="1">
        <v>8048114.0</v>
      </c>
      <c r="F703" s="1" t="b">
        <v>1</v>
      </c>
      <c r="G703" s="1" t="b">
        <v>0</v>
      </c>
      <c r="H703" s="1" t="s">
        <v>2900</v>
      </c>
      <c r="I703" s="1" t="s">
        <v>6319</v>
      </c>
      <c r="J703" s="1" t="s">
        <v>8277</v>
      </c>
      <c r="L703" s="1" t="s">
        <v>2903</v>
      </c>
      <c r="M703" s="1" t="s">
        <v>2838</v>
      </c>
      <c r="N703" s="1" t="s">
        <v>8278</v>
      </c>
      <c r="O703" s="1" t="s">
        <v>8279</v>
      </c>
    </row>
    <row r="704">
      <c r="A704" s="1" t="s">
        <v>8280</v>
      </c>
      <c r="B704" s="1" t="s">
        <v>6093</v>
      </c>
      <c r="D704" s="1">
        <v>36.0</v>
      </c>
      <c r="E704" s="1">
        <v>7985675.0</v>
      </c>
      <c r="F704" s="1" t="b">
        <v>1</v>
      </c>
      <c r="G704" s="1" t="b">
        <v>0</v>
      </c>
      <c r="H704" s="1" t="s">
        <v>2900</v>
      </c>
      <c r="I704" s="1" t="s">
        <v>6319</v>
      </c>
      <c r="J704" s="1" t="s">
        <v>8277</v>
      </c>
      <c r="L704" s="1" t="s">
        <v>2903</v>
      </c>
      <c r="M704" s="1" t="s">
        <v>2838</v>
      </c>
      <c r="N704" s="1" t="s">
        <v>8281</v>
      </c>
      <c r="O704" s="1" t="s">
        <v>8282</v>
      </c>
    </row>
    <row r="705">
      <c r="A705" s="1" t="s">
        <v>8283</v>
      </c>
      <c r="B705" s="1" t="s">
        <v>6093</v>
      </c>
      <c r="D705" s="1">
        <v>36.0</v>
      </c>
      <c r="E705" s="1">
        <v>7926839.0</v>
      </c>
      <c r="F705" s="1" t="b">
        <v>0</v>
      </c>
      <c r="G705" s="1" t="b">
        <v>0</v>
      </c>
      <c r="H705" s="1" t="s">
        <v>3131</v>
      </c>
      <c r="I705" s="1" t="s">
        <v>6238</v>
      </c>
      <c r="J705" s="1" t="s">
        <v>7815</v>
      </c>
      <c r="L705" s="1" t="s">
        <v>3134</v>
      </c>
      <c r="M705" s="1" t="s">
        <v>540</v>
      </c>
      <c r="N705" s="1" t="s">
        <v>8284</v>
      </c>
      <c r="O705" s="1" t="s">
        <v>8285</v>
      </c>
    </row>
    <row r="706">
      <c r="A706" s="1" t="s">
        <v>8286</v>
      </c>
      <c r="B706" s="1" t="s">
        <v>6093</v>
      </c>
      <c r="D706" s="1">
        <v>36.0</v>
      </c>
      <c r="E706" s="1">
        <v>7888651.0</v>
      </c>
      <c r="F706" s="1" t="b">
        <v>1</v>
      </c>
      <c r="G706" s="1" t="b">
        <v>0</v>
      </c>
      <c r="H706" s="1" t="s">
        <v>2900</v>
      </c>
      <c r="I706" s="1" t="s">
        <v>6319</v>
      </c>
      <c r="J706" s="1" t="s">
        <v>8277</v>
      </c>
      <c r="L706" s="1" t="s">
        <v>2903</v>
      </c>
      <c r="M706" s="1" t="s">
        <v>2838</v>
      </c>
      <c r="N706" s="1" t="s">
        <v>8287</v>
      </c>
      <c r="O706" s="1" t="s">
        <v>8288</v>
      </c>
    </row>
    <row r="707">
      <c r="A707" s="1" t="s">
        <v>8289</v>
      </c>
      <c r="B707" s="1" t="s">
        <v>6093</v>
      </c>
      <c r="D707" s="1">
        <v>36.0</v>
      </c>
      <c r="E707" s="1">
        <v>7865454.0</v>
      </c>
      <c r="F707" s="1" t="b">
        <v>1</v>
      </c>
      <c r="G707" s="1" t="b">
        <v>0</v>
      </c>
      <c r="H707" s="1" t="s">
        <v>2900</v>
      </c>
      <c r="I707" s="1" t="s">
        <v>6319</v>
      </c>
      <c r="J707" s="1" t="s">
        <v>8277</v>
      </c>
      <c r="L707" s="1" t="s">
        <v>2903</v>
      </c>
      <c r="M707" s="1" t="s">
        <v>2838</v>
      </c>
      <c r="N707" s="1" t="s">
        <v>8290</v>
      </c>
      <c r="O707" s="1" t="s">
        <v>8291</v>
      </c>
    </row>
    <row r="708">
      <c r="A708" s="1" t="s">
        <v>8292</v>
      </c>
      <c r="B708" s="1" t="s">
        <v>6093</v>
      </c>
      <c r="D708" s="1">
        <v>36.0</v>
      </c>
      <c r="E708" s="1">
        <v>7824169.0</v>
      </c>
      <c r="F708" s="1" t="b">
        <v>0</v>
      </c>
      <c r="G708" s="1" t="b">
        <v>0</v>
      </c>
      <c r="H708" s="1" t="s">
        <v>2668</v>
      </c>
      <c r="I708" s="1" t="s">
        <v>6238</v>
      </c>
      <c r="J708" s="1" t="s">
        <v>8262</v>
      </c>
      <c r="K708" s="1" t="s">
        <v>8263</v>
      </c>
      <c r="L708" s="1" t="s">
        <v>2671</v>
      </c>
      <c r="M708" s="1" t="s">
        <v>2672</v>
      </c>
      <c r="N708" s="1" t="s">
        <v>8293</v>
      </c>
      <c r="O708" s="1" t="s">
        <v>8294</v>
      </c>
    </row>
    <row r="709">
      <c r="A709" s="1" t="s">
        <v>8295</v>
      </c>
      <c r="B709" s="1" t="s">
        <v>6093</v>
      </c>
      <c r="D709" s="1">
        <v>36.0</v>
      </c>
      <c r="E709" s="1">
        <v>7809730.0</v>
      </c>
      <c r="F709" s="1" t="b">
        <v>0</v>
      </c>
      <c r="G709" s="1" t="b">
        <v>0</v>
      </c>
      <c r="H709" s="1" t="s">
        <v>1777</v>
      </c>
      <c r="I709" s="1" t="s">
        <v>6319</v>
      </c>
      <c r="J709" s="1" t="s">
        <v>7696</v>
      </c>
      <c r="K709" s="1" t="s">
        <v>7697</v>
      </c>
      <c r="L709" s="1" t="s">
        <v>740</v>
      </c>
      <c r="M709" s="1" t="s">
        <v>741</v>
      </c>
      <c r="N709" s="1" t="s">
        <v>8296</v>
      </c>
      <c r="O709" s="1" t="s">
        <v>8297</v>
      </c>
    </row>
    <row r="710">
      <c r="A710" s="1" t="s">
        <v>8298</v>
      </c>
      <c r="B710" s="1" t="s">
        <v>6093</v>
      </c>
      <c r="D710" s="1">
        <v>36.0</v>
      </c>
      <c r="E710" s="1">
        <v>7742349.0</v>
      </c>
      <c r="F710" s="1" t="b">
        <v>0</v>
      </c>
      <c r="G710" s="1" t="b">
        <v>0</v>
      </c>
      <c r="H710" s="1" t="s">
        <v>1773</v>
      </c>
      <c r="I710" s="1" t="s">
        <v>6238</v>
      </c>
      <c r="J710" s="1" t="s">
        <v>6573</v>
      </c>
      <c r="L710" s="1" t="s">
        <v>759</v>
      </c>
      <c r="M710" s="1" t="s">
        <v>224</v>
      </c>
      <c r="N710" s="1" t="s">
        <v>8299</v>
      </c>
      <c r="O710" s="1" t="s">
        <v>8300</v>
      </c>
    </row>
    <row r="711">
      <c r="A711" s="1" t="s">
        <v>3642</v>
      </c>
      <c r="B711" s="1" t="s">
        <v>6093</v>
      </c>
      <c r="D711" s="1">
        <v>36.0</v>
      </c>
      <c r="E711" s="1">
        <v>7719079.0</v>
      </c>
      <c r="F711" s="1" t="b">
        <v>0</v>
      </c>
      <c r="G711" s="1" t="b">
        <v>0</v>
      </c>
      <c r="H711" s="1" t="s">
        <v>3641</v>
      </c>
      <c r="I711" s="1" t="s">
        <v>6288</v>
      </c>
      <c r="J711" s="1" t="s">
        <v>7858</v>
      </c>
      <c r="K711" s="1" t="s">
        <v>8301</v>
      </c>
      <c r="L711" s="1" t="s">
        <v>174</v>
      </c>
      <c r="M711" s="1" t="s">
        <v>175</v>
      </c>
      <c r="N711" s="1" t="s">
        <v>8302</v>
      </c>
      <c r="O711" s="1" t="s">
        <v>8303</v>
      </c>
    </row>
    <row r="712">
      <c r="A712" s="1" t="s">
        <v>8304</v>
      </c>
      <c r="B712" s="1" t="s">
        <v>6093</v>
      </c>
      <c r="D712" s="1">
        <v>36.0</v>
      </c>
      <c r="E712" s="1">
        <v>7647178.0</v>
      </c>
      <c r="F712" s="1" t="b">
        <v>0</v>
      </c>
      <c r="G712" s="1" t="b">
        <v>0</v>
      </c>
      <c r="H712" s="1" t="s">
        <v>1773</v>
      </c>
      <c r="I712" s="1" t="s">
        <v>6238</v>
      </c>
      <c r="J712" s="1" t="s">
        <v>6573</v>
      </c>
      <c r="L712" s="1" t="s">
        <v>759</v>
      </c>
      <c r="M712" s="1" t="s">
        <v>224</v>
      </c>
      <c r="N712" s="1" t="s">
        <v>8305</v>
      </c>
      <c r="O712" s="1" t="s">
        <v>8306</v>
      </c>
    </row>
    <row r="713">
      <c r="A713" s="1" t="s">
        <v>8307</v>
      </c>
      <c r="B713" s="1" t="s">
        <v>6093</v>
      </c>
      <c r="D713" s="1">
        <v>36.0</v>
      </c>
      <c r="E713" s="1">
        <v>7598924.0</v>
      </c>
      <c r="F713" s="1" t="b">
        <v>1</v>
      </c>
      <c r="G713" s="1" t="b">
        <v>0</v>
      </c>
      <c r="H713" s="1" t="s">
        <v>3123</v>
      </c>
      <c r="I713" s="1" t="s">
        <v>6319</v>
      </c>
      <c r="J713" s="1" t="s">
        <v>8273</v>
      </c>
      <c r="L713" s="1" t="s">
        <v>2311</v>
      </c>
      <c r="M713" s="1" t="s">
        <v>2300</v>
      </c>
      <c r="N713" s="1" t="s">
        <v>8308</v>
      </c>
      <c r="O713" s="1" t="s">
        <v>8309</v>
      </c>
    </row>
    <row r="714">
      <c r="A714" s="1" t="s">
        <v>8310</v>
      </c>
      <c r="B714" s="1" t="s">
        <v>6093</v>
      </c>
      <c r="D714" s="1">
        <v>36.0</v>
      </c>
      <c r="E714" s="1">
        <v>7592528.0</v>
      </c>
      <c r="F714" s="1" t="b">
        <v>1</v>
      </c>
      <c r="G714" s="1" t="b">
        <v>0</v>
      </c>
      <c r="H714" s="1" t="s">
        <v>3123</v>
      </c>
      <c r="I714" s="1" t="s">
        <v>6319</v>
      </c>
      <c r="J714" s="1" t="s">
        <v>8273</v>
      </c>
      <c r="L714" s="1" t="s">
        <v>2311</v>
      </c>
      <c r="M714" s="1" t="s">
        <v>2300</v>
      </c>
      <c r="N714" s="1" t="s">
        <v>8311</v>
      </c>
      <c r="O714" s="1" t="s">
        <v>8312</v>
      </c>
    </row>
    <row r="715">
      <c r="A715" s="1" t="s">
        <v>8313</v>
      </c>
      <c r="B715" s="1" t="s">
        <v>6093</v>
      </c>
      <c r="D715" s="1">
        <v>36.0</v>
      </c>
      <c r="E715" s="1">
        <v>7422850.0</v>
      </c>
      <c r="F715" s="1" t="b">
        <v>0</v>
      </c>
      <c r="G715" s="1" t="b">
        <v>0</v>
      </c>
      <c r="H715" s="1" t="s">
        <v>2639</v>
      </c>
      <c r="I715" s="1" t="s">
        <v>6238</v>
      </c>
      <c r="J715" s="1" t="s">
        <v>6909</v>
      </c>
      <c r="K715" s="1" t="s">
        <v>7829</v>
      </c>
      <c r="L715" s="1" t="s">
        <v>1903</v>
      </c>
      <c r="M715" s="1" t="s">
        <v>1757</v>
      </c>
      <c r="N715" s="1" t="s">
        <v>8314</v>
      </c>
      <c r="O715" s="1" t="s">
        <v>8315</v>
      </c>
    </row>
    <row r="716">
      <c r="A716" s="1" t="s">
        <v>8316</v>
      </c>
      <c r="B716" s="1" t="s">
        <v>6093</v>
      </c>
      <c r="D716" s="1">
        <v>36.0</v>
      </c>
      <c r="E716" s="1">
        <v>7411194.0</v>
      </c>
      <c r="F716" s="1" t="b">
        <v>0</v>
      </c>
      <c r="G716" s="1" t="b">
        <v>0</v>
      </c>
      <c r="H716" s="1" t="s">
        <v>1478</v>
      </c>
      <c r="I716" s="1" t="s">
        <v>6319</v>
      </c>
      <c r="J716" s="1" t="s">
        <v>6883</v>
      </c>
      <c r="K716" s="1" t="s">
        <v>6884</v>
      </c>
      <c r="L716" s="1" t="s">
        <v>174</v>
      </c>
      <c r="M716" s="1" t="s">
        <v>175</v>
      </c>
      <c r="N716" s="1" t="s">
        <v>8317</v>
      </c>
      <c r="O716" s="1" t="s">
        <v>8318</v>
      </c>
    </row>
    <row r="717">
      <c r="A717" s="1" t="s">
        <v>8319</v>
      </c>
      <c r="B717" s="1" t="s">
        <v>6093</v>
      </c>
      <c r="D717" s="1">
        <v>36.0</v>
      </c>
      <c r="E717" s="1">
        <v>7405920.0</v>
      </c>
      <c r="F717" s="1" t="b">
        <v>0</v>
      </c>
      <c r="G717" s="1" t="b">
        <v>0</v>
      </c>
      <c r="H717" s="1" t="s">
        <v>3484</v>
      </c>
      <c r="I717" s="1" t="s">
        <v>6238</v>
      </c>
      <c r="J717" s="1" t="s">
        <v>7974</v>
      </c>
      <c r="K717" s="1" t="s">
        <v>7975</v>
      </c>
      <c r="L717" s="1" t="s">
        <v>1856</v>
      </c>
      <c r="M717" s="1" t="s">
        <v>1857</v>
      </c>
      <c r="N717" s="1" t="s">
        <v>8320</v>
      </c>
      <c r="O717" s="1" t="s">
        <v>8321</v>
      </c>
    </row>
    <row r="718">
      <c r="A718" s="1" t="s">
        <v>8322</v>
      </c>
      <c r="B718" s="1" t="s">
        <v>6093</v>
      </c>
      <c r="D718" s="1">
        <v>36.0</v>
      </c>
      <c r="E718" s="1">
        <v>7274054.0</v>
      </c>
      <c r="F718" s="1" t="b">
        <v>0</v>
      </c>
      <c r="G718" s="1" t="b">
        <v>0</v>
      </c>
      <c r="H718" s="1" t="s">
        <v>2621</v>
      </c>
      <c r="I718" s="1" t="s">
        <v>6238</v>
      </c>
      <c r="J718" s="1" t="s">
        <v>7548</v>
      </c>
      <c r="K718" s="1" t="s">
        <v>7789</v>
      </c>
      <c r="L718" s="1" t="s">
        <v>1903</v>
      </c>
      <c r="M718" s="1" t="s">
        <v>1808</v>
      </c>
      <c r="N718" s="1" t="s">
        <v>8323</v>
      </c>
      <c r="O718" s="1" t="s">
        <v>8324</v>
      </c>
    </row>
    <row r="719">
      <c r="A719" s="1" t="s">
        <v>8325</v>
      </c>
      <c r="B719" s="1" t="s">
        <v>6093</v>
      </c>
      <c r="D719" s="1">
        <v>36.0</v>
      </c>
      <c r="E719" s="1">
        <v>7269980.0</v>
      </c>
      <c r="F719" s="1" t="b">
        <v>0</v>
      </c>
      <c r="G719" s="1" t="b">
        <v>0</v>
      </c>
      <c r="H719" s="1" t="s">
        <v>2639</v>
      </c>
      <c r="I719" s="1" t="s">
        <v>6238</v>
      </c>
      <c r="J719" s="1" t="s">
        <v>6909</v>
      </c>
      <c r="K719" s="1" t="s">
        <v>7829</v>
      </c>
      <c r="L719" s="1" t="s">
        <v>1903</v>
      </c>
      <c r="M719" s="1" t="s">
        <v>1757</v>
      </c>
      <c r="N719" s="1" t="s">
        <v>8326</v>
      </c>
      <c r="O719" s="1" t="s">
        <v>8327</v>
      </c>
    </row>
    <row r="720">
      <c r="A720" s="1" t="s">
        <v>8328</v>
      </c>
      <c r="B720" s="1" t="s">
        <v>6093</v>
      </c>
      <c r="D720" s="1">
        <v>36.0</v>
      </c>
      <c r="E720" s="1">
        <v>7117576.0</v>
      </c>
      <c r="F720" s="1" t="b">
        <v>0</v>
      </c>
      <c r="G720" s="1" t="b">
        <v>0</v>
      </c>
      <c r="H720" s="1" t="s">
        <v>2621</v>
      </c>
      <c r="I720" s="1" t="s">
        <v>6238</v>
      </c>
      <c r="J720" s="1" t="s">
        <v>7548</v>
      </c>
      <c r="K720" s="1" t="s">
        <v>7789</v>
      </c>
      <c r="L720" s="1" t="s">
        <v>1903</v>
      </c>
      <c r="M720" s="1" t="s">
        <v>1808</v>
      </c>
      <c r="N720" s="1" t="s">
        <v>8329</v>
      </c>
      <c r="O720" s="1" t="s">
        <v>8330</v>
      </c>
    </row>
    <row r="721">
      <c r="A721" s="1" t="s">
        <v>8331</v>
      </c>
      <c r="B721" s="1" t="s">
        <v>6093</v>
      </c>
      <c r="D721" s="1">
        <v>36.0</v>
      </c>
      <c r="E721" s="1">
        <v>7072967.0</v>
      </c>
      <c r="F721" s="1" t="b">
        <v>0</v>
      </c>
      <c r="G721" s="1" t="b">
        <v>0</v>
      </c>
      <c r="H721" s="1" t="s">
        <v>2729</v>
      </c>
      <c r="I721" s="1" t="s">
        <v>6238</v>
      </c>
      <c r="J721" s="1" t="s">
        <v>7237</v>
      </c>
      <c r="L721" s="1" t="s">
        <v>2732</v>
      </c>
      <c r="M721" s="1" t="s">
        <v>224</v>
      </c>
      <c r="N721" s="1" t="s">
        <v>8332</v>
      </c>
      <c r="O721" s="1" t="s">
        <v>8333</v>
      </c>
    </row>
    <row r="722">
      <c r="A722" s="1" t="s">
        <v>8334</v>
      </c>
      <c r="B722" s="1" t="s">
        <v>6093</v>
      </c>
      <c r="D722" s="1">
        <v>36.0</v>
      </c>
      <c r="E722" s="1">
        <v>6685464.0</v>
      </c>
      <c r="F722" s="1" t="b">
        <v>0</v>
      </c>
      <c r="G722" s="1" t="b">
        <v>0</v>
      </c>
      <c r="H722" s="1" t="s">
        <v>1777</v>
      </c>
      <c r="I722" s="1" t="s">
        <v>6319</v>
      </c>
      <c r="J722" s="1" t="s">
        <v>7696</v>
      </c>
      <c r="K722" s="1" t="s">
        <v>7697</v>
      </c>
      <c r="L722" s="1" t="s">
        <v>740</v>
      </c>
      <c r="M722" s="1" t="s">
        <v>741</v>
      </c>
      <c r="N722" s="1" t="s">
        <v>8335</v>
      </c>
      <c r="O722" s="1" t="s">
        <v>8336</v>
      </c>
    </row>
    <row r="723">
      <c r="A723" s="1" t="s">
        <v>8337</v>
      </c>
      <c r="B723" s="1" t="s">
        <v>6093</v>
      </c>
      <c r="D723" s="1">
        <v>36.0</v>
      </c>
      <c r="E723" s="1">
        <v>6681038.0</v>
      </c>
      <c r="F723" s="1" t="b">
        <v>0</v>
      </c>
      <c r="G723" s="1" t="b">
        <v>0</v>
      </c>
      <c r="H723" s="1" t="s">
        <v>3053</v>
      </c>
      <c r="I723" s="1" t="s">
        <v>6238</v>
      </c>
      <c r="J723" s="1" t="s">
        <v>7582</v>
      </c>
      <c r="L723" s="1" t="s">
        <v>3056</v>
      </c>
      <c r="M723" s="1" t="s">
        <v>3057</v>
      </c>
      <c r="N723" s="1" t="s">
        <v>8338</v>
      </c>
      <c r="O723" s="1" t="s">
        <v>8339</v>
      </c>
    </row>
    <row r="724">
      <c r="A724" s="1" t="s">
        <v>8340</v>
      </c>
      <c r="B724" s="1" t="s">
        <v>6093</v>
      </c>
      <c r="D724" s="1">
        <v>36.0</v>
      </c>
      <c r="E724" s="1">
        <v>6566554.0</v>
      </c>
      <c r="F724" s="1" t="b">
        <v>1</v>
      </c>
      <c r="G724" s="1" t="b">
        <v>0</v>
      </c>
      <c r="H724" s="1" t="s">
        <v>2379</v>
      </c>
      <c r="I724" s="1" t="s">
        <v>6319</v>
      </c>
      <c r="J724" s="1" t="s">
        <v>8341</v>
      </c>
      <c r="L724" s="1" t="s">
        <v>2311</v>
      </c>
      <c r="M724" s="1" t="s">
        <v>2382</v>
      </c>
      <c r="N724" s="1" t="s">
        <v>8342</v>
      </c>
      <c r="O724" s="1" t="s">
        <v>8343</v>
      </c>
    </row>
    <row r="725">
      <c r="A725" s="1" t="s">
        <v>8344</v>
      </c>
      <c r="B725" s="1" t="s">
        <v>6093</v>
      </c>
      <c r="D725" s="1">
        <v>36.0</v>
      </c>
      <c r="E725" s="1">
        <v>6566478.0</v>
      </c>
      <c r="F725" s="1" t="b">
        <v>1</v>
      </c>
      <c r="G725" s="1" t="b">
        <v>0</v>
      </c>
      <c r="H725" s="1" t="s">
        <v>2379</v>
      </c>
      <c r="I725" s="1" t="s">
        <v>6319</v>
      </c>
      <c r="J725" s="1" t="s">
        <v>8341</v>
      </c>
      <c r="L725" s="1" t="s">
        <v>2311</v>
      </c>
      <c r="M725" s="1" t="s">
        <v>2382</v>
      </c>
      <c r="N725" s="1" t="s">
        <v>8345</v>
      </c>
      <c r="O725" s="1" t="s">
        <v>8346</v>
      </c>
    </row>
    <row r="726">
      <c r="A726" s="1" t="s">
        <v>8347</v>
      </c>
      <c r="B726" s="1" t="s">
        <v>6093</v>
      </c>
      <c r="D726" s="1">
        <v>36.0</v>
      </c>
      <c r="E726" s="1">
        <v>6531385.0</v>
      </c>
      <c r="F726" s="1" t="b">
        <v>1</v>
      </c>
      <c r="G726" s="1" t="b">
        <v>0</v>
      </c>
      <c r="H726" s="1" t="s">
        <v>2379</v>
      </c>
      <c r="I726" s="1" t="s">
        <v>6319</v>
      </c>
      <c r="J726" s="1" t="s">
        <v>8341</v>
      </c>
      <c r="L726" s="1" t="s">
        <v>2311</v>
      </c>
      <c r="M726" s="1" t="s">
        <v>2382</v>
      </c>
      <c r="N726" s="1" t="s">
        <v>8348</v>
      </c>
      <c r="O726" s="1" t="s">
        <v>8349</v>
      </c>
    </row>
    <row r="727">
      <c r="A727" s="1" t="s">
        <v>8350</v>
      </c>
      <c r="B727" s="1" t="s">
        <v>6093</v>
      </c>
      <c r="D727" s="1">
        <v>36.0</v>
      </c>
      <c r="E727" s="1">
        <v>6498934.0</v>
      </c>
      <c r="F727" s="1" t="b">
        <v>0</v>
      </c>
      <c r="G727" s="1" t="b">
        <v>0</v>
      </c>
      <c r="H727" s="1" t="s">
        <v>1777</v>
      </c>
      <c r="I727" s="1" t="s">
        <v>6319</v>
      </c>
      <c r="J727" s="1" t="s">
        <v>7696</v>
      </c>
      <c r="K727" s="1" t="s">
        <v>7697</v>
      </c>
      <c r="L727" s="1" t="s">
        <v>740</v>
      </c>
      <c r="M727" s="1" t="s">
        <v>741</v>
      </c>
      <c r="N727" s="1" t="s">
        <v>8351</v>
      </c>
      <c r="O727" s="1" t="s">
        <v>8352</v>
      </c>
    </row>
    <row r="728">
      <c r="A728" s="1" t="s">
        <v>8353</v>
      </c>
      <c r="B728" s="1" t="s">
        <v>6093</v>
      </c>
      <c r="D728" s="1">
        <v>36.0</v>
      </c>
      <c r="E728" s="1">
        <v>6428680.0</v>
      </c>
      <c r="F728" s="1" t="b">
        <v>1</v>
      </c>
      <c r="G728" s="1" t="b">
        <v>0</v>
      </c>
      <c r="H728" s="1" t="s">
        <v>3136</v>
      </c>
      <c r="I728" s="1" t="s">
        <v>6319</v>
      </c>
      <c r="J728" s="1" t="s">
        <v>8354</v>
      </c>
      <c r="L728" s="1" t="s">
        <v>3139</v>
      </c>
      <c r="M728" s="1" t="s">
        <v>3140</v>
      </c>
      <c r="N728" s="1" t="s">
        <v>8355</v>
      </c>
      <c r="O728" s="1" t="s">
        <v>8356</v>
      </c>
    </row>
    <row r="729">
      <c r="A729" s="1" t="s">
        <v>8357</v>
      </c>
      <c r="B729" s="1" t="s">
        <v>6093</v>
      </c>
      <c r="D729" s="1">
        <v>36.0</v>
      </c>
      <c r="E729" s="1">
        <v>6401506.0</v>
      </c>
      <c r="F729" s="1" t="b">
        <v>1</v>
      </c>
      <c r="G729" s="1" t="b">
        <v>0</v>
      </c>
      <c r="H729" s="1" t="s">
        <v>3136</v>
      </c>
      <c r="I729" s="1" t="s">
        <v>6319</v>
      </c>
      <c r="J729" s="1" t="s">
        <v>8354</v>
      </c>
      <c r="L729" s="1" t="s">
        <v>3139</v>
      </c>
      <c r="M729" s="1" t="s">
        <v>3140</v>
      </c>
      <c r="N729" s="1" t="s">
        <v>8358</v>
      </c>
      <c r="O729" s="1" t="s">
        <v>8359</v>
      </c>
    </row>
    <row r="730">
      <c r="A730" s="1" t="s">
        <v>8360</v>
      </c>
      <c r="B730" s="1" t="s">
        <v>6093</v>
      </c>
      <c r="D730" s="1">
        <v>36.0</v>
      </c>
      <c r="E730" s="1">
        <v>6377121.0</v>
      </c>
      <c r="F730" s="1" t="b">
        <v>1</v>
      </c>
      <c r="G730" s="1" t="b">
        <v>0</v>
      </c>
      <c r="H730" s="1" t="s">
        <v>3136</v>
      </c>
      <c r="I730" s="1" t="s">
        <v>6319</v>
      </c>
      <c r="J730" s="1" t="s">
        <v>8354</v>
      </c>
      <c r="L730" s="1" t="s">
        <v>3139</v>
      </c>
      <c r="M730" s="1" t="s">
        <v>3140</v>
      </c>
      <c r="N730" s="1" t="s">
        <v>8361</v>
      </c>
      <c r="O730" s="1" t="s">
        <v>8362</v>
      </c>
    </row>
    <row r="731">
      <c r="A731" s="1" t="s">
        <v>8363</v>
      </c>
      <c r="B731" s="1" t="s">
        <v>6093</v>
      </c>
      <c r="D731" s="1">
        <v>36.0</v>
      </c>
      <c r="E731" s="1">
        <v>6327658.0</v>
      </c>
      <c r="F731" s="1" t="b">
        <v>1</v>
      </c>
      <c r="G731" s="1" t="b">
        <v>0</v>
      </c>
      <c r="H731" s="1" t="s">
        <v>3136</v>
      </c>
      <c r="I731" s="1" t="s">
        <v>6319</v>
      </c>
      <c r="J731" s="1" t="s">
        <v>8354</v>
      </c>
      <c r="L731" s="1" t="s">
        <v>3139</v>
      </c>
      <c r="M731" s="1" t="s">
        <v>3140</v>
      </c>
      <c r="N731" s="1" t="s">
        <v>8364</v>
      </c>
      <c r="O731" s="1" t="s">
        <v>8365</v>
      </c>
    </row>
    <row r="732">
      <c r="A732" s="1" t="s">
        <v>8366</v>
      </c>
      <c r="B732" s="1" t="s">
        <v>6093</v>
      </c>
      <c r="D732" s="1">
        <v>36.0</v>
      </c>
      <c r="E732" s="1">
        <v>6286091.0</v>
      </c>
      <c r="F732" s="1" t="b">
        <v>1</v>
      </c>
      <c r="G732" s="1" t="b">
        <v>0</v>
      </c>
      <c r="H732" s="1" t="s">
        <v>2379</v>
      </c>
      <c r="I732" s="1" t="s">
        <v>6319</v>
      </c>
      <c r="J732" s="1" t="s">
        <v>8341</v>
      </c>
      <c r="L732" s="1" t="s">
        <v>2311</v>
      </c>
      <c r="M732" s="1" t="s">
        <v>2382</v>
      </c>
      <c r="N732" s="1" t="s">
        <v>8367</v>
      </c>
      <c r="O732" s="1" t="s">
        <v>8368</v>
      </c>
    </row>
    <row r="733">
      <c r="A733" s="1" t="s">
        <v>8369</v>
      </c>
      <c r="B733" s="1" t="s">
        <v>6093</v>
      </c>
      <c r="D733" s="1">
        <v>36.0</v>
      </c>
      <c r="E733" s="1">
        <v>6193828.0</v>
      </c>
      <c r="F733" s="1" t="b">
        <v>1</v>
      </c>
      <c r="G733" s="1" t="b">
        <v>0</v>
      </c>
      <c r="H733" s="1" t="s">
        <v>2379</v>
      </c>
      <c r="I733" s="1" t="s">
        <v>6319</v>
      </c>
      <c r="J733" s="1" t="s">
        <v>8341</v>
      </c>
      <c r="L733" s="1" t="s">
        <v>2311</v>
      </c>
      <c r="M733" s="1" t="s">
        <v>2382</v>
      </c>
      <c r="N733" s="1" t="s">
        <v>8370</v>
      </c>
      <c r="O733" s="1" t="s">
        <v>8371</v>
      </c>
    </row>
    <row r="734">
      <c r="A734" s="1" t="s">
        <v>8372</v>
      </c>
      <c r="B734" s="1" t="s">
        <v>6093</v>
      </c>
      <c r="D734" s="1">
        <v>36.0</v>
      </c>
      <c r="E734" s="1">
        <v>6189885.0</v>
      </c>
      <c r="F734" s="1" t="b">
        <v>1</v>
      </c>
      <c r="G734" s="1" t="b">
        <v>0</v>
      </c>
      <c r="H734" s="1" t="s">
        <v>2379</v>
      </c>
      <c r="I734" s="1" t="s">
        <v>6319</v>
      </c>
      <c r="J734" s="1" t="s">
        <v>8341</v>
      </c>
      <c r="L734" s="1" t="s">
        <v>2311</v>
      </c>
      <c r="M734" s="1" t="s">
        <v>2382</v>
      </c>
      <c r="N734" s="1" t="s">
        <v>8373</v>
      </c>
      <c r="O734" s="1" t="s">
        <v>8374</v>
      </c>
    </row>
    <row r="735">
      <c r="A735" s="1" t="s">
        <v>8375</v>
      </c>
      <c r="B735" s="1" t="s">
        <v>6093</v>
      </c>
      <c r="D735" s="1">
        <v>36.0</v>
      </c>
      <c r="E735" s="1">
        <v>6154758.0</v>
      </c>
      <c r="F735" s="1" t="b">
        <v>1</v>
      </c>
      <c r="G735" s="1" t="b">
        <v>0</v>
      </c>
      <c r="H735" s="1" t="s">
        <v>3411</v>
      </c>
      <c r="I735" s="1" t="s">
        <v>6319</v>
      </c>
      <c r="J735" s="1" t="s">
        <v>8376</v>
      </c>
      <c r="L735" s="1" t="s">
        <v>2311</v>
      </c>
      <c r="M735" s="1" t="s">
        <v>2352</v>
      </c>
      <c r="N735" s="1" t="s">
        <v>8377</v>
      </c>
      <c r="O735" s="1" t="s">
        <v>8378</v>
      </c>
    </row>
    <row r="736">
      <c r="A736" s="1" t="s">
        <v>8379</v>
      </c>
      <c r="B736" s="1" t="s">
        <v>6093</v>
      </c>
      <c r="D736" s="1">
        <v>36.0</v>
      </c>
      <c r="E736" s="1">
        <v>5918779.0</v>
      </c>
      <c r="F736" s="1" t="b">
        <v>0</v>
      </c>
      <c r="G736" s="1" t="b">
        <v>0</v>
      </c>
      <c r="H736" s="1" t="s">
        <v>1777</v>
      </c>
      <c r="I736" s="1" t="s">
        <v>6319</v>
      </c>
      <c r="J736" s="1" t="s">
        <v>7696</v>
      </c>
      <c r="K736" s="1" t="s">
        <v>7697</v>
      </c>
      <c r="L736" s="1" t="s">
        <v>740</v>
      </c>
      <c r="M736" s="1" t="s">
        <v>741</v>
      </c>
      <c r="N736" s="1" t="s">
        <v>8380</v>
      </c>
      <c r="O736" s="1" t="s">
        <v>8381</v>
      </c>
    </row>
    <row r="737">
      <c r="A737" s="1" t="s">
        <v>8382</v>
      </c>
      <c r="B737" s="1" t="s">
        <v>6093</v>
      </c>
      <c r="D737" s="1">
        <v>36.0</v>
      </c>
      <c r="E737" s="1">
        <v>5770855.0</v>
      </c>
      <c r="F737" s="1" t="b">
        <v>1</v>
      </c>
      <c r="G737" s="1" t="b">
        <v>0</v>
      </c>
      <c r="H737" s="1" t="s">
        <v>3411</v>
      </c>
      <c r="I737" s="1" t="s">
        <v>6319</v>
      </c>
      <c r="J737" s="1" t="s">
        <v>8376</v>
      </c>
      <c r="L737" s="1" t="s">
        <v>2311</v>
      </c>
      <c r="M737" s="1" t="s">
        <v>2352</v>
      </c>
      <c r="N737" s="1" t="s">
        <v>8383</v>
      </c>
      <c r="O737" s="1" t="s">
        <v>8384</v>
      </c>
    </row>
    <row r="738">
      <c r="A738" s="1" t="s">
        <v>8385</v>
      </c>
      <c r="B738" s="1" t="s">
        <v>6093</v>
      </c>
      <c r="D738" s="1">
        <v>36.0</v>
      </c>
      <c r="E738" s="1">
        <v>5761683.0</v>
      </c>
      <c r="F738" s="1" t="b">
        <v>1</v>
      </c>
      <c r="G738" s="1" t="b">
        <v>0</v>
      </c>
      <c r="H738" s="1" t="s">
        <v>3411</v>
      </c>
      <c r="I738" s="1" t="s">
        <v>6319</v>
      </c>
      <c r="J738" s="1" t="s">
        <v>8376</v>
      </c>
      <c r="L738" s="1" t="s">
        <v>2311</v>
      </c>
      <c r="M738" s="1" t="s">
        <v>2352</v>
      </c>
      <c r="N738" s="1" t="s">
        <v>8386</v>
      </c>
      <c r="O738" s="1" t="s">
        <v>8387</v>
      </c>
    </row>
    <row r="739">
      <c r="A739" s="1" t="s">
        <v>8388</v>
      </c>
      <c r="B739" s="1" t="s">
        <v>6093</v>
      </c>
      <c r="D739" s="1">
        <v>36.0</v>
      </c>
      <c r="E739" s="1">
        <v>5639590.0</v>
      </c>
      <c r="F739" s="1" t="b">
        <v>0</v>
      </c>
      <c r="G739" s="1" t="b">
        <v>0</v>
      </c>
      <c r="H739" s="1" t="s">
        <v>3068</v>
      </c>
      <c r="I739" s="1" t="s">
        <v>6319</v>
      </c>
      <c r="J739" s="1" t="s">
        <v>7499</v>
      </c>
      <c r="K739" s="1" t="s">
        <v>7500</v>
      </c>
      <c r="L739" s="1" t="s">
        <v>1727</v>
      </c>
      <c r="M739" s="1" t="s">
        <v>287</v>
      </c>
      <c r="N739" s="1" t="s">
        <v>8389</v>
      </c>
      <c r="O739" s="1" t="s">
        <v>8390</v>
      </c>
    </row>
    <row r="740">
      <c r="A740" s="1" t="s">
        <v>8391</v>
      </c>
      <c r="B740" s="1" t="s">
        <v>6093</v>
      </c>
      <c r="D740" s="1">
        <v>36.0</v>
      </c>
      <c r="E740" s="1">
        <v>5492496.0</v>
      </c>
      <c r="F740" s="1" t="b">
        <v>0</v>
      </c>
      <c r="G740" s="1" t="b">
        <v>0</v>
      </c>
      <c r="H740" s="1" t="s">
        <v>3068</v>
      </c>
      <c r="I740" s="1" t="s">
        <v>6319</v>
      </c>
      <c r="J740" s="1" t="s">
        <v>7499</v>
      </c>
      <c r="K740" s="1" t="s">
        <v>7500</v>
      </c>
      <c r="L740" s="1" t="s">
        <v>1727</v>
      </c>
      <c r="M740" s="1" t="s">
        <v>287</v>
      </c>
      <c r="N740" s="1" t="s">
        <v>8392</v>
      </c>
      <c r="O740" s="1" t="s">
        <v>8393</v>
      </c>
    </row>
    <row r="741">
      <c r="A741" s="1" t="s">
        <v>8394</v>
      </c>
      <c r="B741" s="1" t="s">
        <v>6093</v>
      </c>
      <c r="D741" s="1">
        <v>36.0</v>
      </c>
      <c r="E741" s="1">
        <v>5492126.0</v>
      </c>
      <c r="F741" s="1" t="b">
        <v>0</v>
      </c>
      <c r="G741" s="1" t="b">
        <v>0</v>
      </c>
      <c r="H741" s="1" t="s">
        <v>2596</v>
      </c>
      <c r="I741" s="1" t="s">
        <v>6238</v>
      </c>
      <c r="J741" s="1" t="s">
        <v>7024</v>
      </c>
      <c r="L741" s="1" t="s">
        <v>2599</v>
      </c>
      <c r="M741" s="1" t="s">
        <v>2600</v>
      </c>
      <c r="N741" s="1" t="s">
        <v>8395</v>
      </c>
      <c r="O741" s="1" t="s">
        <v>8396</v>
      </c>
    </row>
    <row r="742">
      <c r="A742" s="1" t="s">
        <v>8397</v>
      </c>
      <c r="B742" s="1" t="s">
        <v>6093</v>
      </c>
      <c r="D742" s="1">
        <v>36.0</v>
      </c>
      <c r="E742" s="1">
        <v>4691318.0</v>
      </c>
      <c r="F742" s="1" t="b">
        <v>0</v>
      </c>
      <c r="G742" s="1" t="b">
        <v>0</v>
      </c>
      <c r="H742" s="1" t="s">
        <v>3351</v>
      </c>
      <c r="I742" s="1" t="s">
        <v>6238</v>
      </c>
      <c r="J742" s="1" t="s">
        <v>8398</v>
      </c>
      <c r="L742" s="1" t="s">
        <v>3354</v>
      </c>
      <c r="M742" s="1" t="s">
        <v>691</v>
      </c>
      <c r="N742" s="1" t="s">
        <v>8399</v>
      </c>
      <c r="O742" s="1" t="s">
        <v>8400</v>
      </c>
    </row>
    <row r="743">
      <c r="A743" s="1" t="s">
        <v>8401</v>
      </c>
      <c r="B743" s="1" t="s">
        <v>6093</v>
      </c>
      <c r="D743" s="1">
        <v>36.0</v>
      </c>
      <c r="E743" s="1">
        <v>4664476.0</v>
      </c>
      <c r="F743" s="1" t="b">
        <v>0</v>
      </c>
      <c r="G743" s="1" t="b">
        <v>0</v>
      </c>
      <c r="H743" s="1" t="s">
        <v>3351</v>
      </c>
      <c r="I743" s="1" t="s">
        <v>6238</v>
      </c>
      <c r="J743" s="1" t="s">
        <v>8398</v>
      </c>
      <c r="L743" s="1" t="s">
        <v>3354</v>
      </c>
      <c r="M743" s="1" t="s">
        <v>691</v>
      </c>
      <c r="N743" s="1" t="s">
        <v>8402</v>
      </c>
      <c r="O743" s="1" t="s">
        <v>8403</v>
      </c>
    </row>
    <row r="744">
      <c r="A744" s="1" t="s">
        <v>8404</v>
      </c>
      <c r="B744" s="1" t="s">
        <v>6093</v>
      </c>
      <c r="D744" s="1">
        <v>36.0</v>
      </c>
      <c r="E744" s="1">
        <v>4655672.0</v>
      </c>
      <c r="F744" s="1" t="b">
        <v>0</v>
      </c>
      <c r="G744" s="1" t="b">
        <v>0</v>
      </c>
      <c r="H744" s="1" t="s">
        <v>3351</v>
      </c>
      <c r="I744" s="1" t="s">
        <v>6238</v>
      </c>
      <c r="J744" s="1" t="s">
        <v>8398</v>
      </c>
      <c r="L744" s="1" t="s">
        <v>3354</v>
      </c>
      <c r="M744" s="1" t="s">
        <v>691</v>
      </c>
      <c r="N744" s="1" t="s">
        <v>8405</v>
      </c>
      <c r="O744" s="1" t="s">
        <v>8406</v>
      </c>
    </row>
    <row r="745">
      <c r="A745" s="1" t="s">
        <v>8407</v>
      </c>
      <c r="B745" s="1" t="s">
        <v>6093</v>
      </c>
      <c r="D745" s="1">
        <v>36.0</v>
      </c>
      <c r="E745" s="1">
        <v>4547600.0</v>
      </c>
      <c r="F745" s="1" t="b">
        <v>0</v>
      </c>
      <c r="G745" s="1" t="b">
        <v>0</v>
      </c>
      <c r="H745" s="1" t="s">
        <v>3351</v>
      </c>
      <c r="I745" s="1" t="s">
        <v>6238</v>
      </c>
      <c r="J745" s="1" t="s">
        <v>8398</v>
      </c>
      <c r="L745" s="1" t="s">
        <v>3354</v>
      </c>
      <c r="M745" s="1" t="s">
        <v>691</v>
      </c>
      <c r="N745" s="1" t="s">
        <v>8408</v>
      </c>
      <c r="O745" s="1" t="s">
        <v>8409</v>
      </c>
    </row>
    <row r="746">
      <c r="A746" s="1" t="s">
        <v>8410</v>
      </c>
      <c r="B746" s="1" t="s">
        <v>6093</v>
      </c>
      <c r="D746" s="1">
        <v>36.0</v>
      </c>
      <c r="E746" s="1">
        <v>4187671.0</v>
      </c>
      <c r="F746" s="1" t="b">
        <v>0</v>
      </c>
      <c r="G746" s="1" t="b">
        <v>0</v>
      </c>
      <c r="H746" s="1" t="s">
        <v>2639</v>
      </c>
      <c r="I746" s="1" t="s">
        <v>6238</v>
      </c>
      <c r="J746" s="1" t="s">
        <v>6909</v>
      </c>
      <c r="K746" s="1" t="s">
        <v>7829</v>
      </c>
      <c r="L746" s="1" t="s">
        <v>1903</v>
      </c>
      <c r="M746" s="1" t="s">
        <v>1757</v>
      </c>
      <c r="N746" s="1" t="s">
        <v>8411</v>
      </c>
      <c r="O746" s="1" t="s">
        <v>8412</v>
      </c>
    </row>
    <row r="747">
      <c r="A747" s="1" t="s">
        <v>8413</v>
      </c>
      <c r="B747" s="1" t="s">
        <v>6093</v>
      </c>
      <c r="D747" s="1">
        <v>36.0</v>
      </c>
      <c r="E747" s="1">
        <v>3390296.0</v>
      </c>
      <c r="F747" s="1" t="b">
        <v>0</v>
      </c>
      <c r="G747" s="1" t="b">
        <v>0</v>
      </c>
      <c r="H747" s="1" t="s">
        <v>2621</v>
      </c>
      <c r="I747" s="1" t="s">
        <v>6238</v>
      </c>
      <c r="J747" s="1" t="s">
        <v>7548</v>
      </c>
      <c r="K747" s="1" t="s">
        <v>7789</v>
      </c>
      <c r="L747" s="1" t="s">
        <v>1903</v>
      </c>
      <c r="M747" s="1" t="s">
        <v>1808</v>
      </c>
      <c r="N747" s="1" t="s">
        <v>8414</v>
      </c>
      <c r="O747" s="1" t="s">
        <v>8415</v>
      </c>
    </row>
    <row r="748">
      <c r="A748" s="1" t="s">
        <v>8416</v>
      </c>
      <c r="B748" s="1" t="s">
        <v>6093</v>
      </c>
      <c r="D748" s="1">
        <v>36.0</v>
      </c>
      <c r="E748" s="1">
        <v>4815.0</v>
      </c>
      <c r="F748" s="1" t="b">
        <v>0</v>
      </c>
      <c r="G748" s="1" t="b">
        <v>0</v>
      </c>
      <c r="H748" s="1" t="s">
        <v>1871</v>
      </c>
      <c r="I748" s="1" t="s">
        <v>6238</v>
      </c>
      <c r="J748" s="1" t="s">
        <v>7171</v>
      </c>
      <c r="K748" s="1" t="s">
        <v>7172</v>
      </c>
      <c r="L748" s="1" t="s">
        <v>1874</v>
      </c>
      <c r="M748" s="1" t="s">
        <v>307</v>
      </c>
      <c r="N748" s="1" t="s">
        <v>8417</v>
      </c>
      <c r="O748" s="1" t="s">
        <v>8418</v>
      </c>
    </row>
    <row r="749">
      <c r="A749" s="1" t="s">
        <v>1473</v>
      </c>
      <c r="B749" s="1" t="s">
        <v>6093</v>
      </c>
      <c r="D749" s="1">
        <v>37.0</v>
      </c>
      <c r="E749" s="1">
        <v>4.4250621E7</v>
      </c>
      <c r="F749" s="1" t="b">
        <v>0</v>
      </c>
      <c r="G749" s="1" t="b">
        <v>0</v>
      </c>
      <c r="H749" s="1" t="s">
        <v>1472</v>
      </c>
      <c r="I749" s="1" t="s">
        <v>6319</v>
      </c>
      <c r="J749" s="1" t="s">
        <v>6598</v>
      </c>
      <c r="K749" s="1" t="s">
        <v>8419</v>
      </c>
      <c r="L749" s="1" t="s">
        <v>1475</v>
      </c>
      <c r="M749" s="1" t="s">
        <v>1476</v>
      </c>
      <c r="N749" s="1" t="s">
        <v>6398</v>
      </c>
      <c r="O749" s="1" t="s">
        <v>8420</v>
      </c>
    </row>
    <row r="750">
      <c r="A750" s="1" t="s">
        <v>8421</v>
      </c>
      <c r="B750" s="1" t="s">
        <v>6093</v>
      </c>
      <c r="D750" s="1">
        <v>37.0</v>
      </c>
      <c r="E750" s="1">
        <v>2.1047562E7</v>
      </c>
      <c r="F750" s="1" t="b">
        <v>0</v>
      </c>
      <c r="G750" s="1" t="b">
        <v>0</v>
      </c>
      <c r="H750" s="1" t="s">
        <v>1840</v>
      </c>
      <c r="I750" s="1" t="s">
        <v>6319</v>
      </c>
      <c r="J750" s="1" t="s">
        <v>7116</v>
      </c>
      <c r="K750" s="1" t="s">
        <v>7436</v>
      </c>
      <c r="L750" s="1" t="s">
        <v>1594</v>
      </c>
      <c r="M750" s="1" t="s">
        <v>1595</v>
      </c>
      <c r="N750" s="1" t="s">
        <v>8422</v>
      </c>
      <c r="O750" s="1" t="s">
        <v>8423</v>
      </c>
    </row>
    <row r="751">
      <c r="A751" s="1" t="s">
        <v>1256</v>
      </c>
      <c r="B751" s="1" t="s">
        <v>6093</v>
      </c>
      <c r="D751" s="1">
        <v>40.0</v>
      </c>
      <c r="E751" s="1">
        <v>1.08574977E8</v>
      </c>
      <c r="F751" s="1" t="b">
        <v>0</v>
      </c>
      <c r="G751" s="1" t="b">
        <v>0</v>
      </c>
      <c r="H751" s="1" t="s">
        <v>1255</v>
      </c>
      <c r="I751" s="1" t="s">
        <v>8424</v>
      </c>
      <c r="J751" s="1" t="s">
        <v>8425</v>
      </c>
      <c r="K751" s="1" t="s">
        <v>8426</v>
      </c>
      <c r="L751" s="1" t="s">
        <v>740</v>
      </c>
      <c r="M751" s="1" t="s">
        <v>741</v>
      </c>
      <c r="N751" s="1" t="s">
        <v>8427</v>
      </c>
      <c r="O751" s="1" t="s">
        <v>8428</v>
      </c>
    </row>
    <row r="752">
      <c r="A752" s="1" t="s">
        <v>1260</v>
      </c>
      <c r="B752" s="1" t="s">
        <v>6093</v>
      </c>
      <c r="D752" s="1">
        <v>40.0</v>
      </c>
      <c r="E752" s="1">
        <v>1.0286396E8</v>
      </c>
      <c r="F752" s="1" t="b">
        <v>0</v>
      </c>
      <c r="G752" s="1" t="b">
        <v>0</v>
      </c>
      <c r="H752" s="1" t="s">
        <v>1259</v>
      </c>
      <c r="I752" s="1" t="s">
        <v>8424</v>
      </c>
      <c r="J752" s="1" t="s">
        <v>8425</v>
      </c>
      <c r="K752" s="1" t="s">
        <v>8429</v>
      </c>
      <c r="L752" s="1" t="s">
        <v>740</v>
      </c>
      <c r="M752" s="1" t="s">
        <v>741</v>
      </c>
      <c r="N752" s="1" t="s">
        <v>8430</v>
      </c>
      <c r="O752" s="1" t="s">
        <v>8431</v>
      </c>
    </row>
    <row r="753">
      <c r="A753" s="1" t="s">
        <v>1264</v>
      </c>
      <c r="B753" s="1" t="s">
        <v>6093</v>
      </c>
      <c r="D753" s="1">
        <v>40.0</v>
      </c>
      <c r="E753" s="1">
        <v>9.9877767E7</v>
      </c>
      <c r="F753" s="1" t="b">
        <v>0</v>
      </c>
      <c r="G753" s="1" t="b">
        <v>0</v>
      </c>
      <c r="H753" s="1" t="s">
        <v>1263</v>
      </c>
      <c r="I753" s="1" t="s">
        <v>8424</v>
      </c>
      <c r="J753" s="1" t="s">
        <v>8432</v>
      </c>
      <c r="K753" s="1" t="s">
        <v>8433</v>
      </c>
      <c r="L753" s="1" t="s">
        <v>639</v>
      </c>
      <c r="M753" s="1" t="s">
        <v>640</v>
      </c>
      <c r="N753" s="1" t="s">
        <v>8434</v>
      </c>
      <c r="O753" s="1" t="s">
        <v>8435</v>
      </c>
    </row>
    <row r="754">
      <c r="A754" s="1" t="s">
        <v>1268</v>
      </c>
      <c r="B754" s="1" t="s">
        <v>6093</v>
      </c>
      <c r="D754" s="1">
        <v>40.0</v>
      </c>
      <c r="E754" s="1">
        <v>8.7455968E7</v>
      </c>
      <c r="F754" s="1" t="b">
        <v>0</v>
      </c>
      <c r="G754" s="1" t="b">
        <v>0</v>
      </c>
      <c r="H754" s="1" t="s">
        <v>1267</v>
      </c>
      <c r="I754" s="1" t="s">
        <v>8424</v>
      </c>
      <c r="J754" s="1" t="s">
        <v>8432</v>
      </c>
      <c r="K754" s="1" t="s">
        <v>8436</v>
      </c>
      <c r="L754" s="1" t="s">
        <v>639</v>
      </c>
      <c r="M754" s="1" t="s">
        <v>640</v>
      </c>
      <c r="N754" s="1" t="s">
        <v>8437</v>
      </c>
      <c r="O754" s="1" t="s">
        <v>8438</v>
      </c>
    </row>
    <row r="755">
      <c r="A755" s="1" t="s">
        <v>1272</v>
      </c>
      <c r="B755" s="1" t="s">
        <v>6093</v>
      </c>
      <c r="D755" s="1">
        <v>40.0</v>
      </c>
      <c r="E755" s="1">
        <v>5.9942955E7</v>
      </c>
      <c r="F755" s="1" t="b">
        <v>0</v>
      </c>
      <c r="G755" s="1" t="b">
        <v>0</v>
      </c>
      <c r="H755" s="1" t="s">
        <v>1271</v>
      </c>
      <c r="I755" s="1" t="s">
        <v>8424</v>
      </c>
      <c r="J755" s="1" t="s">
        <v>8439</v>
      </c>
      <c r="K755" s="1" t="s">
        <v>8440</v>
      </c>
      <c r="L755" s="1" t="s">
        <v>639</v>
      </c>
      <c r="M755" s="1" t="s">
        <v>640</v>
      </c>
      <c r="N755" s="1" t="s">
        <v>8441</v>
      </c>
      <c r="O755" s="1" t="s">
        <v>8442</v>
      </c>
    </row>
    <row r="756">
      <c r="A756" s="1" t="s">
        <v>1276</v>
      </c>
      <c r="B756" s="1" t="s">
        <v>6093</v>
      </c>
      <c r="D756" s="1">
        <v>40.0</v>
      </c>
      <c r="E756" s="1">
        <v>5.8716645E7</v>
      </c>
      <c r="F756" s="1" t="b">
        <v>0</v>
      </c>
      <c r="G756" s="1" t="b">
        <v>0</v>
      </c>
      <c r="H756" s="1" t="s">
        <v>1275</v>
      </c>
      <c r="I756" s="1" t="s">
        <v>8424</v>
      </c>
      <c r="J756" s="1" t="s">
        <v>8443</v>
      </c>
      <c r="K756" s="1" t="s">
        <v>8444</v>
      </c>
      <c r="L756" s="1" t="s">
        <v>740</v>
      </c>
      <c r="M756" s="1" t="s">
        <v>741</v>
      </c>
      <c r="N756" s="1" t="s">
        <v>8445</v>
      </c>
      <c r="O756" s="1" t="s">
        <v>8446</v>
      </c>
    </row>
    <row r="757">
      <c r="A757" s="1" t="s">
        <v>1286</v>
      </c>
      <c r="B757" s="1" t="s">
        <v>6093</v>
      </c>
      <c r="D757" s="1">
        <v>40.0</v>
      </c>
      <c r="E757" s="1">
        <v>5.5420982E7</v>
      </c>
      <c r="F757" s="1" t="b">
        <v>0</v>
      </c>
      <c r="G757" s="1" t="b">
        <v>0</v>
      </c>
      <c r="H757" s="1" t="s">
        <v>1285</v>
      </c>
      <c r="I757" s="1" t="s">
        <v>8424</v>
      </c>
      <c r="J757" s="1" t="s">
        <v>8447</v>
      </c>
      <c r="K757" s="1" t="s">
        <v>8448</v>
      </c>
      <c r="L757" s="1" t="s">
        <v>639</v>
      </c>
      <c r="M757" s="1" t="s">
        <v>640</v>
      </c>
      <c r="N757" s="1" t="s">
        <v>8449</v>
      </c>
      <c r="O757" s="1" t="s">
        <v>8450</v>
      </c>
    </row>
    <row r="758">
      <c r="A758" s="1" t="s">
        <v>8451</v>
      </c>
      <c r="B758" s="1" t="s">
        <v>6093</v>
      </c>
      <c r="D758" s="1">
        <v>40.0</v>
      </c>
      <c r="E758" s="1">
        <v>5.3218055E7</v>
      </c>
      <c r="F758" s="1" t="b">
        <v>0</v>
      </c>
      <c r="G758" s="1" t="b">
        <v>1</v>
      </c>
      <c r="H758" s="1" t="s">
        <v>6072</v>
      </c>
      <c r="I758" s="1" t="s">
        <v>6140</v>
      </c>
      <c r="J758" s="1" t="s">
        <v>8452</v>
      </c>
      <c r="K758" s="1" t="s">
        <v>8453</v>
      </c>
      <c r="L758" s="1" t="s">
        <v>1282</v>
      </c>
      <c r="M758" s="1" t="s">
        <v>1283</v>
      </c>
      <c r="N758" s="1" t="s">
        <v>6143</v>
      </c>
      <c r="O758" s="1" t="s">
        <v>8454</v>
      </c>
    </row>
    <row r="759">
      <c r="A759" s="1" t="s">
        <v>1290</v>
      </c>
      <c r="B759" s="1" t="s">
        <v>6093</v>
      </c>
      <c r="D759" s="1">
        <v>40.0</v>
      </c>
      <c r="E759" s="1">
        <v>5.3122733E7</v>
      </c>
      <c r="F759" s="1" t="b">
        <v>0</v>
      </c>
      <c r="G759" s="1" t="b">
        <v>0</v>
      </c>
      <c r="H759" s="1" t="s">
        <v>1289</v>
      </c>
      <c r="I759" s="1" t="s">
        <v>8424</v>
      </c>
      <c r="J759" s="1" t="s">
        <v>8439</v>
      </c>
      <c r="K759" s="1" t="s">
        <v>8455</v>
      </c>
      <c r="L759" s="1" t="s">
        <v>639</v>
      </c>
      <c r="M759" s="1" t="s">
        <v>640</v>
      </c>
      <c r="N759" s="1" t="s">
        <v>8456</v>
      </c>
      <c r="O759" s="1" t="s">
        <v>8457</v>
      </c>
    </row>
    <row r="760">
      <c r="A760" s="1" t="s">
        <v>1294</v>
      </c>
      <c r="B760" s="1" t="s">
        <v>6093</v>
      </c>
      <c r="D760" s="1">
        <v>40.0</v>
      </c>
      <c r="E760" s="1">
        <v>5.2280534E7</v>
      </c>
      <c r="F760" s="1" t="b">
        <v>0</v>
      </c>
      <c r="G760" s="1" t="b">
        <v>0</v>
      </c>
      <c r="H760" s="1" t="s">
        <v>1293</v>
      </c>
      <c r="I760" s="1" t="s">
        <v>8424</v>
      </c>
      <c r="J760" s="1" t="s">
        <v>8458</v>
      </c>
      <c r="K760" s="1" t="s">
        <v>8459</v>
      </c>
      <c r="L760" s="1" t="s">
        <v>740</v>
      </c>
      <c r="M760" s="1" t="s">
        <v>741</v>
      </c>
      <c r="N760" s="1" t="s">
        <v>8460</v>
      </c>
      <c r="O760" s="1" t="s">
        <v>8461</v>
      </c>
    </row>
    <row r="761">
      <c r="A761" s="1" t="s">
        <v>1465</v>
      </c>
      <c r="B761" s="1" t="s">
        <v>6093</v>
      </c>
      <c r="D761" s="1">
        <v>40.0</v>
      </c>
      <c r="E761" s="1">
        <v>5.1658218E7</v>
      </c>
      <c r="F761" s="1" t="b">
        <v>0</v>
      </c>
      <c r="G761" s="1" t="b">
        <v>0</v>
      </c>
      <c r="H761" s="1" t="s">
        <v>1464</v>
      </c>
      <c r="I761" s="1" t="s">
        <v>8424</v>
      </c>
      <c r="J761" s="1" t="s">
        <v>8462</v>
      </c>
      <c r="K761" s="1" t="s">
        <v>8463</v>
      </c>
      <c r="L761" s="1" t="s">
        <v>740</v>
      </c>
      <c r="M761" s="1" t="s">
        <v>741</v>
      </c>
      <c r="N761" s="1" t="s">
        <v>8464</v>
      </c>
      <c r="O761" s="1" t="s">
        <v>8465</v>
      </c>
    </row>
    <row r="762">
      <c r="A762" s="1" t="s">
        <v>1469</v>
      </c>
      <c r="B762" s="1" t="s">
        <v>6093</v>
      </c>
      <c r="D762" s="1">
        <v>40.0</v>
      </c>
      <c r="E762" s="1">
        <v>5.0661902E7</v>
      </c>
      <c r="F762" s="1" t="b">
        <v>0</v>
      </c>
      <c r="G762" s="1" t="b">
        <v>0</v>
      </c>
      <c r="H762" s="1" t="s">
        <v>1468</v>
      </c>
      <c r="I762" s="1" t="s">
        <v>8424</v>
      </c>
      <c r="J762" s="1" t="s">
        <v>8462</v>
      </c>
      <c r="K762" s="1" t="s">
        <v>8466</v>
      </c>
      <c r="L762" s="1" t="s">
        <v>740</v>
      </c>
      <c r="M762" s="1" t="s">
        <v>741</v>
      </c>
      <c r="N762" s="1" t="s">
        <v>8467</v>
      </c>
      <c r="O762" s="1" t="s">
        <v>8468</v>
      </c>
    </row>
    <row r="763">
      <c r="A763" s="1" t="s">
        <v>1298</v>
      </c>
      <c r="B763" s="1" t="s">
        <v>6093</v>
      </c>
      <c r="D763" s="1">
        <v>40.0</v>
      </c>
      <c r="E763" s="1">
        <v>5.0521429E7</v>
      </c>
      <c r="F763" s="1" t="b">
        <v>0</v>
      </c>
      <c r="G763" s="1" t="b">
        <v>0</v>
      </c>
      <c r="H763" s="1" t="s">
        <v>1297</v>
      </c>
      <c r="I763" s="1" t="s">
        <v>8424</v>
      </c>
      <c r="J763" s="1" t="s">
        <v>8447</v>
      </c>
      <c r="K763" s="1" t="s">
        <v>8469</v>
      </c>
      <c r="L763" s="1" t="s">
        <v>639</v>
      </c>
      <c r="M763" s="1" t="s">
        <v>640</v>
      </c>
      <c r="N763" s="1" t="s">
        <v>8470</v>
      </c>
      <c r="O763" s="1" t="s">
        <v>8471</v>
      </c>
    </row>
    <row r="764">
      <c r="A764" s="1" t="s">
        <v>1302</v>
      </c>
      <c r="B764" s="1" t="s">
        <v>6093</v>
      </c>
      <c r="D764" s="1">
        <v>40.0</v>
      </c>
      <c r="E764" s="1">
        <v>5.0449849E7</v>
      </c>
      <c r="F764" s="1" t="b">
        <v>0</v>
      </c>
      <c r="G764" s="1" t="b">
        <v>0</v>
      </c>
      <c r="H764" s="1" t="s">
        <v>1301</v>
      </c>
      <c r="I764" s="1" t="s">
        <v>8424</v>
      </c>
      <c r="J764" s="1" t="s">
        <v>8472</v>
      </c>
      <c r="K764" s="1" t="s">
        <v>8473</v>
      </c>
      <c r="L764" s="1" t="s">
        <v>740</v>
      </c>
      <c r="M764" s="1" t="s">
        <v>741</v>
      </c>
      <c r="N764" s="1" t="s">
        <v>8474</v>
      </c>
      <c r="O764" s="1" t="s">
        <v>8475</v>
      </c>
    </row>
    <row r="765">
      <c r="A765" s="1" t="s">
        <v>1306</v>
      </c>
      <c r="B765" s="1" t="s">
        <v>6093</v>
      </c>
      <c r="D765" s="1">
        <v>40.0</v>
      </c>
      <c r="E765" s="1">
        <v>5.0118319E7</v>
      </c>
      <c r="F765" s="1" t="b">
        <v>0</v>
      </c>
      <c r="G765" s="1" t="b">
        <v>0</v>
      </c>
      <c r="H765" s="1" t="s">
        <v>1305</v>
      </c>
      <c r="I765" s="1" t="s">
        <v>8424</v>
      </c>
      <c r="J765" s="1" t="s">
        <v>8476</v>
      </c>
      <c r="K765" s="1" t="s">
        <v>8477</v>
      </c>
      <c r="L765" s="1" t="s">
        <v>740</v>
      </c>
      <c r="M765" s="1" t="s">
        <v>741</v>
      </c>
      <c r="N765" s="1" t="s">
        <v>8478</v>
      </c>
      <c r="O765" s="1" t="s">
        <v>8479</v>
      </c>
    </row>
    <row r="766">
      <c r="A766" s="1" t="s">
        <v>1310</v>
      </c>
      <c r="B766" s="1" t="s">
        <v>6093</v>
      </c>
      <c r="D766" s="1">
        <v>40.0</v>
      </c>
      <c r="E766" s="1">
        <v>4.819049E7</v>
      </c>
      <c r="F766" s="1" t="b">
        <v>0</v>
      </c>
      <c r="G766" s="1" t="b">
        <v>0</v>
      </c>
      <c r="H766" s="1" t="s">
        <v>1309</v>
      </c>
      <c r="I766" s="1" t="s">
        <v>8424</v>
      </c>
      <c r="J766" s="1" t="s">
        <v>8458</v>
      </c>
      <c r="K766" s="1" t="s">
        <v>8480</v>
      </c>
      <c r="L766" s="1" t="s">
        <v>740</v>
      </c>
      <c r="M766" s="1" t="s">
        <v>741</v>
      </c>
      <c r="N766" s="1" t="s">
        <v>8481</v>
      </c>
      <c r="O766" s="1" t="s">
        <v>8482</v>
      </c>
    </row>
    <row r="767">
      <c r="A767" s="1" t="s">
        <v>1326</v>
      </c>
      <c r="B767" s="1" t="s">
        <v>6093</v>
      </c>
      <c r="D767" s="1">
        <v>40.0</v>
      </c>
      <c r="E767" s="1">
        <v>4.626808E7</v>
      </c>
      <c r="F767" s="1" t="b">
        <v>0</v>
      </c>
      <c r="G767" s="1" t="b">
        <v>0</v>
      </c>
      <c r="H767" s="1" t="s">
        <v>1325</v>
      </c>
      <c r="I767" s="1" t="s">
        <v>8424</v>
      </c>
      <c r="J767" s="1" t="s">
        <v>8483</v>
      </c>
      <c r="K767" s="1" t="s">
        <v>8484</v>
      </c>
      <c r="L767" s="1" t="s">
        <v>639</v>
      </c>
      <c r="M767" s="1" t="s">
        <v>640</v>
      </c>
      <c r="N767" s="1" t="s">
        <v>8485</v>
      </c>
      <c r="O767" s="1" t="s">
        <v>8486</v>
      </c>
    </row>
    <row r="768">
      <c r="A768" s="1" t="s">
        <v>1322</v>
      </c>
      <c r="B768" s="1" t="s">
        <v>6093</v>
      </c>
      <c r="D768" s="1">
        <v>40.0</v>
      </c>
      <c r="E768" s="1">
        <v>4.5983061E7</v>
      </c>
      <c r="F768" s="1" t="b">
        <v>0</v>
      </c>
      <c r="G768" s="1" t="b">
        <v>0</v>
      </c>
      <c r="H768" s="1" t="s">
        <v>1321</v>
      </c>
      <c r="I768" s="1" t="s">
        <v>8424</v>
      </c>
      <c r="J768" s="1" t="s">
        <v>8487</v>
      </c>
      <c r="K768" s="1" t="s">
        <v>8488</v>
      </c>
      <c r="L768" s="1" t="s">
        <v>639</v>
      </c>
      <c r="M768" s="1" t="s">
        <v>640</v>
      </c>
      <c r="N768" s="1" t="s">
        <v>8489</v>
      </c>
      <c r="O768" s="1" t="s">
        <v>8490</v>
      </c>
    </row>
    <row r="769">
      <c r="A769" s="1" t="s">
        <v>1334</v>
      </c>
      <c r="B769" s="1" t="s">
        <v>6093</v>
      </c>
      <c r="D769" s="1">
        <v>40.0</v>
      </c>
      <c r="E769" s="1">
        <v>4.5862967E7</v>
      </c>
      <c r="F769" s="1" t="b">
        <v>0</v>
      </c>
      <c r="G769" s="1" t="b">
        <v>0</v>
      </c>
      <c r="H769" s="1" t="s">
        <v>1333</v>
      </c>
      <c r="I769" s="1" t="s">
        <v>8424</v>
      </c>
      <c r="J769" s="1" t="s">
        <v>8491</v>
      </c>
      <c r="K769" s="1" t="s">
        <v>8492</v>
      </c>
      <c r="L769" s="1" t="s">
        <v>740</v>
      </c>
      <c r="M769" s="1" t="s">
        <v>741</v>
      </c>
      <c r="N769" s="1" t="s">
        <v>8493</v>
      </c>
      <c r="O769" s="1" t="s">
        <v>8494</v>
      </c>
    </row>
    <row r="770">
      <c r="A770" s="1" t="s">
        <v>1314</v>
      </c>
      <c r="B770" s="1" t="s">
        <v>6093</v>
      </c>
      <c r="D770" s="1">
        <v>40.0</v>
      </c>
      <c r="E770" s="1">
        <v>4.5615738E7</v>
      </c>
      <c r="F770" s="1" t="b">
        <v>0</v>
      </c>
      <c r="G770" s="1" t="b">
        <v>0</v>
      </c>
      <c r="H770" s="1" t="s">
        <v>1313</v>
      </c>
      <c r="I770" s="1" t="s">
        <v>8424</v>
      </c>
      <c r="J770" s="1" t="s">
        <v>8495</v>
      </c>
      <c r="K770" s="1" t="s">
        <v>8496</v>
      </c>
      <c r="L770" s="1" t="s">
        <v>639</v>
      </c>
      <c r="M770" s="1" t="s">
        <v>640</v>
      </c>
      <c r="N770" s="1" t="s">
        <v>8497</v>
      </c>
      <c r="O770" s="1" t="s">
        <v>8498</v>
      </c>
    </row>
    <row r="771">
      <c r="A771" s="1" t="s">
        <v>1330</v>
      </c>
      <c r="B771" s="1" t="s">
        <v>6093</v>
      </c>
      <c r="D771" s="1">
        <v>40.0</v>
      </c>
      <c r="E771" s="1">
        <v>4.5495313E7</v>
      </c>
      <c r="F771" s="1" t="b">
        <v>0</v>
      </c>
      <c r="G771" s="1" t="b">
        <v>0</v>
      </c>
      <c r="H771" s="1" t="s">
        <v>1329</v>
      </c>
      <c r="I771" s="1" t="s">
        <v>8424</v>
      </c>
      <c r="J771" s="1" t="s">
        <v>8443</v>
      </c>
      <c r="K771" s="1" t="s">
        <v>8499</v>
      </c>
      <c r="L771" s="1" t="s">
        <v>740</v>
      </c>
      <c r="M771" s="1" t="s">
        <v>741</v>
      </c>
      <c r="N771" s="1" t="s">
        <v>8500</v>
      </c>
      <c r="O771" s="1" t="s">
        <v>8501</v>
      </c>
    </row>
    <row r="772">
      <c r="A772" s="1" t="s">
        <v>1354</v>
      </c>
      <c r="B772" s="1" t="s">
        <v>6093</v>
      </c>
      <c r="D772" s="1">
        <v>40.0</v>
      </c>
      <c r="E772" s="1">
        <v>4.5450285E7</v>
      </c>
      <c r="F772" s="1" t="b">
        <v>0</v>
      </c>
      <c r="G772" s="1" t="b">
        <v>0</v>
      </c>
      <c r="H772" s="1" t="s">
        <v>1353</v>
      </c>
      <c r="I772" s="1" t="s">
        <v>8424</v>
      </c>
      <c r="J772" s="1" t="s">
        <v>8502</v>
      </c>
      <c r="K772" s="1" t="s">
        <v>8503</v>
      </c>
      <c r="L772" s="1" t="s">
        <v>639</v>
      </c>
      <c r="M772" s="1" t="s">
        <v>640</v>
      </c>
      <c r="N772" s="1" t="s">
        <v>8504</v>
      </c>
      <c r="O772" s="1" t="s">
        <v>8505</v>
      </c>
    </row>
    <row r="773">
      <c r="A773" s="1" t="s">
        <v>1350</v>
      </c>
      <c r="B773" s="1" t="s">
        <v>6093</v>
      </c>
      <c r="D773" s="1">
        <v>40.0</v>
      </c>
      <c r="E773" s="1">
        <v>4.533789E7</v>
      </c>
      <c r="F773" s="1" t="b">
        <v>0</v>
      </c>
      <c r="G773" s="1" t="b">
        <v>0</v>
      </c>
      <c r="H773" s="1" t="s">
        <v>1349</v>
      </c>
      <c r="I773" s="1" t="s">
        <v>8424</v>
      </c>
      <c r="J773" s="1" t="s">
        <v>8502</v>
      </c>
      <c r="K773" s="1" t="s">
        <v>8506</v>
      </c>
      <c r="L773" s="1" t="s">
        <v>639</v>
      </c>
      <c r="M773" s="1" t="s">
        <v>640</v>
      </c>
      <c r="N773" s="1" t="s">
        <v>8507</v>
      </c>
      <c r="O773" s="1" t="s">
        <v>8508</v>
      </c>
    </row>
    <row r="774">
      <c r="A774" s="1" t="s">
        <v>1318</v>
      </c>
      <c r="B774" s="1" t="s">
        <v>6093</v>
      </c>
      <c r="D774" s="1">
        <v>40.0</v>
      </c>
      <c r="E774" s="1">
        <v>4.5295439E7</v>
      </c>
      <c r="F774" s="1" t="b">
        <v>0</v>
      </c>
      <c r="G774" s="1" t="b">
        <v>0</v>
      </c>
      <c r="H774" s="1" t="s">
        <v>1317</v>
      </c>
      <c r="I774" s="1" t="s">
        <v>8424</v>
      </c>
      <c r="J774" s="1" t="s">
        <v>8509</v>
      </c>
      <c r="K774" s="1" t="s">
        <v>8510</v>
      </c>
      <c r="L774" s="1" t="s">
        <v>639</v>
      </c>
      <c r="M774" s="1" t="s">
        <v>640</v>
      </c>
      <c r="N774" s="1" t="s">
        <v>8511</v>
      </c>
      <c r="O774" s="1" t="s">
        <v>8512</v>
      </c>
    </row>
    <row r="775">
      <c r="A775" s="1" t="s">
        <v>1358</v>
      </c>
      <c r="B775" s="1" t="s">
        <v>6093</v>
      </c>
      <c r="D775" s="1">
        <v>40.0</v>
      </c>
      <c r="E775" s="1">
        <v>4.49553E7</v>
      </c>
      <c r="F775" s="1" t="b">
        <v>0</v>
      </c>
      <c r="G775" s="1" t="b">
        <v>0</v>
      </c>
      <c r="H775" s="1" t="s">
        <v>1357</v>
      </c>
      <c r="I775" s="1" t="s">
        <v>8424</v>
      </c>
      <c r="J775" s="1" t="s">
        <v>8472</v>
      </c>
      <c r="K775" s="1" t="s">
        <v>8513</v>
      </c>
      <c r="L775" s="1" t="s">
        <v>740</v>
      </c>
      <c r="M775" s="1" t="s">
        <v>741</v>
      </c>
      <c r="N775" s="1" t="s">
        <v>8514</v>
      </c>
      <c r="O775" s="1" t="s">
        <v>8515</v>
      </c>
    </row>
    <row r="776">
      <c r="A776" s="1" t="s">
        <v>1346</v>
      </c>
      <c r="B776" s="1" t="s">
        <v>6093</v>
      </c>
      <c r="D776" s="1">
        <v>40.0</v>
      </c>
      <c r="E776" s="1">
        <v>4.4487495E7</v>
      </c>
      <c r="F776" s="1" t="b">
        <v>0</v>
      </c>
      <c r="G776" s="1" t="b">
        <v>0</v>
      </c>
      <c r="H776" s="1" t="s">
        <v>1345</v>
      </c>
      <c r="I776" s="1" t="s">
        <v>8424</v>
      </c>
      <c r="J776" s="1" t="s">
        <v>8516</v>
      </c>
      <c r="K776" s="1" t="s">
        <v>8517</v>
      </c>
      <c r="L776" s="1" t="s">
        <v>740</v>
      </c>
      <c r="M776" s="1" t="s">
        <v>741</v>
      </c>
      <c r="N776" s="1" t="s">
        <v>8518</v>
      </c>
      <c r="O776" s="1" t="s">
        <v>8519</v>
      </c>
    </row>
    <row r="777">
      <c r="A777" s="1" t="s">
        <v>1338</v>
      </c>
      <c r="B777" s="1" t="s">
        <v>6093</v>
      </c>
      <c r="D777" s="1">
        <v>40.0</v>
      </c>
      <c r="E777" s="1">
        <v>4.4410121E7</v>
      </c>
      <c r="F777" s="1" t="b">
        <v>0</v>
      </c>
      <c r="G777" s="1" t="b">
        <v>0</v>
      </c>
      <c r="H777" s="1" t="s">
        <v>1337</v>
      </c>
      <c r="I777" s="1" t="s">
        <v>8424</v>
      </c>
      <c r="J777" s="1" t="s">
        <v>8520</v>
      </c>
      <c r="K777" s="1" t="s">
        <v>8521</v>
      </c>
      <c r="L777" s="1" t="s">
        <v>740</v>
      </c>
      <c r="M777" s="1" t="s">
        <v>741</v>
      </c>
      <c r="N777" s="1" t="s">
        <v>8522</v>
      </c>
      <c r="O777" s="1" t="s">
        <v>8523</v>
      </c>
    </row>
    <row r="778">
      <c r="A778" s="1" t="s">
        <v>1342</v>
      </c>
      <c r="B778" s="1" t="s">
        <v>6093</v>
      </c>
      <c r="D778" s="1">
        <v>40.0</v>
      </c>
      <c r="E778" s="1">
        <v>4.4332086E7</v>
      </c>
      <c r="F778" s="1" t="b">
        <v>0</v>
      </c>
      <c r="G778" s="1" t="b">
        <v>0</v>
      </c>
      <c r="H778" s="1" t="s">
        <v>1341</v>
      </c>
      <c r="I778" s="1" t="s">
        <v>8424</v>
      </c>
      <c r="J778" s="1" t="s">
        <v>8524</v>
      </c>
      <c r="K778" s="1" t="s">
        <v>8525</v>
      </c>
      <c r="L778" s="1" t="s">
        <v>639</v>
      </c>
      <c r="M778" s="1" t="s">
        <v>640</v>
      </c>
      <c r="N778" s="1" t="s">
        <v>8526</v>
      </c>
      <c r="O778" s="1" t="s">
        <v>8527</v>
      </c>
    </row>
    <row r="779">
      <c r="A779" s="1" t="s">
        <v>1370</v>
      </c>
      <c r="B779" s="1" t="s">
        <v>6093</v>
      </c>
      <c r="D779" s="1">
        <v>40.0</v>
      </c>
      <c r="E779" s="1">
        <v>4.2983516E7</v>
      </c>
      <c r="F779" s="1" t="b">
        <v>0</v>
      </c>
      <c r="G779" s="1" t="b">
        <v>0</v>
      </c>
      <c r="H779" s="1" t="s">
        <v>1369</v>
      </c>
      <c r="I779" s="1" t="s">
        <v>8424</v>
      </c>
      <c r="J779" s="1" t="s">
        <v>8528</v>
      </c>
      <c r="K779" s="1" t="s">
        <v>8529</v>
      </c>
      <c r="L779" s="1" t="s">
        <v>740</v>
      </c>
      <c r="M779" s="1" t="s">
        <v>741</v>
      </c>
      <c r="N779" s="1" t="s">
        <v>8530</v>
      </c>
      <c r="O779" s="1" t="s">
        <v>8531</v>
      </c>
    </row>
    <row r="780">
      <c r="A780" s="1" t="s">
        <v>1366</v>
      </c>
      <c r="B780" s="1" t="s">
        <v>6093</v>
      </c>
      <c r="D780" s="1">
        <v>40.0</v>
      </c>
      <c r="E780" s="1">
        <v>4.290965E7</v>
      </c>
      <c r="F780" s="1" t="b">
        <v>0</v>
      </c>
      <c r="G780" s="1" t="b">
        <v>0</v>
      </c>
      <c r="H780" s="1" t="s">
        <v>1365</v>
      </c>
      <c r="I780" s="1" t="s">
        <v>8424</v>
      </c>
      <c r="J780" s="1" t="s">
        <v>8487</v>
      </c>
      <c r="K780" s="1" t="s">
        <v>8532</v>
      </c>
      <c r="L780" s="1" t="s">
        <v>639</v>
      </c>
      <c r="M780" s="1" t="s">
        <v>640</v>
      </c>
      <c r="N780" s="1" t="s">
        <v>8533</v>
      </c>
      <c r="O780" s="1" t="s">
        <v>8534</v>
      </c>
    </row>
    <row r="781">
      <c r="A781" s="1" t="s">
        <v>1362</v>
      </c>
      <c r="B781" s="1" t="s">
        <v>6093</v>
      </c>
      <c r="D781" s="1">
        <v>40.0</v>
      </c>
      <c r="E781" s="1">
        <v>4.2510618E7</v>
      </c>
      <c r="F781" s="1" t="b">
        <v>0</v>
      </c>
      <c r="G781" s="1" t="b">
        <v>0</v>
      </c>
      <c r="H781" s="1" t="s">
        <v>1361</v>
      </c>
      <c r="I781" s="1" t="s">
        <v>8424</v>
      </c>
      <c r="J781" s="1" t="s">
        <v>8495</v>
      </c>
      <c r="K781" s="1" t="s">
        <v>8535</v>
      </c>
      <c r="L781" s="1" t="s">
        <v>639</v>
      </c>
      <c r="M781" s="1" t="s">
        <v>640</v>
      </c>
      <c r="N781" s="1" t="s">
        <v>8536</v>
      </c>
      <c r="O781" s="1" t="s">
        <v>8537</v>
      </c>
    </row>
    <row r="782">
      <c r="A782" s="1" t="s">
        <v>1390</v>
      </c>
      <c r="B782" s="1" t="s">
        <v>6093</v>
      </c>
      <c r="D782" s="1">
        <v>40.0</v>
      </c>
      <c r="E782" s="1">
        <v>4.2053204E7</v>
      </c>
      <c r="F782" s="1" t="b">
        <v>0</v>
      </c>
      <c r="G782" s="1" t="b">
        <v>0</v>
      </c>
      <c r="H782" s="1" t="s">
        <v>1389</v>
      </c>
      <c r="I782" s="1" t="s">
        <v>8424</v>
      </c>
      <c r="J782" s="1" t="s">
        <v>8483</v>
      </c>
      <c r="K782" s="1" t="s">
        <v>8538</v>
      </c>
      <c r="L782" s="1" t="s">
        <v>639</v>
      </c>
      <c r="M782" s="1" t="s">
        <v>640</v>
      </c>
      <c r="N782" s="1" t="s">
        <v>8539</v>
      </c>
      <c r="O782" s="1" t="s">
        <v>8540</v>
      </c>
    </row>
    <row r="783">
      <c r="A783" s="1" t="s">
        <v>1378</v>
      </c>
      <c r="B783" s="1" t="s">
        <v>6093</v>
      </c>
      <c r="D783" s="1">
        <v>40.0</v>
      </c>
      <c r="E783" s="1">
        <v>4.2002238E7</v>
      </c>
      <c r="F783" s="1" t="b">
        <v>0</v>
      </c>
      <c r="G783" s="1" t="b">
        <v>0</v>
      </c>
      <c r="H783" s="1" t="s">
        <v>1377</v>
      </c>
      <c r="I783" s="1" t="s">
        <v>8424</v>
      </c>
      <c r="J783" s="1" t="s">
        <v>8491</v>
      </c>
      <c r="K783" s="1" t="s">
        <v>8541</v>
      </c>
      <c r="L783" s="1" t="s">
        <v>740</v>
      </c>
      <c r="M783" s="1" t="s">
        <v>741</v>
      </c>
      <c r="N783" s="1" t="s">
        <v>8542</v>
      </c>
      <c r="O783" s="1" t="s">
        <v>8543</v>
      </c>
    </row>
    <row r="784">
      <c r="A784" s="1" t="s">
        <v>1394</v>
      </c>
      <c r="B784" s="1" t="s">
        <v>6093</v>
      </c>
      <c r="D784" s="1">
        <v>40.0</v>
      </c>
      <c r="E784" s="1">
        <v>4.184591E7</v>
      </c>
      <c r="F784" s="1" t="b">
        <v>0</v>
      </c>
      <c r="G784" s="1" t="b">
        <v>0</v>
      </c>
      <c r="H784" s="1" t="s">
        <v>1393</v>
      </c>
      <c r="I784" s="1" t="s">
        <v>8424</v>
      </c>
      <c r="J784" s="1" t="s">
        <v>8544</v>
      </c>
      <c r="K784" s="1" t="s">
        <v>8545</v>
      </c>
      <c r="L784" s="1" t="s">
        <v>740</v>
      </c>
      <c r="M784" s="1" t="s">
        <v>741</v>
      </c>
      <c r="N784" s="1" t="s">
        <v>8546</v>
      </c>
      <c r="O784" s="1" t="s">
        <v>8547</v>
      </c>
    </row>
    <row r="785">
      <c r="A785" s="1" t="s">
        <v>1374</v>
      </c>
      <c r="B785" s="1" t="s">
        <v>6093</v>
      </c>
      <c r="D785" s="1">
        <v>40.0</v>
      </c>
      <c r="E785" s="1">
        <v>4.1659173E7</v>
      </c>
      <c r="F785" s="1" t="b">
        <v>0</v>
      </c>
      <c r="G785" s="1" t="b">
        <v>0</v>
      </c>
      <c r="H785" s="1" t="s">
        <v>1373</v>
      </c>
      <c r="I785" s="1" t="s">
        <v>8424</v>
      </c>
      <c r="J785" s="1" t="s">
        <v>8548</v>
      </c>
      <c r="K785" s="1" t="s">
        <v>8549</v>
      </c>
      <c r="L785" s="1" t="s">
        <v>740</v>
      </c>
      <c r="M785" s="1" t="s">
        <v>741</v>
      </c>
      <c r="N785" s="1" t="s">
        <v>8550</v>
      </c>
      <c r="O785" s="1" t="s">
        <v>8551</v>
      </c>
    </row>
    <row r="786">
      <c r="A786" s="1" t="s">
        <v>1386</v>
      </c>
      <c r="B786" s="1" t="s">
        <v>6093</v>
      </c>
      <c r="D786" s="1">
        <v>40.0</v>
      </c>
      <c r="E786" s="1">
        <v>4.0674926E7</v>
      </c>
      <c r="F786" s="1" t="b">
        <v>0</v>
      </c>
      <c r="G786" s="1" t="b">
        <v>0</v>
      </c>
      <c r="H786" s="1" t="s">
        <v>1385</v>
      </c>
      <c r="I786" s="1" t="s">
        <v>8424</v>
      </c>
      <c r="J786" s="1" t="s">
        <v>8552</v>
      </c>
      <c r="K786" s="1" t="s">
        <v>8553</v>
      </c>
      <c r="L786" s="1" t="s">
        <v>740</v>
      </c>
      <c r="M786" s="1" t="s">
        <v>741</v>
      </c>
      <c r="N786" s="1" t="s">
        <v>8554</v>
      </c>
      <c r="O786" s="1" t="s">
        <v>8555</v>
      </c>
    </row>
    <row r="787">
      <c r="A787" s="1" t="s">
        <v>1382</v>
      </c>
      <c r="B787" s="1" t="s">
        <v>6093</v>
      </c>
      <c r="D787" s="1">
        <v>40.0</v>
      </c>
      <c r="E787" s="1">
        <v>4.0537154E7</v>
      </c>
      <c r="F787" s="1" t="b">
        <v>0</v>
      </c>
      <c r="G787" s="1" t="b">
        <v>0</v>
      </c>
      <c r="H787" s="1" t="s">
        <v>1381</v>
      </c>
      <c r="I787" s="1" t="s">
        <v>8424</v>
      </c>
      <c r="J787" s="1" t="s">
        <v>8520</v>
      </c>
      <c r="K787" s="1" t="s">
        <v>8556</v>
      </c>
      <c r="L787" s="1" t="s">
        <v>740</v>
      </c>
      <c r="M787" s="1" t="s">
        <v>741</v>
      </c>
      <c r="N787" s="1" t="s">
        <v>8557</v>
      </c>
      <c r="O787" s="1" t="s">
        <v>8558</v>
      </c>
    </row>
    <row r="788">
      <c r="A788" s="1" t="s">
        <v>1406</v>
      </c>
      <c r="B788" s="1" t="s">
        <v>6093</v>
      </c>
      <c r="D788" s="1">
        <v>40.0</v>
      </c>
      <c r="E788" s="1">
        <v>4.0431705E7</v>
      </c>
      <c r="F788" s="1" t="b">
        <v>0</v>
      </c>
      <c r="G788" s="1" t="b">
        <v>0</v>
      </c>
      <c r="H788" s="1" t="s">
        <v>1405</v>
      </c>
      <c r="I788" s="1" t="s">
        <v>8424</v>
      </c>
      <c r="J788" s="1" t="s">
        <v>8548</v>
      </c>
      <c r="K788" s="1" t="s">
        <v>8559</v>
      </c>
      <c r="L788" s="1" t="s">
        <v>740</v>
      </c>
      <c r="M788" s="1" t="s">
        <v>741</v>
      </c>
      <c r="N788" s="1" t="s">
        <v>8560</v>
      </c>
      <c r="O788" s="1" t="s">
        <v>8561</v>
      </c>
    </row>
    <row r="789">
      <c r="A789" s="1" t="s">
        <v>1410</v>
      </c>
      <c r="B789" s="1" t="s">
        <v>6093</v>
      </c>
      <c r="D789" s="1">
        <v>40.0</v>
      </c>
      <c r="E789" s="1">
        <v>4.0399514E7</v>
      </c>
      <c r="F789" s="1" t="b">
        <v>0</v>
      </c>
      <c r="G789" s="1" t="b">
        <v>0</v>
      </c>
      <c r="H789" s="1" t="s">
        <v>1409</v>
      </c>
      <c r="I789" s="1" t="s">
        <v>8424</v>
      </c>
      <c r="J789" s="1" t="s">
        <v>8562</v>
      </c>
      <c r="K789" s="1" t="s">
        <v>8563</v>
      </c>
      <c r="L789" s="1" t="s">
        <v>740</v>
      </c>
      <c r="M789" s="1" t="s">
        <v>741</v>
      </c>
      <c r="N789" s="1" t="s">
        <v>8564</v>
      </c>
      <c r="O789" s="1" t="s">
        <v>8565</v>
      </c>
    </row>
    <row r="790">
      <c r="A790" s="1" t="s">
        <v>1398</v>
      </c>
      <c r="B790" s="1" t="s">
        <v>6093</v>
      </c>
      <c r="D790" s="1">
        <v>40.0</v>
      </c>
      <c r="E790" s="1">
        <v>3.9809574E7</v>
      </c>
      <c r="F790" s="1" t="b">
        <v>0</v>
      </c>
      <c r="G790" s="1" t="b">
        <v>0</v>
      </c>
      <c r="H790" s="1" t="s">
        <v>1397</v>
      </c>
      <c r="I790" s="1" t="s">
        <v>8424</v>
      </c>
      <c r="J790" s="1" t="s">
        <v>8566</v>
      </c>
      <c r="K790" s="1" t="s">
        <v>8567</v>
      </c>
      <c r="L790" s="1" t="s">
        <v>639</v>
      </c>
      <c r="M790" s="1" t="s">
        <v>640</v>
      </c>
      <c r="N790" s="1" t="s">
        <v>8568</v>
      </c>
      <c r="O790" s="1" t="s">
        <v>8569</v>
      </c>
    </row>
    <row r="791">
      <c r="A791" s="1" t="s">
        <v>1402</v>
      </c>
      <c r="B791" s="1" t="s">
        <v>6093</v>
      </c>
      <c r="D791" s="1">
        <v>40.0</v>
      </c>
      <c r="E791" s="1">
        <v>3.9601694E7</v>
      </c>
      <c r="F791" s="1" t="b">
        <v>0</v>
      </c>
      <c r="G791" s="1" t="b">
        <v>0</v>
      </c>
      <c r="H791" s="1" t="s">
        <v>1401</v>
      </c>
      <c r="I791" s="1" t="s">
        <v>8424</v>
      </c>
      <c r="J791" s="1" t="s">
        <v>8566</v>
      </c>
      <c r="K791" s="1" t="s">
        <v>8570</v>
      </c>
      <c r="L791" s="1" t="s">
        <v>639</v>
      </c>
      <c r="M791" s="1" t="s">
        <v>640</v>
      </c>
      <c r="N791" s="1" t="s">
        <v>8571</v>
      </c>
      <c r="O791" s="1" t="s">
        <v>8572</v>
      </c>
    </row>
    <row r="792">
      <c r="A792" s="1" t="s">
        <v>1414</v>
      </c>
      <c r="B792" s="1" t="s">
        <v>6093</v>
      </c>
      <c r="D792" s="1">
        <v>40.0</v>
      </c>
      <c r="E792" s="1">
        <v>3.8310111E7</v>
      </c>
      <c r="F792" s="1" t="b">
        <v>0</v>
      </c>
      <c r="G792" s="1" t="b">
        <v>0</v>
      </c>
      <c r="H792" s="1" t="s">
        <v>1413</v>
      </c>
      <c r="I792" s="1" t="s">
        <v>8424</v>
      </c>
      <c r="J792" s="1" t="s">
        <v>8509</v>
      </c>
      <c r="K792" s="1" t="s">
        <v>8573</v>
      </c>
      <c r="L792" s="1" t="s">
        <v>639</v>
      </c>
      <c r="M792" s="1" t="s">
        <v>640</v>
      </c>
      <c r="N792" s="1" t="s">
        <v>8574</v>
      </c>
      <c r="O792" s="1" t="s">
        <v>8575</v>
      </c>
    </row>
    <row r="793">
      <c r="A793" s="1" t="s">
        <v>1418</v>
      </c>
      <c r="B793" s="1" t="s">
        <v>6093</v>
      </c>
      <c r="D793" s="1">
        <v>40.0</v>
      </c>
      <c r="E793" s="1">
        <v>3.7964483E7</v>
      </c>
      <c r="F793" s="1" t="b">
        <v>0</v>
      </c>
      <c r="G793" s="1" t="b">
        <v>0</v>
      </c>
      <c r="H793" s="1" t="s">
        <v>1417</v>
      </c>
      <c r="I793" s="1" t="s">
        <v>8424</v>
      </c>
      <c r="J793" s="1" t="s">
        <v>8552</v>
      </c>
      <c r="K793" s="1" t="s">
        <v>8576</v>
      </c>
      <c r="L793" s="1" t="s">
        <v>740</v>
      </c>
      <c r="M793" s="1" t="s">
        <v>741</v>
      </c>
      <c r="N793" s="1" t="s">
        <v>8577</v>
      </c>
      <c r="O793" s="1" t="s">
        <v>8578</v>
      </c>
    </row>
    <row r="794">
      <c r="A794" s="1" t="s">
        <v>1422</v>
      </c>
      <c r="B794" s="1" t="s">
        <v>6093</v>
      </c>
      <c r="D794" s="1">
        <v>40.0</v>
      </c>
      <c r="E794" s="1">
        <v>3.664791E7</v>
      </c>
      <c r="F794" s="1" t="b">
        <v>0</v>
      </c>
      <c r="G794" s="1" t="b">
        <v>0</v>
      </c>
      <c r="H794" s="1" t="s">
        <v>1421</v>
      </c>
      <c r="I794" s="1" t="s">
        <v>8424</v>
      </c>
      <c r="J794" s="1" t="s">
        <v>8579</v>
      </c>
      <c r="K794" s="1" t="s">
        <v>8580</v>
      </c>
      <c r="L794" s="1" t="s">
        <v>740</v>
      </c>
      <c r="M794" s="1" t="s">
        <v>741</v>
      </c>
      <c r="N794" s="1" t="s">
        <v>8581</v>
      </c>
      <c r="O794" s="1" t="s">
        <v>8582</v>
      </c>
    </row>
    <row r="795">
      <c r="A795" s="1" t="s">
        <v>8583</v>
      </c>
      <c r="B795" s="1" t="s">
        <v>6093</v>
      </c>
      <c r="D795" s="1">
        <v>40.0</v>
      </c>
      <c r="E795" s="1">
        <v>3.6577616E7</v>
      </c>
      <c r="F795" s="1" t="b">
        <v>0</v>
      </c>
      <c r="G795" s="1" t="b">
        <v>1</v>
      </c>
      <c r="H795" s="1" t="s">
        <v>6072</v>
      </c>
      <c r="I795" s="1" t="s">
        <v>6140</v>
      </c>
      <c r="J795" s="1" t="s">
        <v>8452</v>
      </c>
      <c r="K795" s="1" t="s">
        <v>8453</v>
      </c>
      <c r="L795" s="1" t="s">
        <v>1282</v>
      </c>
      <c r="M795" s="1" t="s">
        <v>1283</v>
      </c>
      <c r="N795" s="1" t="s">
        <v>6143</v>
      </c>
      <c r="O795" s="1" t="s">
        <v>8584</v>
      </c>
    </row>
    <row r="796">
      <c r="A796" s="1" t="s">
        <v>1426</v>
      </c>
      <c r="B796" s="1" t="s">
        <v>6093</v>
      </c>
      <c r="D796" s="1">
        <v>40.0</v>
      </c>
      <c r="E796" s="1">
        <v>3.6576721E7</v>
      </c>
      <c r="F796" s="1" t="b">
        <v>0</v>
      </c>
      <c r="G796" s="1" t="b">
        <v>0</v>
      </c>
      <c r="H796" s="1" t="s">
        <v>1425</v>
      </c>
      <c r="I796" s="1" t="s">
        <v>8424</v>
      </c>
      <c r="J796" s="1" t="s">
        <v>8562</v>
      </c>
      <c r="K796" s="1" t="s">
        <v>8585</v>
      </c>
      <c r="L796" s="1" t="s">
        <v>740</v>
      </c>
      <c r="M796" s="1" t="s">
        <v>741</v>
      </c>
      <c r="N796" s="1" t="s">
        <v>8586</v>
      </c>
      <c r="O796" s="1" t="s">
        <v>8587</v>
      </c>
    </row>
    <row r="797">
      <c r="A797" s="1" t="s">
        <v>1434</v>
      </c>
      <c r="B797" s="1" t="s">
        <v>6093</v>
      </c>
      <c r="D797" s="1">
        <v>40.0</v>
      </c>
      <c r="E797" s="1">
        <v>3.48217E7</v>
      </c>
      <c r="F797" s="1" t="b">
        <v>0</v>
      </c>
      <c r="G797" s="1" t="b">
        <v>0</v>
      </c>
      <c r="H797" s="1" t="s">
        <v>1433</v>
      </c>
      <c r="I797" s="1" t="s">
        <v>8424</v>
      </c>
      <c r="J797" s="1" t="s">
        <v>8476</v>
      </c>
      <c r="K797" s="1" t="s">
        <v>8588</v>
      </c>
      <c r="L797" s="1" t="s">
        <v>740</v>
      </c>
      <c r="M797" s="1" t="s">
        <v>741</v>
      </c>
      <c r="N797" s="1" t="s">
        <v>8589</v>
      </c>
      <c r="O797" s="1" t="s">
        <v>8590</v>
      </c>
    </row>
    <row r="798">
      <c r="A798" s="1" t="s">
        <v>1430</v>
      </c>
      <c r="B798" s="1" t="s">
        <v>6093</v>
      </c>
      <c r="D798" s="1">
        <v>40.0</v>
      </c>
      <c r="E798" s="1">
        <v>3.3670603E7</v>
      </c>
      <c r="F798" s="1" t="b">
        <v>0</v>
      </c>
      <c r="G798" s="1" t="b">
        <v>0</v>
      </c>
      <c r="H798" s="1" t="s">
        <v>1429</v>
      </c>
      <c r="I798" s="1" t="s">
        <v>8424</v>
      </c>
      <c r="J798" s="1" t="s">
        <v>8516</v>
      </c>
      <c r="K798" s="1" t="s">
        <v>8591</v>
      </c>
      <c r="L798" s="1" t="s">
        <v>740</v>
      </c>
      <c r="M798" s="1" t="s">
        <v>741</v>
      </c>
      <c r="N798" s="1" t="s">
        <v>8592</v>
      </c>
      <c r="O798" s="1" t="s">
        <v>8593</v>
      </c>
    </row>
    <row r="799">
      <c r="A799" s="1" t="s">
        <v>1438</v>
      </c>
      <c r="B799" s="1" t="s">
        <v>6093</v>
      </c>
      <c r="D799" s="1">
        <v>40.0</v>
      </c>
      <c r="E799" s="1">
        <v>3.3473336E7</v>
      </c>
      <c r="F799" s="1" t="b">
        <v>0</v>
      </c>
      <c r="G799" s="1" t="b">
        <v>0</v>
      </c>
      <c r="H799" s="1" t="s">
        <v>1437</v>
      </c>
      <c r="I799" s="1" t="s">
        <v>8424</v>
      </c>
      <c r="J799" s="1" t="s">
        <v>8579</v>
      </c>
      <c r="K799" s="1" t="s">
        <v>8594</v>
      </c>
      <c r="L799" s="1" t="s">
        <v>740</v>
      </c>
      <c r="M799" s="1" t="s">
        <v>741</v>
      </c>
      <c r="N799" s="1" t="s">
        <v>8595</v>
      </c>
      <c r="O799" s="1" t="s">
        <v>8596</v>
      </c>
    </row>
    <row r="800">
      <c r="A800" s="1" t="s">
        <v>1442</v>
      </c>
      <c r="B800" s="1" t="s">
        <v>6093</v>
      </c>
      <c r="D800" s="1">
        <v>40.0</v>
      </c>
      <c r="E800" s="1">
        <v>3.296324E7</v>
      </c>
      <c r="F800" s="1" t="b">
        <v>0</v>
      </c>
      <c r="G800" s="1" t="b">
        <v>0</v>
      </c>
      <c r="H800" s="1" t="s">
        <v>1441</v>
      </c>
      <c r="I800" s="1" t="s">
        <v>8424</v>
      </c>
      <c r="J800" s="1" t="s">
        <v>8597</v>
      </c>
      <c r="K800" s="1" t="s">
        <v>8598</v>
      </c>
      <c r="L800" s="1" t="s">
        <v>639</v>
      </c>
      <c r="M800" s="1" t="s">
        <v>640</v>
      </c>
      <c r="N800" s="1" t="s">
        <v>8599</v>
      </c>
      <c r="O800" s="1" t="s">
        <v>8600</v>
      </c>
    </row>
    <row r="801">
      <c r="A801" s="1" t="s">
        <v>1446</v>
      </c>
      <c r="B801" s="1" t="s">
        <v>6093</v>
      </c>
      <c r="D801" s="1">
        <v>40.0</v>
      </c>
      <c r="E801" s="1">
        <v>3.2440778E7</v>
      </c>
      <c r="F801" s="1" t="b">
        <v>0</v>
      </c>
      <c r="G801" s="1" t="b">
        <v>0</v>
      </c>
      <c r="H801" s="1" t="s">
        <v>1445</v>
      </c>
      <c r="I801" s="1" t="s">
        <v>8424</v>
      </c>
      <c r="J801" s="1" t="s">
        <v>8544</v>
      </c>
      <c r="K801" s="1" t="s">
        <v>8601</v>
      </c>
      <c r="L801" s="1" t="s">
        <v>740</v>
      </c>
      <c r="M801" s="1" t="s">
        <v>741</v>
      </c>
      <c r="N801" s="1" t="s">
        <v>8602</v>
      </c>
      <c r="O801" s="1" t="s">
        <v>8603</v>
      </c>
    </row>
    <row r="802">
      <c r="A802" s="1" t="s">
        <v>1454</v>
      </c>
      <c r="B802" s="1" t="s">
        <v>6093</v>
      </c>
      <c r="D802" s="1">
        <v>40.0</v>
      </c>
      <c r="E802" s="1">
        <v>3.2278118E7</v>
      </c>
      <c r="F802" s="1" t="b">
        <v>0</v>
      </c>
      <c r="G802" s="1" t="b">
        <v>0</v>
      </c>
      <c r="H802" s="1" t="s">
        <v>1453</v>
      </c>
      <c r="I802" s="1" t="s">
        <v>8424</v>
      </c>
      <c r="J802" s="1" t="s">
        <v>8597</v>
      </c>
      <c r="K802" s="1" t="s">
        <v>8604</v>
      </c>
      <c r="L802" s="1" t="s">
        <v>639</v>
      </c>
      <c r="M802" s="1" t="s">
        <v>640</v>
      </c>
      <c r="N802" s="1" t="s">
        <v>8605</v>
      </c>
      <c r="O802" s="1" t="s">
        <v>8606</v>
      </c>
    </row>
    <row r="803">
      <c r="A803" s="1" t="s">
        <v>1450</v>
      </c>
      <c r="B803" s="1" t="s">
        <v>6093</v>
      </c>
      <c r="D803" s="1">
        <v>40.0</v>
      </c>
      <c r="E803" s="1">
        <v>3.2082106E7</v>
      </c>
      <c r="F803" s="1" t="b">
        <v>0</v>
      </c>
      <c r="G803" s="1" t="b">
        <v>0</v>
      </c>
      <c r="H803" s="1" t="s">
        <v>1449</v>
      </c>
      <c r="I803" s="1" t="s">
        <v>8424</v>
      </c>
      <c r="J803" s="1" t="s">
        <v>8528</v>
      </c>
      <c r="K803" s="1" t="s">
        <v>8607</v>
      </c>
      <c r="L803" s="1" t="s">
        <v>740</v>
      </c>
      <c r="M803" s="1" t="s">
        <v>741</v>
      </c>
      <c r="N803" s="1" t="s">
        <v>8608</v>
      </c>
      <c r="O803" s="1" t="s">
        <v>8609</v>
      </c>
    </row>
    <row r="804">
      <c r="A804" s="1" t="s">
        <v>1458</v>
      </c>
      <c r="B804" s="1" t="s">
        <v>6093</v>
      </c>
      <c r="D804" s="1">
        <v>40.0</v>
      </c>
      <c r="E804" s="1">
        <v>3.048409E7</v>
      </c>
      <c r="F804" s="1" t="b">
        <v>0</v>
      </c>
      <c r="G804" s="1" t="b">
        <v>0</v>
      </c>
      <c r="H804" s="1" t="s">
        <v>1457</v>
      </c>
      <c r="I804" s="1" t="s">
        <v>8424</v>
      </c>
      <c r="J804" s="1" t="s">
        <v>8524</v>
      </c>
      <c r="K804" s="1" t="s">
        <v>8610</v>
      </c>
      <c r="L804" s="1" t="s">
        <v>639</v>
      </c>
      <c r="M804" s="1" t="s">
        <v>640</v>
      </c>
      <c r="N804" s="1" t="s">
        <v>8611</v>
      </c>
      <c r="O804" s="1" t="s">
        <v>8612</v>
      </c>
    </row>
    <row r="805">
      <c r="A805" s="1" t="s">
        <v>752</v>
      </c>
      <c r="B805" s="1" t="s">
        <v>6093</v>
      </c>
      <c r="D805" s="1">
        <v>50.0</v>
      </c>
      <c r="E805" s="1">
        <v>8.5291707E7</v>
      </c>
      <c r="F805" s="1" t="b">
        <v>0</v>
      </c>
      <c r="G805" s="1" t="b">
        <v>1</v>
      </c>
      <c r="H805" s="1" t="s">
        <v>8613</v>
      </c>
      <c r="I805" s="1" t="s">
        <v>6238</v>
      </c>
      <c r="J805" s="1" t="s">
        <v>8614</v>
      </c>
      <c r="L805" s="1" t="s">
        <v>754</v>
      </c>
      <c r="M805" s="1" t="s">
        <v>98</v>
      </c>
      <c r="N805" s="1" t="s">
        <v>8615</v>
      </c>
      <c r="O805" s="1" t="s">
        <v>8616</v>
      </c>
    </row>
    <row r="806">
      <c r="A806" s="1" t="s">
        <v>1110</v>
      </c>
      <c r="B806" s="1" t="s">
        <v>6093</v>
      </c>
      <c r="D806" s="1">
        <v>50.0</v>
      </c>
      <c r="E806" s="1">
        <v>7.6753499E7</v>
      </c>
      <c r="F806" s="1" t="b">
        <v>0</v>
      </c>
      <c r="G806" s="1" t="b">
        <v>0</v>
      </c>
      <c r="H806" s="1" t="s">
        <v>1109</v>
      </c>
      <c r="I806" s="1" t="s">
        <v>6948</v>
      </c>
      <c r="J806" s="1" t="s">
        <v>8617</v>
      </c>
      <c r="K806" s="1" t="s">
        <v>8618</v>
      </c>
      <c r="L806" s="1" t="s">
        <v>639</v>
      </c>
      <c r="M806" s="1" t="s">
        <v>640</v>
      </c>
      <c r="N806" s="1" t="s">
        <v>8619</v>
      </c>
      <c r="O806" s="1" t="s">
        <v>8620</v>
      </c>
    </row>
    <row r="807">
      <c r="A807" s="1" t="s">
        <v>767</v>
      </c>
      <c r="B807" s="1" t="s">
        <v>6093</v>
      </c>
      <c r="D807" s="1">
        <v>50.0</v>
      </c>
      <c r="E807" s="1">
        <v>7.2300892E7</v>
      </c>
      <c r="F807" s="1" t="b">
        <v>0</v>
      </c>
      <c r="G807" s="1" t="b">
        <v>0</v>
      </c>
      <c r="H807" s="1" t="s">
        <v>766</v>
      </c>
      <c r="I807" s="1" t="s">
        <v>6094</v>
      </c>
      <c r="J807" s="1" t="s">
        <v>8621</v>
      </c>
      <c r="K807" s="1" t="s">
        <v>8622</v>
      </c>
      <c r="L807" s="1" t="s">
        <v>639</v>
      </c>
      <c r="M807" s="1" t="s">
        <v>640</v>
      </c>
      <c r="N807" s="1" t="s">
        <v>8623</v>
      </c>
      <c r="O807" s="1" t="s">
        <v>8624</v>
      </c>
    </row>
    <row r="808">
      <c r="A808" s="1" t="s">
        <v>763</v>
      </c>
      <c r="B808" s="1" t="s">
        <v>6093</v>
      </c>
      <c r="D808" s="1">
        <v>50.0</v>
      </c>
      <c r="E808" s="1">
        <v>6.8560024E7</v>
      </c>
      <c r="F808" s="1" t="b">
        <v>0</v>
      </c>
      <c r="G808" s="1" t="b">
        <v>0</v>
      </c>
      <c r="H808" s="1" t="s">
        <v>762</v>
      </c>
      <c r="I808" s="1" t="s">
        <v>6094</v>
      </c>
      <c r="J808" s="1" t="s">
        <v>8625</v>
      </c>
      <c r="K808" s="1" t="s">
        <v>8626</v>
      </c>
      <c r="L808" s="1" t="s">
        <v>633</v>
      </c>
      <c r="M808" s="1" t="s">
        <v>634</v>
      </c>
      <c r="N808" s="1" t="s">
        <v>8627</v>
      </c>
      <c r="O808" s="1" t="s">
        <v>8628</v>
      </c>
    </row>
    <row r="809">
      <c r="A809" s="1" t="s">
        <v>771</v>
      </c>
      <c r="B809" s="1" t="s">
        <v>6093</v>
      </c>
      <c r="D809" s="1">
        <v>50.0</v>
      </c>
      <c r="E809" s="1">
        <v>6.6726672E7</v>
      </c>
      <c r="F809" s="1" t="b">
        <v>0</v>
      </c>
      <c r="G809" s="1" t="b">
        <v>0</v>
      </c>
      <c r="H809" s="1" t="s">
        <v>770</v>
      </c>
      <c r="I809" s="1" t="s">
        <v>6094</v>
      </c>
      <c r="J809" s="1" t="s">
        <v>8629</v>
      </c>
      <c r="K809" s="1" t="s">
        <v>8630</v>
      </c>
      <c r="L809" s="1" t="s">
        <v>639</v>
      </c>
      <c r="M809" s="1" t="s">
        <v>640</v>
      </c>
      <c r="N809" s="1" t="s">
        <v>8623</v>
      </c>
      <c r="O809" s="1" t="s">
        <v>8631</v>
      </c>
    </row>
    <row r="810">
      <c r="A810" s="1" t="s">
        <v>8632</v>
      </c>
      <c r="B810" s="1" t="s">
        <v>6093</v>
      </c>
      <c r="D810" s="1">
        <v>50.0</v>
      </c>
      <c r="E810" s="1">
        <v>6.6161223E7</v>
      </c>
      <c r="F810" s="1" t="b">
        <v>0</v>
      </c>
      <c r="G810" s="1" t="b">
        <v>0</v>
      </c>
      <c r="H810" s="1" t="s">
        <v>743</v>
      </c>
      <c r="I810" s="1" t="s">
        <v>6094</v>
      </c>
      <c r="J810" s="1" t="s">
        <v>8633</v>
      </c>
      <c r="K810" s="1" t="s">
        <v>8634</v>
      </c>
      <c r="L810" s="1" t="s">
        <v>633</v>
      </c>
      <c r="M810" s="1" t="s">
        <v>634</v>
      </c>
      <c r="N810" s="1" t="s">
        <v>8635</v>
      </c>
      <c r="O810" s="1" t="s">
        <v>8636</v>
      </c>
    </row>
    <row r="811">
      <c r="A811" s="1" t="s">
        <v>8637</v>
      </c>
      <c r="B811" s="1" t="s">
        <v>6093</v>
      </c>
      <c r="D811" s="1">
        <v>50.0</v>
      </c>
      <c r="E811" s="1">
        <v>6.6161223E7</v>
      </c>
      <c r="F811" s="1" t="b">
        <v>0</v>
      </c>
      <c r="G811" s="1" t="b">
        <v>0</v>
      </c>
      <c r="H811" s="1" t="s">
        <v>743</v>
      </c>
      <c r="I811" s="1" t="s">
        <v>6094</v>
      </c>
      <c r="J811" s="1" t="s">
        <v>8633</v>
      </c>
      <c r="K811" s="1" t="s">
        <v>8634</v>
      </c>
      <c r="L811" s="1" t="s">
        <v>633</v>
      </c>
      <c r="M811" s="1" t="s">
        <v>634</v>
      </c>
      <c r="N811" s="1" t="s">
        <v>8638</v>
      </c>
      <c r="O811" s="1" t="s">
        <v>8639</v>
      </c>
    </row>
    <row r="812">
      <c r="A812" s="1" t="s">
        <v>775</v>
      </c>
      <c r="B812" s="1" t="s">
        <v>6093</v>
      </c>
      <c r="D812" s="1">
        <v>50.0</v>
      </c>
      <c r="E812" s="1">
        <v>6.4549617E7</v>
      </c>
      <c r="F812" s="1" t="b">
        <v>0</v>
      </c>
      <c r="G812" s="1" t="b">
        <v>0</v>
      </c>
      <c r="H812" s="1" t="s">
        <v>774</v>
      </c>
      <c r="I812" s="1" t="s">
        <v>6094</v>
      </c>
      <c r="J812" s="1" t="s">
        <v>8640</v>
      </c>
      <c r="K812" s="1" t="s">
        <v>8641</v>
      </c>
      <c r="L812" s="1" t="s">
        <v>639</v>
      </c>
      <c r="M812" s="1" t="s">
        <v>640</v>
      </c>
      <c r="N812" s="1" t="s">
        <v>8642</v>
      </c>
      <c r="O812" s="1" t="s">
        <v>8643</v>
      </c>
    </row>
    <row r="813">
      <c r="A813" s="1" t="s">
        <v>779</v>
      </c>
      <c r="B813" s="1" t="s">
        <v>6093</v>
      </c>
      <c r="D813" s="1">
        <v>50.0</v>
      </c>
      <c r="E813" s="1">
        <v>6.4493663E7</v>
      </c>
      <c r="F813" s="1" t="b">
        <v>0</v>
      </c>
      <c r="G813" s="1" t="b">
        <v>0</v>
      </c>
      <c r="H813" s="1" t="s">
        <v>778</v>
      </c>
      <c r="I813" s="1" t="s">
        <v>6094</v>
      </c>
      <c r="J813" s="1" t="s">
        <v>8644</v>
      </c>
      <c r="K813" s="1" t="s">
        <v>8645</v>
      </c>
      <c r="L813" s="1" t="s">
        <v>639</v>
      </c>
      <c r="M813" s="1" t="s">
        <v>640</v>
      </c>
      <c r="N813" s="1" t="s">
        <v>8623</v>
      </c>
      <c r="O813" s="1" t="s">
        <v>8646</v>
      </c>
    </row>
    <row r="814">
      <c r="A814" s="1" t="s">
        <v>8647</v>
      </c>
      <c r="B814" s="1" t="s">
        <v>6093</v>
      </c>
      <c r="D814" s="1">
        <v>50.0</v>
      </c>
      <c r="E814" s="1">
        <v>6.3882575E7</v>
      </c>
      <c r="F814" s="1" t="b">
        <v>0</v>
      </c>
      <c r="G814" s="1" t="b">
        <v>0</v>
      </c>
      <c r="H814" s="1" t="s">
        <v>1541</v>
      </c>
      <c r="I814" s="1" t="s">
        <v>6238</v>
      </c>
      <c r="J814" s="1" t="s">
        <v>8648</v>
      </c>
      <c r="L814" s="1" t="s">
        <v>1532</v>
      </c>
      <c r="M814" s="1" t="s">
        <v>55</v>
      </c>
      <c r="N814" s="1" t="s">
        <v>8649</v>
      </c>
      <c r="O814" s="1" t="s">
        <v>8650</v>
      </c>
    </row>
    <row r="815">
      <c r="A815" s="1" t="s">
        <v>787</v>
      </c>
      <c r="B815" s="1" t="s">
        <v>6093</v>
      </c>
      <c r="D815" s="1">
        <v>50.0</v>
      </c>
      <c r="E815" s="1">
        <v>6.0350814E7</v>
      </c>
      <c r="F815" s="1" t="b">
        <v>0</v>
      </c>
      <c r="G815" s="1" t="b">
        <v>0</v>
      </c>
      <c r="H815" s="1" t="s">
        <v>786</v>
      </c>
      <c r="I815" s="1" t="s">
        <v>6094</v>
      </c>
      <c r="J815" s="1" t="s">
        <v>8651</v>
      </c>
      <c r="K815" s="1" t="s">
        <v>8652</v>
      </c>
      <c r="L815" s="1" t="s">
        <v>639</v>
      </c>
      <c r="M815" s="1" t="s">
        <v>640</v>
      </c>
      <c r="N815" s="1" t="s">
        <v>8653</v>
      </c>
      <c r="O815" s="1" t="s">
        <v>8654</v>
      </c>
    </row>
    <row r="816">
      <c r="A816" s="1" t="s">
        <v>8655</v>
      </c>
      <c r="B816" s="1" t="s">
        <v>6093</v>
      </c>
      <c r="D816" s="1">
        <v>50.0</v>
      </c>
      <c r="E816" s="1">
        <v>5.8480847E7</v>
      </c>
      <c r="F816" s="1" t="b">
        <v>0</v>
      </c>
      <c r="G816" s="1" t="b">
        <v>0</v>
      </c>
      <c r="H816" s="1" t="s">
        <v>747</v>
      </c>
      <c r="I816" s="1" t="s">
        <v>6094</v>
      </c>
      <c r="J816" s="1" t="s">
        <v>8656</v>
      </c>
      <c r="K816" s="1" t="s">
        <v>8657</v>
      </c>
      <c r="L816" s="1" t="s">
        <v>209</v>
      </c>
      <c r="M816" s="1" t="s">
        <v>210</v>
      </c>
      <c r="N816" s="1" t="s">
        <v>8658</v>
      </c>
      <c r="O816" s="1" t="s">
        <v>8659</v>
      </c>
    </row>
    <row r="817">
      <c r="A817" s="1" t="s">
        <v>8660</v>
      </c>
      <c r="B817" s="1" t="s">
        <v>6093</v>
      </c>
      <c r="D817" s="1">
        <v>50.0</v>
      </c>
      <c r="E817" s="1">
        <v>5.8480847E7</v>
      </c>
      <c r="F817" s="1" t="b">
        <v>0</v>
      </c>
      <c r="G817" s="1" t="b">
        <v>0</v>
      </c>
      <c r="H817" s="1" t="s">
        <v>747</v>
      </c>
      <c r="I817" s="1" t="s">
        <v>6094</v>
      </c>
      <c r="J817" s="1" t="s">
        <v>8656</v>
      </c>
      <c r="K817" s="1" t="s">
        <v>8657</v>
      </c>
      <c r="L817" s="1" t="s">
        <v>209</v>
      </c>
      <c r="M817" s="1" t="s">
        <v>210</v>
      </c>
      <c r="N817" s="1" t="s">
        <v>8661</v>
      </c>
      <c r="O817" s="1" t="s">
        <v>8662</v>
      </c>
    </row>
    <row r="818">
      <c r="A818" s="1" t="s">
        <v>783</v>
      </c>
      <c r="B818" s="1" t="s">
        <v>6093</v>
      </c>
      <c r="D818" s="1">
        <v>50.0</v>
      </c>
      <c r="E818" s="1">
        <v>5.7679262E7</v>
      </c>
      <c r="F818" s="1" t="b">
        <v>0</v>
      </c>
      <c r="G818" s="1" t="b">
        <v>0</v>
      </c>
      <c r="H818" s="1" t="s">
        <v>782</v>
      </c>
      <c r="I818" s="1" t="s">
        <v>6094</v>
      </c>
      <c r="J818" s="1" t="s">
        <v>8663</v>
      </c>
      <c r="K818" s="1" t="s">
        <v>8664</v>
      </c>
      <c r="L818" s="1" t="s">
        <v>639</v>
      </c>
      <c r="M818" s="1" t="s">
        <v>640</v>
      </c>
      <c r="N818" s="1" t="s">
        <v>8665</v>
      </c>
      <c r="O818" s="1" t="s">
        <v>8666</v>
      </c>
    </row>
    <row r="819">
      <c r="A819" s="1" t="s">
        <v>819</v>
      </c>
      <c r="B819" s="1" t="s">
        <v>6093</v>
      </c>
      <c r="D819" s="1">
        <v>50.0</v>
      </c>
      <c r="E819" s="1">
        <v>5.7170178E7</v>
      </c>
      <c r="F819" s="1" t="b">
        <v>0</v>
      </c>
      <c r="G819" s="1" t="b">
        <v>0</v>
      </c>
      <c r="H819" s="1" t="s">
        <v>818</v>
      </c>
      <c r="I819" s="1" t="s">
        <v>6094</v>
      </c>
      <c r="J819" s="1" t="s">
        <v>8667</v>
      </c>
      <c r="K819" s="1" t="s">
        <v>8668</v>
      </c>
      <c r="L819" s="1" t="s">
        <v>740</v>
      </c>
      <c r="M819" s="1" t="s">
        <v>741</v>
      </c>
      <c r="N819" s="1" t="s">
        <v>8669</v>
      </c>
      <c r="O819" s="1" t="s">
        <v>8670</v>
      </c>
    </row>
    <row r="820">
      <c r="A820" s="1" t="s">
        <v>797</v>
      </c>
      <c r="B820" s="1" t="s">
        <v>6093</v>
      </c>
      <c r="D820" s="1">
        <v>50.0</v>
      </c>
      <c r="E820" s="1">
        <v>5.6420481E7</v>
      </c>
      <c r="F820" s="1" t="b">
        <v>0</v>
      </c>
      <c r="G820" s="1" t="b">
        <v>0</v>
      </c>
      <c r="H820" s="1" t="s">
        <v>796</v>
      </c>
      <c r="I820" s="1" t="s">
        <v>6094</v>
      </c>
      <c r="J820" s="1" t="s">
        <v>8671</v>
      </c>
      <c r="K820" s="1" t="s">
        <v>8672</v>
      </c>
      <c r="L820" s="1" t="s">
        <v>740</v>
      </c>
      <c r="M820" s="1" t="s">
        <v>741</v>
      </c>
      <c r="N820" s="1" t="s">
        <v>8673</v>
      </c>
      <c r="O820" s="1" t="s">
        <v>8674</v>
      </c>
    </row>
    <row r="821">
      <c r="A821" s="1" t="s">
        <v>791</v>
      </c>
      <c r="B821" s="1" t="s">
        <v>6093</v>
      </c>
      <c r="D821" s="1">
        <v>50.0</v>
      </c>
      <c r="E821" s="1">
        <v>5.6076726E7</v>
      </c>
      <c r="F821" s="1" t="b">
        <v>0</v>
      </c>
      <c r="G821" s="1" t="b">
        <v>0</v>
      </c>
      <c r="H821" s="1" t="s">
        <v>790</v>
      </c>
      <c r="I821" s="1" t="s">
        <v>6094</v>
      </c>
      <c r="J821" s="1" t="s">
        <v>8675</v>
      </c>
      <c r="L821" s="1" t="s">
        <v>793</v>
      </c>
      <c r="M821" s="1" t="s">
        <v>794</v>
      </c>
      <c r="N821" s="1" t="s">
        <v>8676</v>
      </c>
      <c r="O821" s="1" t="s">
        <v>8677</v>
      </c>
    </row>
    <row r="822">
      <c r="A822" s="1" t="s">
        <v>801</v>
      </c>
      <c r="B822" s="1" t="s">
        <v>6093</v>
      </c>
      <c r="D822" s="1">
        <v>50.0</v>
      </c>
      <c r="E822" s="1">
        <v>5.5562971E7</v>
      </c>
      <c r="F822" s="1" t="b">
        <v>0</v>
      </c>
      <c r="G822" s="1" t="b">
        <v>0</v>
      </c>
      <c r="H822" s="1" t="s">
        <v>800</v>
      </c>
      <c r="I822" s="1" t="s">
        <v>6094</v>
      </c>
      <c r="J822" s="1" t="s">
        <v>8678</v>
      </c>
      <c r="K822" s="1" t="s">
        <v>8679</v>
      </c>
      <c r="L822" s="1" t="s">
        <v>209</v>
      </c>
      <c r="M822" s="1" t="s">
        <v>210</v>
      </c>
      <c r="N822" s="1" t="s">
        <v>8680</v>
      </c>
      <c r="O822" s="1" t="s">
        <v>8681</v>
      </c>
    </row>
    <row r="823">
      <c r="A823" s="1" t="s">
        <v>637</v>
      </c>
      <c r="B823" s="1" t="s">
        <v>6093</v>
      </c>
      <c r="D823" s="1">
        <v>50.0</v>
      </c>
      <c r="E823" s="1">
        <v>5.4031379E7</v>
      </c>
      <c r="F823" s="1" t="b">
        <v>0</v>
      </c>
      <c r="G823" s="1" t="b">
        <v>0</v>
      </c>
      <c r="H823" s="1" t="s">
        <v>636</v>
      </c>
      <c r="I823" s="1" t="s">
        <v>6948</v>
      </c>
      <c r="J823" s="1" t="s">
        <v>8682</v>
      </c>
      <c r="K823" s="1" t="s">
        <v>8683</v>
      </c>
      <c r="L823" s="1" t="s">
        <v>639</v>
      </c>
      <c r="M823" s="1" t="s">
        <v>640</v>
      </c>
      <c r="N823" s="1" t="s">
        <v>8684</v>
      </c>
      <c r="O823" s="1" t="s">
        <v>8685</v>
      </c>
    </row>
    <row r="824">
      <c r="A824" s="1" t="s">
        <v>805</v>
      </c>
      <c r="B824" s="1" t="s">
        <v>6093</v>
      </c>
      <c r="D824" s="1">
        <v>50.0</v>
      </c>
      <c r="E824" s="1">
        <v>5.3973835E7</v>
      </c>
      <c r="F824" s="1" t="b">
        <v>0</v>
      </c>
      <c r="G824" s="1" t="b">
        <v>0</v>
      </c>
      <c r="H824" s="1" t="s">
        <v>804</v>
      </c>
      <c r="I824" s="1" t="s">
        <v>6094</v>
      </c>
      <c r="J824" s="1" t="s">
        <v>8686</v>
      </c>
      <c r="K824" s="1" t="s">
        <v>8630</v>
      </c>
      <c r="L824" s="1" t="s">
        <v>639</v>
      </c>
      <c r="M824" s="1" t="s">
        <v>640</v>
      </c>
      <c r="N824" s="1" t="s">
        <v>8623</v>
      </c>
      <c r="O824" s="1" t="s">
        <v>8687</v>
      </c>
    </row>
    <row r="825">
      <c r="A825" s="1" t="s">
        <v>809</v>
      </c>
      <c r="B825" s="1" t="s">
        <v>6093</v>
      </c>
      <c r="D825" s="1">
        <v>50.0</v>
      </c>
      <c r="E825" s="1">
        <v>5.3406343E7</v>
      </c>
      <c r="F825" s="1" t="b">
        <v>0</v>
      </c>
      <c r="G825" s="1" t="b">
        <v>0</v>
      </c>
      <c r="H825" s="1" t="s">
        <v>808</v>
      </c>
      <c r="I825" s="1" t="s">
        <v>6094</v>
      </c>
      <c r="J825" s="1" t="s">
        <v>8688</v>
      </c>
      <c r="K825" s="1" t="s">
        <v>8689</v>
      </c>
      <c r="L825" s="1" t="s">
        <v>811</v>
      </c>
      <c r="M825" s="1" t="s">
        <v>812</v>
      </c>
      <c r="N825" s="1" t="s">
        <v>6097</v>
      </c>
      <c r="O825" s="1" t="s">
        <v>8690</v>
      </c>
    </row>
    <row r="826">
      <c r="A826" s="1" t="s">
        <v>815</v>
      </c>
      <c r="B826" s="1" t="s">
        <v>6093</v>
      </c>
      <c r="D826" s="1">
        <v>50.0</v>
      </c>
      <c r="E826" s="1">
        <v>5.1514306E7</v>
      </c>
      <c r="F826" s="1" t="b">
        <v>0</v>
      </c>
      <c r="G826" s="1" t="b">
        <v>0</v>
      </c>
      <c r="H826" s="1" t="s">
        <v>814</v>
      </c>
      <c r="I826" s="1" t="s">
        <v>6094</v>
      </c>
      <c r="J826" s="1" t="s">
        <v>8691</v>
      </c>
      <c r="K826" s="1" t="s">
        <v>8641</v>
      </c>
      <c r="L826" s="1" t="s">
        <v>639</v>
      </c>
      <c r="M826" s="1" t="s">
        <v>640</v>
      </c>
      <c r="N826" s="1" t="s">
        <v>8692</v>
      </c>
      <c r="O826" s="1" t="s">
        <v>8693</v>
      </c>
    </row>
    <row r="827">
      <c r="A827" s="1" t="s">
        <v>844</v>
      </c>
      <c r="B827" s="1" t="s">
        <v>6093</v>
      </c>
      <c r="D827" s="1">
        <v>50.0</v>
      </c>
      <c r="E827" s="1">
        <v>5.1134593E7</v>
      </c>
      <c r="F827" s="1" t="b">
        <v>0</v>
      </c>
      <c r="G827" s="1" t="b">
        <v>0</v>
      </c>
      <c r="H827" s="1" t="s">
        <v>843</v>
      </c>
      <c r="I827" s="1" t="s">
        <v>6094</v>
      </c>
      <c r="J827" s="1" t="s">
        <v>8694</v>
      </c>
      <c r="K827" s="1" t="s">
        <v>8695</v>
      </c>
      <c r="L827" s="1" t="s">
        <v>633</v>
      </c>
      <c r="M827" s="1" t="s">
        <v>634</v>
      </c>
      <c r="N827" s="1" t="s">
        <v>8696</v>
      </c>
      <c r="O827" s="1" t="s">
        <v>8697</v>
      </c>
    </row>
    <row r="828">
      <c r="A828" s="1" t="s">
        <v>1961</v>
      </c>
      <c r="B828" s="1" t="s">
        <v>6093</v>
      </c>
      <c r="D828" s="1">
        <v>50.0</v>
      </c>
      <c r="E828" s="1">
        <v>4.9134913E7</v>
      </c>
      <c r="F828" s="1" t="b">
        <v>0</v>
      </c>
      <c r="G828" s="1" t="b">
        <v>0</v>
      </c>
      <c r="H828" s="1" t="s">
        <v>1960</v>
      </c>
      <c r="I828" s="1" t="s">
        <v>6238</v>
      </c>
      <c r="J828" s="1" t="s">
        <v>8698</v>
      </c>
      <c r="L828" s="1" t="s">
        <v>1532</v>
      </c>
      <c r="M828" s="1" t="s">
        <v>723</v>
      </c>
      <c r="N828" s="1" t="s">
        <v>8699</v>
      </c>
      <c r="O828" s="1" t="s">
        <v>8700</v>
      </c>
    </row>
    <row r="829">
      <c r="A829" s="1" t="s">
        <v>823</v>
      </c>
      <c r="B829" s="1" t="s">
        <v>6093</v>
      </c>
      <c r="D829" s="1">
        <v>50.0</v>
      </c>
      <c r="E829" s="1">
        <v>4.8967451E7</v>
      </c>
      <c r="F829" s="1" t="b">
        <v>0</v>
      </c>
      <c r="G829" s="1" t="b">
        <v>1</v>
      </c>
      <c r="H829" s="1" t="s">
        <v>8701</v>
      </c>
      <c r="I829" s="1" t="s">
        <v>6238</v>
      </c>
      <c r="J829" s="1" t="s">
        <v>8702</v>
      </c>
      <c r="L829" s="1" t="s">
        <v>825</v>
      </c>
      <c r="M829" s="1" t="s">
        <v>794</v>
      </c>
      <c r="N829" s="1" t="s">
        <v>8703</v>
      </c>
      <c r="O829" s="1" t="s">
        <v>8704</v>
      </c>
    </row>
    <row r="830">
      <c r="A830" s="1" t="s">
        <v>828</v>
      </c>
      <c r="B830" s="1" t="s">
        <v>6093</v>
      </c>
      <c r="D830" s="1">
        <v>50.0</v>
      </c>
      <c r="E830" s="1">
        <v>4.7881156E7</v>
      </c>
      <c r="F830" s="1" t="b">
        <v>0</v>
      </c>
      <c r="G830" s="1" t="b">
        <v>0</v>
      </c>
      <c r="H830" s="1" t="s">
        <v>827</v>
      </c>
      <c r="I830" s="1" t="s">
        <v>6094</v>
      </c>
      <c r="J830" s="1" t="s">
        <v>8705</v>
      </c>
      <c r="L830" s="1" t="s">
        <v>793</v>
      </c>
      <c r="M830" s="1" t="s">
        <v>794</v>
      </c>
      <c r="N830" s="1" t="s">
        <v>8706</v>
      </c>
      <c r="O830" s="1" t="s">
        <v>8707</v>
      </c>
    </row>
    <row r="831">
      <c r="A831" s="1" t="s">
        <v>832</v>
      </c>
      <c r="B831" s="1" t="s">
        <v>6093</v>
      </c>
      <c r="D831" s="1">
        <v>50.0</v>
      </c>
      <c r="E831" s="1">
        <v>4.7183154E7</v>
      </c>
      <c r="F831" s="1" t="b">
        <v>0</v>
      </c>
      <c r="G831" s="1" t="b">
        <v>0</v>
      </c>
      <c r="H831" s="1" t="s">
        <v>831</v>
      </c>
      <c r="I831" s="1" t="s">
        <v>6094</v>
      </c>
      <c r="J831" s="1" t="s">
        <v>8708</v>
      </c>
      <c r="L831" s="1" t="s">
        <v>825</v>
      </c>
      <c r="M831" s="1" t="s">
        <v>794</v>
      </c>
      <c r="N831" s="1" t="s">
        <v>8709</v>
      </c>
      <c r="O831" s="1" t="s">
        <v>8710</v>
      </c>
    </row>
    <row r="832">
      <c r="A832" s="1" t="s">
        <v>836</v>
      </c>
      <c r="B832" s="1" t="s">
        <v>6093</v>
      </c>
      <c r="D832" s="1">
        <v>50.0</v>
      </c>
      <c r="E832" s="1">
        <v>4.6482101E7</v>
      </c>
      <c r="F832" s="1" t="b">
        <v>0</v>
      </c>
      <c r="G832" s="1" t="b">
        <v>0</v>
      </c>
      <c r="H832" s="1" t="s">
        <v>835</v>
      </c>
      <c r="I832" s="1" t="s">
        <v>6094</v>
      </c>
      <c r="J832" s="1" t="s">
        <v>8711</v>
      </c>
      <c r="K832" s="1" t="s">
        <v>8712</v>
      </c>
      <c r="L832" s="1" t="s">
        <v>740</v>
      </c>
      <c r="M832" s="1" t="s">
        <v>741</v>
      </c>
      <c r="N832" s="1" t="s">
        <v>8713</v>
      </c>
      <c r="O832" s="1" t="s">
        <v>8714</v>
      </c>
    </row>
    <row r="833">
      <c r="A833" s="1" t="s">
        <v>840</v>
      </c>
      <c r="B833" s="1" t="s">
        <v>6093</v>
      </c>
      <c r="D833" s="1">
        <v>50.0</v>
      </c>
      <c r="E833" s="1">
        <v>4.5541199E7</v>
      </c>
      <c r="F833" s="1" t="b">
        <v>0</v>
      </c>
      <c r="G833" s="1" t="b">
        <v>0</v>
      </c>
      <c r="H833" s="1" t="s">
        <v>839</v>
      </c>
      <c r="I833" s="1" t="s">
        <v>6094</v>
      </c>
      <c r="J833" s="1" t="s">
        <v>6461</v>
      </c>
      <c r="K833" s="1" t="s">
        <v>6331</v>
      </c>
      <c r="L833" s="1" t="s">
        <v>740</v>
      </c>
      <c r="M833" s="1" t="s">
        <v>741</v>
      </c>
      <c r="N833" s="1" t="s">
        <v>6097</v>
      </c>
      <c r="O833" s="1" t="s">
        <v>8715</v>
      </c>
    </row>
    <row r="834">
      <c r="A834" s="1" t="s">
        <v>2060</v>
      </c>
      <c r="B834" s="1" t="s">
        <v>6093</v>
      </c>
      <c r="D834" s="1">
        <v>50.0</v>
      </c>
      <c r="E834" s="1">
        <v>4.5509538E7</v>
      </c>
      <c r="F834" s="1" t="b">
        <v>0</v>
      </c>
      <c r="G834" s="1" t="b">
        <v>0</v>
      </c>
      <c r="H834" s="1" t="s">
        <v>2059</v>
      </c>
      <c r="I834" s="1" t="s">
        <v>6238</v>
      </c>
      <c r="J834" s="1" t="s">
        <v>8716</v>
      </c>
      <c r="K834" s="1" t="s">
        <v>8717</v>
      </c>
      <c r="L834" s="1" t="s">
        <v>174</v>
      </c>
      <c r="M834" s="1" t="s">
        <v>1838</v>
      </c>
      <c r="N834" s="1" t="s">
        <v>8718</v>
      </c>
      <c r="O834" s="1" t="s">
        <v>8719</v>
      </c>
    </row>
    <row r="835">
      <c r="A835" s="1" t="s">
        <v>871</v>
      </c>
      <c r="B835" s="1" t="s">
        <v>6093</v>
      </c>
      <c r="D835" s="1">
        <v>50.0</v>
      </c>
      <c r="E835" s="1">
        <v>4.5016983E7</v>
      </c>
      <c r="F835" s="1" t="b">
        <v>0</v>
      </c>
      <c r="G835" s="1" t="b">
        <v>0</v>
      </c>
      <c r="H835" s="1" t="s">
        <v>870</v>
      </c>
      <c r="I835" s="1" t="s">
        <v>6094</v>
      </c>
      <c r="J835" s="1" t="s">
        <v>8720</v>
      </c>
      <c r="K835" s="1" t="s">
        <v>8657</v>
      </c>
      <c r="L835" s="1" t="s">
        <v>209</v>
      </c>
      <c r="M835" s="1" t="s">
        <v>210</v>
      </c>
      <c r="N835" s="1" t="s">
        <v>8692</v>
      </c>
      <c r="O835" s="1" t="s">
        <v>8721</v>
      </c>
    </row>
    <row r="836">
      <c r="A836" s="1" t="s">
        <v>8722</v>
      </c>
      <c r="B836" s="1" t="s">
        <v>6093</v>
      </c>
      <c r="D836" s="1">
        <v>50.0</v>
      </c>
      <c r="E836" s="1">
        <v>4.4888238E7</v>
      </c>
      <c r="F836" s="1" t="b">
        <v>0</v>
      </c>
      <c r="G836" s="1" t="b">
        <v>0</v>
      </c>
      <c r="H836" s="1" t="s">
        <v>1157</v>
      </c>
      <c r="I836" s="1" t="s">
        <v>6948</v>
      </c>
      <c r="J836" s="1" t="s">
        <v>8723</v>
      </c>
      <c r="K836" s="1" t="s">
        <v>8724</v>
      </c>
      <c r="L836" s="1" t="s">
        <v>639</v>
      </c>
      <c r="M836" s="1" t="s">
        <v>640</v>
      </c>
      <c r="N836" s="1" t="s">
        <v>8725</v>
      </c>
      <c r="O836" s="1" t="s">
        <v>8726</v>
      </c>
    </row>
    <row r="837">
      <c r="A837" s="1" t="s">
        <v>2089</v>
      </c>
      <c r="B837" s="1" t="s">
        <v>6093</v>
      </c>
      <c r="D837" s="1">
        <v>50.0</v>
      </c>
      <c r="E837" s="1">
        <v>4.4682997E7</v>
      </c>
      <c r="F837" s="1" t="b">
        <v>0</v>
      </c>
      <c r="G837" s="1" t="b">
        <v>0</v>
      </c>
      <c r="H837" s="1" t="s">
        <v>2088</v>
      </c>
      <c r="I837" s="1" t="s">
        <v>6238</v>
      </c>
      <c r="J837" s="1" t="s">
        <v>8727</v>
      </c>
      <c r="L837" s="1" t="s">
        <v>759</v>
      </c>
      <c r="M837" s="1" t="s">
        <v>1533</v>
      </c>
      <c r="N837" s="1" t="s">
        <v>8728</v>
      </c>
      <c r="O837" s="1" t="s">
        <v>8729</v>
      </c>
    </row>
    <row r="838">
      <c r="A838" s="1" t="s">
        <v>852</v>
      </c>
      <c r="B838" s="1" t="s">
        <v>6093</v>
      </c>
      <c r="D838" s="1">
        <v>50.0</v>
      </c>
      <c r="E838" s="1">
        <v>4.4629637E7</v>
      </c>
      <c r="F838" s="1" t="b">
        <v>0</v>
      </c>
      <c r="G838" s="1" t="b">
        <v>1</v>
      </c>
      <c r="H838" s="1" t="s">
        <v>8730</v>
      </c>
      <c r="I838" s="1" t="s">
        <v>6094</v>
      </c>
      <c r="J838" s="1" t="s">
        <v>8731</v>
      </c>
      <c r="K838" s="1" t="s">
        <v>8622</v>
      </c>
      <c r="L838" s="1" t="s">
        <v>639</v>
      </c>
      <c r="M838" s="1" t="s">
        <v>640</v>
      </c>
      <c r="N838" s="1" t="s">
        <v>8732</v>
      </c>
      <c r="O838" s="1" t="s">
        <v>8733</v>
      </c>
    </row>
    <row r="839">
      <c r="A839" s="1" t="s">
        <v>900</v>
      </c>
      <c r="B839" s="1" t="s">
        <v>6093</v>
      </c>
      <c r="D839" s="1">
        <v>50.0</v>
      </c>
      <c r="E839" s="1">
        <v>4.4551743E7</v>
      </c>
      <c r="F839" s="1" t="b">
        <v>0</v>
      </c>
      <c r="G839" s="1" t="b">
        <v>0</v>
      </c>
      <c r="H839" s="1" t="s">
        <v>899</v>
      </c>
      <c r="I839" s="1" t="s">
        <v>6094</v>
      </c>
      <c r="J839" s="1" t="s">
        <v>8734</v>
      </c>
      <c r="K839" s="1" t="s">
        <v>8735</v>
      </c>
      <c r="L839" s="1" t="s">
        <v>740</v>
      </c>
      <c r="M839" s="1" t="s">
        <v>741</v>
      </c>
      <c r="N839" s="1" t="s">
        <v>8692</v>
      </c>
      <c r="O839" s="1" t="s">
        <v>8736</v>
      </c>
    </row>
    <row r="840">
      <c r="A840" s="1" t="s">
        <v>848</v>
      </c>
      <c r="B840" s="1" t="s">
        <v>6093</v>
      </c>
      <c r="D840" s="1">
        <v>50.0</v>
      </c>
      <c r="E840" s="1">
        <v>4.4394778E7</v>
      </c>
      <c r="F840" s="1" t="b">
        <v>0</v>
      </c>
      <c r="G840" s="1" t="b">
        <v>0</v>
      </c>
      <c r="H840" s="1" t="s">
        <v>847</v>
      </c>
      <c r="I840" s="1" t="s">
        <v>6094</v>
      </c>
      <c r="J840" s="1" t="s">
        <v>8737</v>
      </c>
      <c r="K840" s="1" t="s">
        <v>8738</v>
      </c>
      <c r="L840" s="1" t="s">
        <v>740</v>
      </c>
      <c r="M840" s="1" t="s">
        <v>741</v>
      </c>
      <c r="N840" s="1" t="s">
        <v>8739</v>
      </c>
      <c r="O840" s="1" t="s">
        <v>8740</v>
      </c>
    </row>
    <row r="841">
      <c r="A841" s="1" t="s">
        <v>863</v>
      </c>
      <c r="B841" s="1" t="s">
        <v>6093</v>
      </c>
      <c r="D841" s="1">
        <v>50.0</v>
      </c>
      <c r="E841" s="1">
        <v>4.3552533E7</v>
      </c>
      <c r="F841" s="1" t="b">
        <v>0</v>
      </c>
      <c r="G841" s="1" t="b">
        <v>0</v>
      </c>
      <c r="H841" s="1" t="s">
        <v>862</v>
      </c>
      <c r="I841" s="1" t="s">
        <v>6094</v>
      </c>
      <c r="J841" s="1" t="s">
        <v>8741</v>
      </c>
      <c r="K841" s="1" t="s">
        <v>8742</v>
      </c>
      <c r="L841" s="1" t="s">
        <v>740</v>
      </c>
      <c r="M841" s="1" t="s">
        <v>741</v>
      </c>
      <c r="N841" s="1" t="s">
        <v>8743</v>
      </c>
      <c r="O841" s="1" t="s">
        <v>8744</v>
      </c>
    </row>
    <row r="842">
      <c r="A842" s="1" t="s">
        <v>859</v>
      </c>
      <c r="B842" s="1" t="s">
        <v>6093</v>
      </c>
      <c r="D842" s="1">
        <v>50.0</v>
      </c>
      <c r="E842" s="1">
        <v>4.3319205E7</v>
      </c>
      <c r="F842" s="1" t="b">
        <v>0</v>
      </c>
      <c r="G842" s="1" t="b">
        <v>0</v>
      </c>
      <c r="H842" s="1" t="s">
        <v>858</v>
      </c>
      <c r="I842" s="1" t="s">
        <v>6094</v>
      </c>
      <c r="J842" s="1" t="s">
        <v>8745</v>
      </c>
      <c r="L842" s="1" t="s">
        <v>825</v>
      </c>
      <c r="M842" s="1" t="s">
        <v>794</v>
      </c>
      <c r="N842" s="1" t="s">
        <v>8746</v>
      </c>
      <c r="O842" s="1" t="s">
        <v>8747</v>
      </c>
    </row>
    <row r="843">
      <c r="A843" s="1" t="s">
        <v>1166</v>
      </c>
      <c r="B843" s="1" t="s">
        <v>6093</v>
      </c>
      <c r="D843" s="1">
        <v>50.0</v>
      </c>
      <c r="E843" s="1">
        <v>4.3242972E7</v>
      </c>
      <c r="F843" s="1" t="b">
        <v>0</v>
      </c>
      <c r="G843" s="1" t="b">
        <v>0</v>
      </c>
      <c r="H843" s="1" t="s">
        <v>1165</v>
      </c>
      <c r="I843" s="1" t="s">
        <v>6948</v>
      </c>
      <c r="J843" s="1" t="s">
        <v>8748</v>
      </c>
      <c r="K843" s="1" t="s">
        <v>8749</v>
      </c>
      <c r="L843" s="1" t="s">
        <v>633</v>
      </c>
      <c r="M843" s="1" t="s">
        <v>634</v>
      </c>
      <c r="N843" s="1" t="s">
        <v>8750</v>
      </c>
      <c r="O843" s="1" t="s">
        <v>8751</v>
      </c>
    </row>
    <row r="844">
      <c r="A844" s="1" t="s">
        <v>895</v>
      </c>
      <c r="B844" s="1" t="s">
        <v>6093</v>
      </c>
      <c r="D844" s="1">
        <v>50.0</v>
      </c>
      <c r="E844" s="1">
        <v>4.2929225E7</v>
      </c>
      <c r="F844" s="1" t="b">
        <v>0</v>
      </c>
      <c r="G844" s="1" t="b">
        <v>0</v>
      </c>
      <c r="H844" s="1" t="s">
        <v>894</v>
      </c>
      <c r="I844" s="1" t="s">
        <v>6094</v>
      </c>
      <c r="J844" s="1" t="s">
        <v>8752</v>
      </c>
      <c r="K844" s="1" t="s">
        <v>8753</v>
      </c>
      <c r="L844" s="1" t="s">
        <v>174</v>
      </c>
      <c r="M844" s="1" t="s">
        <v>897</v>
      </c>
      <c r="N844" s="1" t="s">
        <v>6097</v>
      </c>
      <c r="O844" s="1" t="s">
        <v>8754</v>
      </c>
    </row>
    <row r="845">
      <c r="A845" s="1" t="s">
        <v>891</v>
      </c>
      <c r="B845" s="1" t="s">
        <v>6093</v>
      </c>
      <c r="D845" s="1">
        <v>50.0</v>
      </c>
      <c r="E845" s="1">
        <v>4.2765473E7</v>
      </c>
      <c r="F845" s="1" t="b">
        <v>0</v>
      </c>
      <c r="G845" s="1" t="b">
        <v>0</v>
      </c>
      <c r="H845" s="1" t="s">
        <v>890</v>
      </c>
      <c r="I845" s="1" t="s">
        <v>6094</v>
      </c>
      <c r="J845" s="1" t="s">
        <v>8755</v>
      </c>
      <c r="K845" s="1" t="s">
        <v>8738</v>
      </c>
      <c r="L845" s="1" t="s">
        <v>740</v>
      </c>
      <c r="M845" s="1" t="s">
        <v>741</v>
      </c>
      <c r="N845" s="1" t="s">
        <v>8692</v>
      </c>
      <c r="O845" s="1" t="s">
        <v>8756</v>
      </c>
    </row>
    <row r="846">
      <c r="A846" s="1" t="s">
        <v>867</v>
      </c>
      <c r="B846" s="1" t="s">
        <v>6093</v>
      </c>
      <c r="D846" s="1">
        <v>50.0</v>
      </c>
      <c r="E846" s="1">
        <v>4.2573899E7</v>
      </c>
      <c r="F846" s="1" t="b">
        <v>0</v>
      </c>
      <c r="G846" s="1" t="b">
        <v>0</v>
      </c>
      <c r="H846" s="1" t="s">
        <v>866</v>
      </c>
      <c r="I846" s="1" t="s">
        <v>6094</v>
      </c>
      <c r="J846" s="1" t="s">
        <v>8757</v>
      </c>
      <c r="K846" s="1" t="s">
        <v>8641</v>
      </c>
      <c r="L846" s="1" t="s">
        <v>639</v>
      </c>
      <c r="M846" s="1" t="s">
        <v>640</v>
      </c>
      <c r="N846" s="1" t="s">
        <v>8758</v>
      </c>
      <c r="O846" s="1" t="s">
        <v>8759</v>
      </c>
    </row>
    <row r="847">
      <c r="A847" s="1" t="s">
        <v>8760</v>
      </c>
      <c r="B847" s="1" t="s">
        <v>6093</v>
      </c>
      <c r="D847" s="1">
        <v>50.0</v>
      </c>
      <c r="E847" s="1">
        <v>4.1481046E7</v>
      </c>
      <c r="F847" s="1" t="b">
        <v>0</v>
      </c>
      <c r="G847" s="1" t="b">
        <v>1</v>
      </c>
      <c r="H847" s="1" t="s">
        <v>7057</v>
      </c>
      <c r="I847" s="1" t="s">
        <v>6238</v>
      </c>
      <c r="J847" s="1" t="s">
        <v>7058</v>
      </c>
      <c r="L847" s="1" t="s">
        <v>759</v>
      </c>
      <c r="M847" s="1" t="s">
        <v>760</v>
      </c>
      <c r="N847" s="1" t="s">
        <v>8761</v>
      </c>
      <c r="O847" s="1" t="s">
        <v>8762</v>
      </c>
    </row>
    <row r="848">
      <c r="A848" s="1" t="s">
        <v>887</v>
      </c>
      <c r="B848" s="1" t="s">
        <v>6093</v>
      </c>
      <c r="D848" s="1">
        <v>50.0</v>
      </c>
      <c r="E848" s="1">
        <v>4.079077E7</v>
      </c>
      <c r="F848" s="1" t="b">
        <v>0</v>
      </c>
      <c r="G848" s="1" t="b">
        <v>0</v>
      </c>
      <c r="H848" s="1" t="s">
        <v>886</v>
      </c>
      <c r="I848" s="1" t="s">
        <v>6094</v>
      </c>
      <c r="J848" s="1" t="s">
        <v>8763</v>
      </c>
      <c r="L848" s="1" t="s">
        <v>793</v>
      </c>
      <c r="M848" s="1" t="s">
        <v>794</v>
      </c>
      <c r="N848" s="1" t="s">
        <v>8764</v>
      </c>
      <c r="O848" s="1" t="s">
        <v>8765</v>
      </c>
    </row>
    <row r="849">
      <c r="A849" s="1" t="s">
        <v>879</v>
      </c>
      <c r="B849" s="1" t="s">
        <v>6093</v>
      </c>
      <c r="D849" s="1">
        <v>50.0</v>
      </c>
      <c r="E849" s="1">
        <v>4.0778385E7</v>
      </c>
      <c r="F849" s="1" t="b">
        <v>0</v>
      </c>
      <c r="G849" s="1" t="b">
        <v>0</v>
      </c>
      <c r="H849" s="1" t="s">
        <v>878</v>
      </c>
      <c r="I849" s="1" t="s">
        <v>6094</v>
      </c>
      <c r="J849" s="1" t="s">
        <v>8766</v>
      </c>
      <c r="K849" s="1" t="s">
        <v>8767</v>
      </c>
      <c r="L849" s="1" t="s">
        <v>209</v>
      </c>
      <c r="M849" s="1" t="s">
        <v>210</v>
      </c>
      <c r="N849" s="1" t="s">
        <v>8692</v>
      </c>
      <c r="O849" s="1" t="s">
        <v>8768</v>
      </c>
    </row>
    <row r="850">
      <c r="A850" s="1" t="s">
        <v>8769</v>
      </c>
      <c r="B850" s="1" t="s">
        <v>6093</v>
      </c>
      <c r="D850" s="1">
        <v>50.0</v>
      </c>
      <c r="E850" s="1">
        <v>4.0316066E7</v>
      </c>
      <c r="F850" s="1" t="b">
        <v>0</v>
      </c>
      <c r="G850" s="1" t="b">
        <v>0</v>
      </c>
      <c r="H850" s="1" t="s">
        <v>1113</v>
      </c>
      <c r="I850" s="1" t="s">
        <v>6948</v>
      </c>
      <c r="J850" s="1" t="s">
        <v>8770</v>
      </c>
      <c r="K850" s="1" t="s">
        <v>8771</v>
      </c>
      <c r="L850" s="1" t="s">
        <v>639</v>
      </c>
      <c r="M850" s="1" t="s">
        <v>640</v>
      </c>
      <c r="N850" s="1" t="s">
        <v>8772</v>
      </c>
      <c r="O850" s="1" t="s">
        <v>8773</v>
      </c>
    </row>
    <row r="851">
      <c r="A851" s="1" t="s">
        <v>916</v>
      </c>
      <c r="B851" s="1" t="s">
        <v>6093</v>
      </c>
      <c r="D851" s="1">
        <v>50.0</v>
      </c>
      <c r="E851" s="1">
        <v>4.0054562E7</v>
      </c>
      <c r="F851" s="1" t="b">
        <v>0</v>
      </c>
      <c r="G851" s="1" t="b">
        <v>0</v>
      </c>
      <c r="H851" s="1" t="s">
        <v>915</v>
      </c>
      <c r="I851" s="1" t="s">
        <v>6094</v>
      </c>
      <c r="J851" s="1" t="s">
        <v>8774</v>
      </c>
      <c r="K851" s="1" t="s">
        <v>8775</v>
      </c>
      <c r="L851" s="1" t="s">
        <v>209</v>
      </c>
      <c r="M851" s="1" t="s">
        <v>210</v>
      </c>
      <c r="N851" s="1" t="s">
        <v>8776</v>
      </c>
      <c r="O851" s="1" t="s">
        <v>8777</v>
      </c>
    </row>
    <row r="852">
      <c r="A852" s="1" t="s">
        <v>8778</v>
      </c>
      <c r="B852" s="1" t="s">
        <v>6093</v>
      </c>
      <c r="D852" s="1">
        <v>50.0</v>
      </c>
      <c r="E852" s="1">
        <v>4.0027794E7</v>
      </c>
      <c r="F852" s="1" t="b">
        <v>0</v>
      </c>
      <c r="G852" s="1" t="b">
        <v>0</v>
      </c>
      <c r="H852" s="1" t="s">
        <v>1117</v>
      </c>
      <c r="I852" s="1" t="s">
        <v>6948</v>
      </c>
      <c r="J852" s="1" t="s">
        <v>8779</v>
      </c>
      <c r="K852" s="1" t="s">
        <v>8780</v>
      </c>
      <c r="L852" s="1" t="s">
        <v>639</v>
      </c>
      <c r="M852" s="1" t="s">
        <v>640</v>
      </c>
      <c r="N852" s="1" t="s">
        <v>8781</v>
      </c>
      <c r="O852" s="1" t="s">
        <v>8782</v>
      </c>
    </row>
    <row r="853">
      <c r="A853" s="1" t="s">
        <v>883</v>
      </c>
      <c r="B853" s="1" t="s">
        <v>6093</v>
      </c>
      <c r="D853" s="1">
        <v>50.0</v>
      </c>
      <c r="E853" s="1">
        <v>3.9720643E7</v>
      </c>
      <c r="F853" s="1" t="b">
        <v>0</v>
      </c>
      <c r="G853" s="1" t="b">
        <v>0</v>
      </c>
      <c r="H853" s="1" t="s">
        <v>882</v>
      </c>
      <c r="I853" s="1" t="s">
        <v>6094</v>
      </c>
      <c r="J853" s="1" t="s">
        <v>8783</v>
      </c>
      <c r="L853" s="1" t="s">
        <v>793</v>
      </c>
      <c r="M853" s="1" t="s">
        <v>794</v>
      </c>
      <c r="N853" s="1" t="s">
        <v>8784</v>
      </c>
      <c r="O853" s="1" t="s">
        <v>8785</v>
      </c>
    </row>
    <row r="854">
      <c r="A854" s="1" t="s">
        <v>904</v>
      </c>
      <c r="B854" s="1" t="s">
        <v>6093</v>
      </c>
      <c r="D854" s="1">
        <v>50.0</v>
      </c>
      <c r="E854" s="1">
        <v>3.9044699E7</v>
      </c>
      <c r="F854" s="1" t="b">
        <v>0</v>
      </c>
      <c r="G854" s="1" t="b">
        <v>0</v>
      </c>
      <c r="H854" s="1" t="s">
        <v>903</v>
      </c>
      <c r="I854" s="1" t="s">
        <v>6094</v>
      </c>
      <c r="J854" s="1" t="s">
        <v>6409</v>
      </c>
      <c r="K854" s="1" t="s">
        <v>6096</v>
      </c>
      <c r="L854" s="1" t="s">
        <v>209</v>
      </c>
      <c r="M854" s="1" t="s">
        <v>210</v>
      </c>
      <c r="N854" s="1" t="s">
        <v>6097</v>
      </c>
      <c r="O854" s="1" t="s">
        <v>8786</v>
      </c>
    </row>
    <row r="855">
      <c r="A855" s="1" t="s">
        <v>908</v>
      </c>
      <c r="B855" s="1" t="s">
        <v>6093</v>
      </c>
      <c r="D855" s="1">
        <v>50.0</v>
      </c>
      <c r="E855" s="1">
        <v>3.8122094E7</v>
      </c>
      <c r="F855" s="1" t="b">
        <v>0</v>
      </c>
      <c r="G855" s="1" t="b">
        <v>0</v>
      </c>
      <c r="H855" s="1" t="s">
        <v>907</v>
      </c>
      <c r="I855" s="1" t="s">
        <v>6094</v>
      </c>
      <c r="J855" s="1" t="s">
        <v>8787</v>
      </c>
      <c r="L855" s="1" t="s">
        <v>825</v>
      </c>
      <c r="M855" s="1" t="s">
        <v>794</v>
      </c>
      <c r="N855" s="1" t="s">
        <v>8788</v>
      </c>
      <c r="O855" s="1" t="s">
        <v>8789</v>
      </c>
    </row>
    <row r="856">
      <c r="A856" s="1" t="s">
        <v>8790</v>
      </c>
      <c r="B856" s="1" t="s">
        <v>6093</v>
      </c>
      <c r="D856" s="1">
        <v>50.0</v>
      </c>
      <c r="E856" s="1">
        <v>3.8051836E7</v>
      </c>
      <c r="F856" s="1" t="b">
        <v>0</v>
      </c>
      <c r="G856" s="1" t="b">
        <v>0</v>
      </c>
      <c r="H856" s="1" t="s">
        <v>1541</v>
      </c>
      <c r="I856" s="1" t="s">
        <v>6238</v>
      </c>
      <c r="J856" s="1" t="s">
        <v>8648</v>
      </c>
      <c r="L856" s="1" t="s">
        <v>1532</v>
      </c>
      <c r="M856" s="1" t="s">
        <v>55</v>
      </c>
      <c r="N856" s="1" t="s">
        <v>8791</v>
      </c>
      <c r="O856" s="1" t="s">
        <v>8792</v>
      </c>
    </row>
    <row r="857">
      <c r="A857" s="1" t="s">
        <v>8793</v>
      </c>
      <c r="B857" s="1" t="s">
        <v>6093</v>
      </c>
      <c r="D857" s="1">
        <v>50.0</v>
      </c>
      <c r="E857" s="1">
        <v>3.7803795E7</v>
      </c>
      <c r="F857" s="1" t="b">
        <v>0</v>
      </c>
      <c r="G857" s="1" t="b">
        <v>1</v>
      </c>
      <c r="H857" s="1" t="s">
        <v>8794</v>
      </c>
      <c r="I857" s="1" t="s">
        <v>6238</v>
      </c>
      <c r="J857" s="1" t="s">
        <v>7150</v>
      </c>
      <c r="L857" s="1" t="s">
        <v>759</v>
      </c>
      <c r="M857" s="1" t="s">
        <v>922</v>
      </c>
      <c r="N857" s="1" t="s">
        <v>8795</v>
      </c>
      <c r="O857" s="1" t="s">
        <v>8796</v>
      </c>
    </row>
    <row r="858">
      <c r="A858" s="1" t="s">
        <v>912</v>
      </c>
      <c r="B858" s="1" t="s">
        <v>6093</v>
      </c>
      <c r="D858" s="1">
        <v>50.0</v>
      </c>
      <c r="E858" s="1">
        <v>3.7789831E7</v>
      </c>
      <c r="F858" s="1" t="b">
        <v>0</v>
      </c>
      <c r="G858" s="1" t="b">
        <v>0</v>
      </c>
      <c r="H858" s="1" t="s">
        <v>911</v>
      </c>
      <c r="I858" s="1" t="s">
        <v>6094</v>
      </c>
      <c r="J858" s="1" t="s">
        <v>6421</v>
      </c>
      <c r="K858" s="1" t="s">
        <v>8645</v>
      </c>
      <c r="L858" s="1" t="s">
        <v>639</v>
      </c>
      <c r="M858" s="1" t="s">
        <v>640</v>
      </c>
      <c r="N858" s="1" t="s">
        <v>6097</v>
      </c>
      <c r="O858" s="1" t="s">
        <v>8797</v>
      </c>
    </row>
    <row r="859">
      <c r="A859" s="1" t="s">
        <v>1178</v>
      </c>
      <c r="B859" s="1" t="s">
        <v>6093</v>
      </c>
      <c r="D859" s="1">
        <v>50.0</v>
      </c>
      <c r="E859" s="1">
        <v>3.7685484E7</v>
      </c>
      <c r="F859" s="1" t="b">
        <v>0</v>
      </c>
      <c r="G859" s="1" t="b">
        <v>0</v>
      </c>
      <c r="H859" s="1" t="s">
        <v>1177</v>
      </c>
      <c r="I859" s="1" t="s">
        <v>6948</v>
      </c>
      <c r="J859" s="1" t="s">
        <v>8798</v>
      </c>
      <c r="K859" s="1" t="s">
        <v>8799</v>
      </c>
      <c r="L859" s="1" t="s">
        <v>639</v>
      </c>
      <c r="M859" s="1" t="s">
        <v>640</v>
      </c>
      <c r="N859" s="1" t="s">
        <v>8800</v>
      </c>
      <c r="O859" s="1" t="s">
        <v>8801</v>
      </c>
    </row>
    <row r="860">
      <c r="A860" s="1" t="s">
        <v>925</v>
      </c>
      <c r="B860" s="1" t="s">
        <v>6093</v>
      </c>
      <c r="D860" s="1">
        <v>50.0</v>
      </c>
      <c r="E860" s="1">
        <v>3.6505927E7</v>
      </c>
      <c r="F860" s="1" t="b">
        <v>0</v>
      </c>
      <c r="G860" s="1" t="b">
        <v>0</v>
      </c>
      <c r="H860" s="1" t="s">
        <v>924</v>
      </c>
      <c r="I860" s="1" t="s">
        <v>6094</v>
      </c>
      <c r="J860" s="1" t="s">
        <v>8802</v>
      </c>
      <c r="K860" s="1" t="s">
        <v>8803</v>
      </c>
      <c r="L860" s="1" t="s">
        <v>740</v>
      </c>
      <c r="M860" s="1" t="s">
        <v>741</v>
      </c>
      <c r="N860" s="1" t="s">
        <v>8804</v>
      </c>
      <c r="O860" s="1" t="s">
        <v>8805</v>
      </c>
    </row>
    <row r="861">
      <c r="A861" s="1" t="s">
        <v>647</v>
      </c>
      <c r="B861" s="1" t="s">
        <v>6093</v>
      </c>
      <c r="D861" s="1">
        <v>50.0</v>
      </c>
      <c r="E861" s="1">
        <v>3.5867338E7</v>
      </c>
      <c r="F861" s="1" t="b">
        <v>0</v>
      </c>
      <c r="G861" s="1" t="b">
        <v>0</v>
      </c>
      <c r="H861" s="1" t="s">
        <v>646</v>
      </c>
      <c r="I861" s="1" t="s">
        <v>6948</v>
      </c>
      <c r="J861" s="1" t="s">
        <v>8806</v>
      </c>
      <c r="K861" s="1" t="s">
        <v>8807</v>
      </c>
      <c r="L861" s="1" t="s">
        <v>639</v>
      </c>
      <c r="M861" s="1" t="s">
        <v>640</v>
      </c>
      <c r="N861" s="1" t="s">
        <v>8808</v>
      </c>
      <c r="O861" s="1" t="s">
        <v>8809</v>
      </c>
    </row>
    <row r="862">
      <c r="A862" s="1" t="s">
        <v>8810</v>
      </c>
      <c r="B862" s="1" t="s">
        <v>6093</v>
      </c>
      <c r="D862" s="1">
        <v>50.0</v>
      </c>
      <c r="E862" s="1">
        <v>3.5107997E7</v>
      </c>
      <c r="F862" s="1" t="b">
        <v>0</v>
      </c>
      <c r="G862" s="1" t="b">
        <v>0</v>
      </c>
      <c r="H862" s="1" t="s">
        <v>630</v>
      </c>
      <c r="I862" s="1" t="s">
        <v>6948</v>
      </c>
      <c r="J862" s="1" t="s">
        <v>8811</v>
      </c>
      <c r="K862" s="1" t="s">
        <v>8812</v>
      </c>
      <c r="L862" s="1" t="s">
        <v>633</v>
      </c>
      <c r="M862" s="1" t="s">
        <v>634</v>
      </c>
      <c r="N862" s="1" t="s">
        <v>8813</v>
      </c>
      <c r="O862" s="1" t="s">
        <v>8814</v>
      </c>
    </row>
    <row r="863">
      <c r="A863" s="1" t="s">
        <v>651</v>
      </c>
      <c r="B863" s="1" t="s">
        <v>6093</v>
      </c>
      <c r="D863" s="1">
        <v>50.0</v>
      </c>
      <c r="E863" s="1">
        <v>3.4603806E7</v>
      </c>
      <c r="F863" s="1" t="b">
        <v>0</v>
      </c>
      <c r="G863" s="1" t="b">
        <v>0</v>
      </c>
      <c r="H863" s="1" t="s">
        <v>650</v>
      </c>
      <c r="I863" s="1" t="s">
        <v>6948</v>
      </c>
      <c r="J863" s="1" t="s">
        <v>8815</v>
      </c>
      <c r="K863" s="1" t="s">
        <v>8816</v>
      </c>
      <c r="L863" s="1" t="s">
        <v>639</v>
      </c>
      <c r="M863" s="1" t="s">
        <v>640</v>
      </c>
      <c r="N863" s="1" t="s">
        <v>8817</v>
      </c>
      <c r="O863" s="1" t="s">
        <v>8818</v>
      </c>
    </row>
    <row r="864">
      <c r="A864" s="1" t="s">
        <v>971</v>
      </c>
      <c r="B864" s="1" t="s">
        <v>6093</v>
      </c>
      <c r="D864" s="1">
        <v>50.0</v>
      </c>
      <c r="E864" s="1">
        <v>3.4509471E7</v>
      </c>
      <c r="F864" s="1" t="b">
        <v>0</v>
      </c>
      <c r="G864" s="1" t="b">
        <v>0</v>
      </c>
      <c r="H864" s="1" t="s">
        <v>970</v>
      </c>
      <c r="I864" s="1" t="s">
        <v>6094</v>
      </c>
      <c r="J864" s="1" t="s">
        <v>8819</v>
      </c>
      <c r="K864" s="1" t="s">
        <v>6872</v>
      </c>
      <c r="L864" s="1" t="s">
        <v>963</v>
      </c>
      <c r="M864" s="1" t="s">
        <v>964</v>
      </c>
      <c r="N864" s="1" t="s">
        <v>6097</v>
      </c>
      <c r="O864" s="1" t="s">
        <v>8820</v>
      </c>
    </row>
    <row r="865">
      <c r="A865" s="1" t="s">
        <v>937</v>
      </c>
      <c r="B865" s="1" t="s">
        <v>6093</v>
      </c>
      <c r="D865" s="1">
        <v>50.0</v>
      </c>
      <c r="E865" s="1">
        <v>3.4484135E7</v>
      </c>
      <c r="F865" s="1" t="b">
        <v>0</v>
      </c>
      <c r="G865" s="1" t="b">
        <v>0</v>
      </c>
      <c r="H865" s="1" t="s">
        <v>936</v>
      </c>
      <c r="I865" s="1" t="s">
        <v>6094</v>
      </c>
      <c r="J865" s="1" t="s">
        <v>8821</v>
      </c>
      <c r="K865" s="1" t="s">
        <v>8822</v>
      </c>
      <c r="L865" s="1" t="s">
        <v>740</v>
      </c>
      <c r="M865" s="1" t="s">
        <v>741</v>
      </c>
      <c r="N865" s="1" t="s">
        <v>8823</v>
      </c>
      <c r="O865" s="1" t="s">
        <v>8824</v>
      </c>
    </row>
    <row r="866">
      <c r="A866" s="1" t="s">
        <v>8825</v>
      </c>
      <c r="B866" s="1" t="s">
        <v>6093</v>
      </c>
      <c r="D866" s="1">
        <v>50.0</v>
      </c>
      <c r="E866" s="1">
        <v>3.4455359E7</v>
      </c>
      <c r="F866" s="1" t="b">
        <v>0</v>
      </c>
      <c r="G866" s="1" t="b">
        <v>0</v>
      </c>
      <c r="H866" s="1" t="s">
        <v>1145</v>
      </c>
      <c r="I866" s="1" t="s">
        <v>6948</v>
      </c>
      <c r="J866" s="1" t="s">
        <v>8826</v>
      </c>
      <c r="K866" s="1" t="s">
        <v>8827</v>
      </c>
      <c r="L866" s="1" t="s">
        <v>639</v>
      </c>
      <c r="M866" s="1" t="s">
        <v>640</v>
      </c>
      <c r="N866" s="1" t="s">
        <v>8828</v>
      </c>
      <c r="O866" s="1" t="s">
        <v>8829</v>
      </c>
    </row>
    <row r="867">
      <c r="A867" s="1" t="s">
        <v>929</v>
      </c>
      <c r="B867" s="1" t="s">
        <v>6093</v>
      </c>
      <c r="D867" s="1">
        <v>50.0</v>
      </c>
      <c r="E867" s="1">
        <v>3.4348054E7</v>
      </c>
      <c r="F867" s="1" t="b">
        <v>0</v>
      </c>
      <c r="G867" s="1" t="b">
        <v>0</v>
      </c>
      <c r="H867" s="1" t="s">
        <v>928</v>
      </c>
      <c r="I867" s="1" t="s">
        <v>6094</v>
      </c>
      <c r="J867" s="1" t="s">
        <v>8830</v>
      </c>
      <c r="K867" s="1" t="s">
        <v>8831</v>
      </c>
      <c r="L867" s="1" t="s">
        <v>740</v>
      </c>
      <c r="M867" s="1" t="s">
        <v>741</v>
      </c>
      <c r="N867" s="1" t="s">
        <v>8832</v>
      </c>
      <c r="O867" s="1" t="s">
        <v>8833</v>
      </c>
    </row>
    <row r="868">
      <c r="A868" s="1" t="s">
        <v>941</v>
      </c>
      <c r="B868" s="1" t="s">
        <v>6093</v>
      </c>
      <c r="D868" s="1">
        <v>50.0</v>
      </c>
      <c r="E868" s="1">
        <v>3.423586E7</v>
      </c>
      <c r="F868" s="1" t="b">
        <v>0</v>
      </c>
      <c r="G868" s="1" t="b">
        <v>0</v>
      </c>
      <c r="H868" s="1" t="s">
        <v>940</v>
      </c>
      <c r="I868" s="1" t="s">
        <v>6094</v>
      </c>
      <c r="J868" s="1" t="s">
        <v>8834</v>
      </c>
      <c r="L868" s="1" t="s">
        <v>825</v>
      </c>
      <c r="M868" s="1" t="s">
        <v>794</v>
      </c>
      <c r="N868" s="1" t="s">
        <v>8835</v>
      </c>
      <c r="O868" s="1" t="s">
        <v>8836</v>
      </c>
    </row>
    <row r="869">
      <c r="A869" s="1" t="s">
        <v>8837</v>
      </c>
      <c r="B869" s="1" t="s">
        <v>6093</v>
      </c>
      <c r="D869" s="1">
        <v>50.0</v>
      </c>
      <c r="E869" s="1">
        <v>3.4160766E7</v>
      </c>
      <c r="F869" s="1" t="b">
        <v>0</v>
      </c>
      <c r="G869" s="1" t="b">
        <v>0</v>
      </c>
      <c r="H869" s="1" t="s">
        <v>1121</v>
      </c>
      <c r="I869" s="1" t="s">
        <v>6948</v>
      </c>
      <c r="J869" s="1" t="s">
        <v>8838</v>
      </c>
      <c r="K869" s="1" t="s">
        <v>8839</v>
      </c>
      <c r="L869" s="1" t="s">
        <v>639</v>
      </c>
      <c r="M869" s="1" t="s">
        <v>640</v>
      </c>
      <c r="N869" s="1" t="s">
        <v>8840</v>
      </c>
      <c r="O869" s="1" t="s">
        <v>8841</v>
      </c>
    </row>
    <row r="870">
      <c r="A870" s="1" t="s">
        <v>933</v>
      </c>
      <c r="B870" s="1" t="s">
        <v>6093</v>
      </c>
      <c r="D870" s="1">
        <v>50.0</v>
      </c>
      <c r="E870" s="1">
        <v>3.4112511E7</v>
      </c>
      <c r="F870" s="1" t="b">
        <v>0</v>
      </c>
      <c r="G870" s="1" t="b">
        <v>0</v>
      </c>
      <c r="H870" s="1" t="s">
        <v>932</v>
      </c>
      <c r="I870" s="1" t="s">
        <v>6094</v>
      </c>
      <c r="J870" s="1" t="s">
        <v>8842</v>
      </c>
      <c r="K870" s="1" t="s">
        <v>8664</v>
      </c>
      <c r="L870" s="1" t="s">
        <v>639</v>
      </c>
      <c r="M870" s="1" t="s">
        <v>640</v>
      </c>
      <c r="N870" s="1" t="s">
        <v>8843</v>
      </c>
      <c r="O870" s="1" t="s">
        <v>8844</v>
      </c>
    </row>
    <row r="871">
      <c r="A871" s="1" t="s">
        <v>961</v>
      </c>
      <c r="B871" s="1" t="s">
        <v>6093</v>
      </c>
      <c r="D871" s="1">
        <v>50.0</v>
      </c>
      <c r="E871" s="1">
        <v>3.3986916E7</v>
      </c>
      <c r="F871" s="1" t="b">
        <v>0</v>
      </c>
      <c r="G871" s="1" t="b">
        <v>0</v>
      </c>
      <c r="H871" s="1" t="s">
        <v>960</v>
      </c>
      <c r="I871" s="1" t="s">
        <v>6094</v>
      </c>
      <c r="J871" s="1" t="s">
        <v>8819</v>
      </c>
      <c r="K871" s="1" t="s">
        <v>6872</v>
      </c>
      <c r="L871" s="1" t="s">
        <v>963</v>
      </c>
      <c r="M871" s="1" t="s">
        <v>964</v>
      </c>
      <c r="N871" s="1" t="s">
        <v>6097</v>
      </c>
      <c r="O871" s="1" t="s">
        <v>8845</v>
      </c>
    </row>
    <row r="872">
      <c r="A872" s="1" t="s">
        <v>945</v>
      </c>
      <c r="B872" s="1" t="s">
        <v>6093</v>
      </c>
      <c r="D872" s="1">
        <v>50.0</v>
      </c>
      <c r="E872" s="1">
        <v>3.3941892E7</v>
      </c>
      <c r="F872" s="1" t="b">
        <v>0</v>
      </c>
      <c r="G872" s="1" t="b">
        <v>0</v>
      </c>
      <c r="H872" s="1" t="s">
        <v>944</v>
      </c>
      <c r="I872" s="1" t="s">
        <v>6094</v>
      </c>
      <c r="J872" s="1" t="s">
        <v>6461</v>
      </c>
      <c r="K872" s="1" t="s">
        <v>6331</v>
      </c>
      <c r="L872" s="1" t="s">
        <v>740</v>
      </c>
      <c r="M872" s="1" t="s">
        <v>741</v>
      </c>
      <c r="N872" s="1" t="s">
        <v>6097</v>
      </c>
      <c r="O872" s="1" t="s">
        <v>8846</v>
      </c>
    </row>
    <row r="873">
      <c r="A873" s="1" t="s">
        <v>949</v>
      </c>
      <c r="B873" s="1" t="s">
        <v>6093</v>
      </c>
      <c r="D873" s="1">
        <v>50.0</v>
      </c>
      <c r="E873" s="1">
        <v>3.3759185E7</v>
      </c>
      <c r="F873" s="1" t="b">
        <v>0</v>
      </c>
      <c r="G873" s="1" t="b">
        <v>0</v>
      </c>
      <c r="H873" s="1" t="s">
        <v>948</v>
      </c>
      <c r="I873" s="1" t="s">
        <v>6094</v>
      </c>
      <c r="J873" s="1" t="s">
        <v>8847</v>
      </c>
      <c r="K873" s="1" t="s">
        <v>8848</v>
      </c>
      <c r="L873" s="1" t="s">
        <v>633</v>
      </c>
      <c r="M873" s="1" t="s">
        <v>634</v>
      </c>
      <c r="N873" s="1" t="s">
        <v>6097</v>
      </c>
      <c r="O873" s="1" t="s">
        <v>8849</v>
      </c>
    </row>
    <row r="874">
      <c r="A874" s="1" t="s">
        <v>979</v>
      </c>
      <c r="B874" s="1" t="s">
        <v>6093</v>
      </c>
      <c r="D874" s="1">
        <v>50.0</v>
      </c>
      <c r="E874" s="1">
        <v>3.3377133E7</v>
      </c>
      <c r="F874" s="1" t="b">
        <v>0</v>
      </c>
      <c r="G874" s="1" t="b">
        <v>0</v>
      </c>
      <c r="H874" s="1" t="s">
        <v>978</v>
      </c>
      <c r="I874" s="1" t="s">
        <v>6094</v>
      </c>
      <c r="J874" s="1" t="s">
        <v>8850</v>
      </c>
      <c r="K874" s="1" t="s">
        <v>6586</v>
      </c>
      <c r="L874" s="1" t="s">
        <v>112</v>
      </c>
      <c r="M874" s="1" t="s">
        <v>113</v>
      </c>
      <c r="N874" s="1" t="s">
        <v>6097</v>
      </c>
      <c r="O874" s="1" t="s">
        <v>8851</v>
      </c>
    </row>
    <row r="875">
      <c r="A875" s="1" t="s">
        <v>8852</v>
      </c>
      <c r="B875" s="1" t="s">
        <v>6093</v>
      </c>
      <c r="D875" s="1">
        <v>50.0</v>
      </c>
      <c r="E875" s="1">
        <v>3.3162604E7</v>
      </c>
      <c r="F875" s="1" t="b">
        <v>0</v>
      </c>
      <c r="G875" s="1" t="b">
        <v>0</v>
      </c>
      <c r="H875" s="1" t="s">
        <v>630</v>
      </c>
      <c r="I875" s="1" t="s">
        <v>6948</v>
      </c>
      <c r="J875" s="1" t="s">
        <v>8811</v>
      </c>
      <c r="K875" s="1" t="s">
        <v>8812</v>
      </c>
      <c r="L875" s="1" t="s">
        <v>633</v>
      </c>
      <c r="M875" s="1" t="s">
        <v>634</v>
      </c>
      <c r="N875" s="1" t="s">
        <v>8853</v>
      </c>
      <c r="O875" s="1" t="s">
        <v>8854</v>
      </c>
    </row>
    <row r="876">
      <c r="A876" s="1" t="s">
        <v>953</v>
      </c>
      <c r="B876" s="1" t="s">
        <v>6093</v>
      </c>
      <c r="D876" s="1">
        <v>50.0</v>
      </c>
      <c r="E876" s="1">
        <v>3.2717285E7</v>
      </c>
      <c r="F876" s="1" t="b">
        <v>0</v>
      </c>
      <c r="G876" s="1" t="b">
        <v>0</v>
      </c>
      <c r="H876" s="1" t="s">
        <v>952</v>
      </c>
      <c r="I876" s="1" t="s">
        <v>6094</v>
      </c>
      <c r="J876" s="1" t="s">
        <v>8855</v>
      </c>
      <c r="K876" s="1" t="s">
        <v>8679</v>
      </c>
      <c r="L876" s="1" t="s">
        <v>209</v>
      </c>
      <c r="M876" s="1" t="s">
        <v>210</v>
      </c>
      <c r="N876" s="1" t="s">
        <v>8856</v>
      </c>
      <c r="O876" s="1" t="s">
        <v>8857</v>
      </c>
    </row>
    <row r="877">
      <c r="A877" s="1" t="s">
        <v>8858</v>
      </c>
      <c r="B877" s="1" t="s">
        <v>6093</v>
      </c>
      <c r="D877" s="1">
        <v>50.0</v>
      </c>
      <c r="E877" s="1">
        <v>3.2623504E7</v>
      </c>
      <c r="F877" s="1" t="b">
        <v>0</v>
      </c>
      <c r="G877" s="1" t="b">
        <v>0</v>
      </c>
      <c r="H877" s="1" t="s">
        <v>1129</v>
      </c>
      <c r="I877" s="1" t="s">
        <v>6948</v>
      </c>
      <c r="J877" s="1" t="s">
        <v>8859</v>
      </c>
      <c r="K877" s="1" t="s">
        <v>8860</v>
      </c>
      <c r="L877" s="1" t="s">
        <v>639</v>
      </c>
      <c r="M877" s="1" t="s">
        <v>640</v>
      </c>
      <c r="N877" s="1" t="s">
        <v>8861</v>
      </c>
      <c r="O877" s="1" t="s">
        <v>8862</v>
      </c>
    </row>
    <row r="878">
      <c r="A878" s="1" t="s">
        <v>967</v>
      </c>
      <c r="B878" s="1" t="s">
        <v>6093</v>
      </c>
      <c r="D878" s="1">
        <v>50.0</v>
      </c>
      <c r="E878" s="1">
        <v>3.2216046E7</v>
      </c>
      <c r="F878" s="1" t="b">
        <v>0</v>
      </c>
      <c r="G878" s="1" t="b">
        <v>0</v>
      </c>
      <c r="H878" s="1" t="s">
        <v>966</v>
      </c>
      <c r="I878" s="1" t="s">
        <v>6238</v>
      </c>
      <c r="J878" s="1" t="s">
        <v>8863</v>
      </c>
      <c r="L878" s="1" t="s">
        <v>759</v>
      </c>
      <c r="M878" s="1" t="s">
        <v>98</v>
      </c>
      <c r="N878" s="1" t="s">
        <v>8864</v>
      </c>
      <c r="O878" s="1" t="s">
        <v>8865</v>
      </c>
    </row>
    <row r="879">
      <c r="A879" s="1" t="s">
        <v>957</v>
      </c>
      <c r="B879" s="1" t="s">
        <v>6093</v>
      </c>
      <c r="D879" s="1">
        <v>50.0</v>
      </c>
      <c r="E879" s="1">
        <v>3.2028528E7</v>
      </c>
      <c r="F879" s="1" t="b">
        <v>0</v>
      </c>
      <c r="G879" s="1" t="b">
        <v>0</v>
      </c>
      <c r="H879" s="1" t="s">
        <v>956</v>
      </c>
      <c r="I879" s="1" t="s">
        <v>6094</v>
      </c>
      <c r="J879" s="1" t="s">
        <v>8866</v>
      </c>
      <c r="K879" s="1" t="s">
        <v>8867</v>
      </c>
      <c r="L879" s="1" t="s">
        <v>633</v>
      </c>
      <c r="M879" s="1" t="s">
        <v>634</v>
      </c>
      <c r="N879" s="1" t="s">
        <v>8868</v>
      </c>
      <c r="O879" s="1" t="s">
        <v>8869</v>
      </c>
    </row>
    <row r="880">
      <c r="A880" s="1" t="s">
        <v>991</v>
      </c>
      <c r="B880" s="1" t="s">
        <v>6093</v>
      </c>
      <c r="D880" s="1">
        <v>50.0</v>
      </c>
      <c r="E880" s="1">
        <v>3.1917581E7</v>
      </c>
      <c r="F880" s="1" t="b">
        <v>0</v>
      </c>
      <c r="G880" s="1" t="b">
        <v>0</v>
      </c>
      <c r="H880" s="1" t="s">
        <v>990</v>
      </c>
      <c r="I880" s="1" t="s">
        <v>6094</v>
      </c>
      <c r="J880" s="1" t="s">
        <v>8847</v>
      </c>
      <c r="K880" s="1" t="s">
        <v>8870</v>
      </c>
      <c r="L880" s="1" t="s">
        <v>633</v>
      </c>
      <c r="M880" s="1" t="s">
        <v>634</v>
      </c>
      <c r="N880" s="1" t="s">
        <v>6097</v>
      </c>
      <c r="O880" s="1" t="s">
        <v>8871</v>
      </c>
    </row>
    <row r="881">
      <c r="A881" s="1" t="s">
        <v>975</v>
      </c>
      <c r="B881" s="1" t="s">
        <v>6093</v>
      </c>
      <c r="D881" s="1">
        <v>50.0</v>
      </c>
      <c r="E881" s="1">
        <v>3.1840867E7</v>
      </c>
      <c r="F881" s="1" t="b">
        <v>0</v>
      </c>
      <c r="G881" s="1" t="b">
        <v>0</v>
      </c>
      <c r="H881" s="1" t="s">
        <v>974</v>
      </c>
      <c r="I881" s="1" t="s">
        <v>6094</v>
      </c>
      <c r="J881" s="1" t="s">
        <v>8872</v>
      </c>
      <c r="K881" s="1" t="s">
        <v>8873</v>
      </c>
      <c r="L881" s="1" t="s">
        <v>31</v>
      </c>
      <c r="M881" s="1" t="s">
        <v>185</v>
      </c>
      <c r="N881" s="1" t="s">
        <v>8874</v>
      </c>
      <c r="O881" s="1" t="s">
        <v>8875</v>
      </c>
    </row>
    <row r="882">
      <c r="A882" s="1" t="s">
        <v>995</v>
      </c>
      <c r="B882" s="1" t="s">
        <v>6093</v>
      </c>
      <c r="D882" s="1">
        <v>50.0</v>
      </c>
      <c r="E882" s="1">
        <v>3.1653786E7</v>
      </c>
      <c r="F882" s="1" t="b">
        <v>0</v>
      </c>
      <c r="G882" s="1" t="b">
        <v>0</v>
      </c>
      <c r="H882" s="1" t="s">
        <v>994</v>
      </c>
      <c r="I882" s="1" t="s">
        <v>6094</v>
      </c>
      <c r="J882" s="1" t="s">
        <v>8876</v>
      </c>
      <c r="K882" s="1" t="s">
        <v>8877</v>
      </c>
      <c r="L882" s="1" t="s">
        <v>633</v>
      </c>
      <c r="M882" s="1" t="s">
        <v>634</v>
      </c>
      <c r="N882" s="1" t="s">
        <v>8878</v>
      </c>
      <c r="O882" s="1" t="s">
        <v>8879</v>
      </c>
    </row>
    <row r="883">
      <c r="A883" s="1" t="s">
        <v>983</v>
      </c>
      <c r="B883" s="1" t="s">
        <v>6093</v>
      </c>
      <c r="D883" s="1">
        <v>50.0</v>
      </c>
      <c r="E883" s="1">
        <v>3.1388493E7</v>
      </c>
      <c r="F883" s="1" t="b">
        <v>0</v>
      </c>
      <c r="G883" s="1" t="b">
        <v>0</v>
      </c>
      <c r="H883" s="1" t="s">
        <v>982</v>
      </c>
      <c r="I883" s="1" t="s">
        <v>6094</v>
      </c>
      <c r="J883" s="1" t="s">
        <v>8850</v>
      </c>
      <c r="K883" s="1" t="s">
        <v>6586</v>
      </c>
      <c r="L883" s="1" t="s">
        <v>112</v>
      </c>
      <c r="M883" s="1" t="s">
        <v>113</v>
      </c>
      <c r="N883" s="1" t="s">
        <v>6097</v>
      </c>
      <c r="O883" s="1" t="s">
        <v>8880</v>
      </c>
    </row>
    <row r="884">
      <c r="A884" s="1" t="s">
        <v>8881</v>
      </c>
      <c r="B884" s="1" t="s">
        <v>6093</v>
      </c>
      <c r="D884" s="1">
        <v>50.0</v>
      </c>
      <c r="E884" s="1">
        <v>3.1260804E7</v>
      </c>
      <c r="F884" s="1" t="b">
        <v>0</v>
      </c>
      <c r="G884" s="1" t="b">
        <v>0</v>
      </c>
      <c r="H884" s="1" t="s">
        <v>1137</v>
      </c>
      <c r="I884" s="1" t="s">
        <v>6948</v>
      </c>
      <c r="J884" s="1" t="s">
        <v>8882</v>
      </c>
      <c r="K884" s="1" t="s">
        <v>8883</v>
      </c>
      <c r="L884" s="1" t="s">
        <v>639</v>
      </c>
      <c r="M884" s="1" t="s">
        <v>640</v>
      </c>
      <c r="N884" s="1" t="s">
        <v>8884</v>
      </c>
      <c r="O884" s="1" t="s">
        <v>8885</v>
      </c>
    </row>
    <row r="885">
      <c r="A885" s="1" t="s">
        <v>1019</v>
      </c>
      <c r="B885" s="1" t="s">
        <v>6093</v>
      </c>
      <c r="D885" s="1">
        <v>50.0</v>
      </c>
      <c r="E885" s="1">
        <v>3.1096045E7</v>
      </c>
      <c r="F885" s="1" t="b">
        <v>0</v>
      </c>
      <c r="G885" s="1" t="b">
        <v>0</v>
      </c>
      <c r="H885" s="1" t="s">
        <v>1018</v>
      </c>
      <c r="I885" s="1" t="s">
        <v>6094</v>
      </c>
      <c r="J885" s="1" t="s">
        <v>8847</v>
      </c>
      <c r="K885" s="1" t="s">
        <v>8886</v>
      </c>
      <c r="L885" s="1" t="s">
        <v>633</v>
      </c>
      <c r="M885" s="1" t="s">
        <v>634</v>
      </c>
      <c r="N885" s="1" t="s">
        <v>6097</v>
      </c>
      <c r="O885" s="1" t="s">
        <v>8887</v>
      </c>
    </row>
    <row r="886">
      <c r="A886" s="1" t="s">
        <v>8888</v>
      </c>
      <c r="B886" s="1" t="s">
        <v>6093</v>
      </c>
      <c r="D886" s="1">
        <v>50.0</v>
      </c>
      <c r="E886" s="1">
        <v>3.0943719E7</v>
      </c>
      <c r="F886" s="1" t="b">
        <v>0</v>
      </c>
      <c r="G886" s="1" t="b">
        <v>0</v>
      </c>
      <c r="H886" s="1" t="s">
        <v>1133</v>
      </c>
      <c r="I886" s="1" t="s">
        <v>6948</v>
      </c>
      <c r="J886" s="1" t="s">
        <v>8889</v>
      </c>
      <c r="K886" s="1" t="s">
        <v>8890</v>
      </c>
      <c r="L886" s="1" t="s">
        <v>639</v>
      </c>
      <c r="M886" s="1" t="s">
        <v>640</v>
      </c>
      <c r="N886" s="1" t="s">
        <v>8891</v>
      </c>
      <c r="O886" s="1" t="s">
        <v>8892</v>
      </c>
    </row>
    <row r="887">
      <c r="A887" s="1" t="s">
        <v>1031</v>
      </c>
      <c r="B887" s="1" t="s">
        <v>6093</v>
      </c>
      <c r="D887" s="1">
        <v>50.0</v>
      </c>
      <c r="E887" s="1">
        <v>3.0827331E7</v>
      </c>
      <c r="F887" s="1" t="b">
        <v>0</v>
      </c>
      <c r="G887" s="1" t="b">
        <v>0</v>
      </c>
      <c r="H887" s="1" t="s">
        <v>1030</v>
      </c>
      <c r="I887" s="1" t="s">
        <v>6094</v>
      </c>
      <c r="J887" s="1" t="s">
        <v>8752</v>
      </c>
      <c r="K887" s="1" t="s">
        <v>8753</v>
      </c>
      <c r="L887" s="1" t="s">
        <v>174</v>
      </c>
      <c r="M887" s="1" t="s">
        <v>897</v>
      </c>
      <c r="N887" s="1" t="s">
        <v>6097</v>
      </c>
      <c r="O887" s="1" t="s">
        <v>8893</v>
      </c>
    </row>
    <row r="888">
      <c r="A888" s="1" t="s">
        <v>987</v>
      </c>
      <c r="B888" s="1" t="s">
        <v>6093</v>
      </c>
      <c r="D888" s="1">
        <v>50.0</v>
      </c>
      <c r="E888" s="1">
        <v>3.0540707E7</v>
      </c>
      <c r="F888" s="1" t="b">
        <v>0</v>
      </c>
      <c r="G888" s="1" t="b">
        <v>0</v>
      </c>
      <c r="H888" s="1" t="s">
        <v>986</v>
      </c>
      <c r="I888" s="1" t="s">
        <v>6094</v>
      </c>
      <c r="J888" s="1" t="s">
        <v>8894</v>
      </c>
      <c r="K888" s="1" t="s">
        <v>8831</v>
      </c>
      <c r="L888" s="1" t="s">
        <v>740</v>
      </c>
      <c r="M888" s="1" t="s">
        <v>741</v>
      </c>
      <c r="N888" s="1" t="s">
        <v>8895</v>
      </c>
      <c r="O888" s="1" t="s">
        <v>8896</v>
      </c>
    </row>
    <row r="889">
      <c r="A889" s="1" t="s">
        <v>999</v>
      </c>
      <c r="B889" s="1" t="s">
        <v>6093</v>
      </c>
      <c r="D889" s="1">
        <v>50.0</v>
      </c>
      <c r="E889" s="1">
        <v>3.0403183E7</v>
      </c>
      <c r="F889" s="1" t="b">
        <v>0</v>
      </c>
      <c r="G889" s="1" t="b">
        <v>0</v>
      </c>
      <c r="H889" s="1" t="s">
        <v>998</v>
      </c>
      <c r="I889" s="1" t="s">
        <v>6094</v>
      </c>
      <c r="J889" s="1" t="s">
        <v>8897</v>
      </c>
      <c r="K889" s="1" t="s">
        <v>8831</v>
      </c>
      <c r="L889" s="1" t="s">
        <v>740</v>
      </c>
      <c r="M889" s="1" t="s">
        <v>741</v>
      </c>
      <c r="N889" s="1" t="s">
        <v>8898</v>
      </c>
      <c r="O889" s="1" t="s">
        <v>8899</v>
      </c>
    </row>
    <row r="890">
      <c r="A890" s="1" t="s">
        <v>8900</v>
      </c>
      <c r="B890" s="1" t="s">
        <v>6093</v>
      </c>
      <c r="D890" s="1">
        <v>50.0</v>
      </c>
      <c r="E890" s="1">
        <v>3.0355641E7</v>
      </c>
      <c r="F890" s="1" t="b">
        <v>0</v>
      </c>
      <c r="G890" s="1" t="b">
        <v>0</v>
      </c>
      <c r="H890" s="1" t="s">
        <v>1153</v>
      </c>
      <c r="I890" s="1" t="s">
        <v>6948</v>
      </c>
      <c r="J890" s="1" t="s">
        <v>8901</v>
      </c>
      <c r="K890" s="1" t="s">
        <v>8902</v>
      </c>
      <c r="L890" s="1" t="s">
        <v>639</v>
      </c>
      <c r="M890" s="1" t="s">
        <v>640</v>
      </c>
      <c r="N890" s="1" t="s">
        <v>8903</v>
      </c>
      <c r="O890" s="1" t="s">
        <v>8904</v>
      </c>
    </row>
    <row r="891">
      <c r="A891" s="1" t="s">
        <v>1023</v>
      </c>
      <c r="B891" s="1" t="s">
        <v>6093</v>
      </c>
      <c r="D891" s="1">
        <v>50.0</v>
      </c>
      <c r="E891" s="1">
        <v>3.0316568E7</v>
      </c>
      <c r="F891" s="1" t="b">
        <v>0</v>
      </c>
      <c r="G891" s="1" t="b">
        <v>0</v>
      </c>
      <c r="H891" s="1" t="s">
        <v>1022</v>
      </c>
      <c r="I891" s="1" t="s">
        <v>6094</v>
      </c>
      <c r="J891" s="1" t="s">
        <v>8847</v>
      </c>
      <c r="K891" s="1" t="s">
        <v>8870</v>
      </c>
      <c r="L891" s="1" t="s">
        <v>633</v>
      </c>
      <c r="M891" s="1" t="s">
        <v>634</v>
      </c>
      <c r="N891" s="1" t="s">
        <v>6097</v>
      </c>
      <c r="O891" s="1" t="s">
        <v>8905</v>
      </c>
    </row>
    <row r="892">
      <c r="A892" s="1" t="s">
        <v>1015</v>
      </c>
      <c r="B892" s="1" t="s">
        <v>6093</v>
      </c>
      <c r="D892" s="1">
        <v>50.0</v>
      </c>
      <c r="E892" s="1">
        <v>2.9995521E7</v>
      </c>
      <c r="F892" s="1" t="b">
        <v>0</v>
      </c>
      <c r="G892" s="1" t="b">
        <v>0</v>
      </c>
      <c r="H892" s="1" t="s">
        <v>1014</v>
      </c>
      <c r="I892" s="1" t="s">
        <v>6094</v>
      </c>
      <c r="J892" s="1" t="s">
        <v>6409</v>
      </c>
      <c r="K892" s="1" t="s">
        <v>6096</v>
      </c>
      <c r="L892" s="1" t="s">
        <v>209</v>
      </c>
      <c r="M892" s="1" t="s">
        <v>210</v>
      </c>
      <c r="N892" s="1" t="s">
        <v>6097</v>
      </c>
      <c r="O892" s="1" t="s">
        <v>8906</v>
      </c>
    </row>
    <row r="893">
      <c r="A893" s="1" t="s">
        <v>1003</v>
      </c>
      <c r="B893" s="1" t="s">
        <v>6093</v>
      </c>
      <c r="D893" s="1">
        <v>50.0</v>
      </c>
      <c r="E893" s="1">
        <v>2.9982698E7</v>
      </c>
      <c r="F893" s="1" t="b">
        <v>0</v>
      </c>
      <c r="G893" s="1" t="b">
        <v>0</v>
      </c>
      <c r="H893" s="1" t="s">
        <v>1002</v>
      </c>
      <c r="I893" s="1" t="s">
        <v>6094</v>
      </c>
      <c r="J893" s="1" t="s">
        <v>8907</v>
      </c>
      <c r="K893" s="1" t="s">
        <v>8877</v>
      </c>
      <c r="L893" s="1" t="s">
        <v>633</v>
      </c>
      <c r="M893" s="1" t="s">
        <v>634</v>
      </c>
      <c r="N893" s="1" t="s">
        <v>8908</v>
      </c>
      <c r="O893" s="1" t="s">
        <v>8909</v>
      </c>
    </row>
    <row r="894">
      <c r="A894" s="1" t="s">
        <v>1011</v>
      </c>
      <c r="B894" s="1" t="s">
        <v>6093</v>
      </c>
      <c r="D894" s="1">
        <v>50.0</v>
      </c>
      <c r="E894" s="1">
        <v>2.9732657E7</v>
      </c>
      <c r="F894" s="1" t="b">
        <v>0</v>
      </c>
      <c r="G894" s="1" t="b">
        <v>0</v>
      </c>
      <c r="H894" s="1" t="s">
        <v>1010</v>
      </c>
      <c r="I894" s="1" t="s">
        <v>6094</v>
      </c>
      <c r="J894" s="1" t="s">
        <v>8910</v>
      </c>
      <c r="K894" s="1" t="s">
        <v>8738</v>
      </c>
      <c r="L894" s="1" t="s">
        <v>740</v>
      </c>
      <c r="M894" s="1" t="s">
        <v>741</v>
      </c>
      <c r="N894" s="1" t="s">
        <v>8911</v>
      </c>
      <c r="O894" s="1" t="s">
        <v>8912</v>
      </c>
    </row>
    <row r="895">
      <c r="A895" s="1" t="s">
        <v>2831</v>
      </c>
      <c r="B895" s="1" t="s">
        <v>6093</v>
      </c>
      <c r="D895" s="1">
        <v>50.0</v>
      </c>
      <c r="E895" s="1">
        <v>2.9714881E7</v>
      </c>
      <c r="F895" s="1" t="b">
        <v>0</v>
      </c>
      <c r="G895" s="1" t="b">
        <v>0</v>
      </c>
      <c r="H895" s="1" t="s">
        <v>2830</v>
      </c>
      <c r="I895" s="1" t="s">
        <v>6238</v>
      </c>
      <c r="J895" s="1" t="s">
        <v>8913</v>
      </c>
      <c r="L895" s="1" t="s">
        <v>759</v>
      </c>
      <c r="M895" s="1" t="s">
        <v>322</v>
      </c>
      <c r="N895" s="1" t="s">
        <v>8914</v>
      </c>
      <c r="O895" s="1" t="s">
        <v>8915</v>
      </c>
    </row>
    <row r="896">
      <c r="A896" s="1" t="s">
        <v>1007</v>
      </c>
      <c r="B896" s="1" t="s">
        <v>6093</v>
      </c>
      <c r="D896" s="1">
        <v>50.0</v>
      </c>
      <c r="E896" s="1">
        <v>2.9631765E7</v>
      </c>
      <c r="F896" s="1" t="b">
        <v>0</v>
      </c>
      <c r="G896" s="1" t="b">
        <v>0</v>
      </c>
      <c r="H896" s="1" t="s">
        <v>1006</v>
      </c>
      <c r="I896" s="1" t="s">
        <v>6094</v>
      </c>
      <c r="J896" s="1" t="s">
        <v>8916</v>
      </c>
      <c r="K896" s="1" t="s">
        <v>8917</v>
      </c>
      <c r="L896" s="1" t="s">
        <v>740</v>
      </c>
      <c r="M896" s="1" t="s">
        <v>741</v>
      </c>
      <c r="N896" s="1" t="s">
        <v>8918</v>
      </c>
      <c r="O896" s="1" t="s">
        <v>8919</v>
      </c>
    </row>
    <row r="897">
      <c r="A897" s="1" t="s">
        <v>1049</v>
      </c>
      <c r="B897" s="1" t="s">
        <v>6093</v>
      </c>
      <c r="D897" s="1">
        <v>50.0</v>
      </c>
      <c r="E897" s="1">
        <v>2.9140141E7</v>
      </c>
      <c r="F897" s="1" t="b">
        <v>0</v>
      </c>
      <c r="G897" s="1" t="b">
        <v>0</v>
      </c>
      <c r="H897" s="1" t="s">
        <v>1048</v>
      </c>
      <c r="I897" s="1" t="s">
        <v>6094</v>
      </c>
      <c r="J897" s="1" t="s">
        <v>8850</v>
      </c>
      <c r="K897" s="1" t="s">
        <v>6586</v>
      </c>
      <c r="L897" s="1" t="s">
        <v>112</v>
      </c>
      <c r="M897" s="1" t="s">
        <v>113</v>
      </c>
      <c r="N897" s="1" t="s">
        <v>6097</v>
      </c>
      <c r="O897" s="1" t="s">
        <v>8920</v>
      </c>
    </row>
    <row r="898">
      <c r="A898" s="1" t="s">
        <v>1035</v>
      </c>
      <c r="B898" s="1" t="s">
        <v>6093</v>
      </c>
      <c r="D898" s="1">
        <v>50.0</v>
      </c>
      <c r="E898" s="1">
        <v>2.8573111E7</v>
      </c>
      <c r="F898" s="1" t="b">
        <v>0</v>
      </c>
      <c r="G898" s="1" t="b">
        <v>0</v>
      </c>
      <c r="H898" s="1" t="s">
        <v>1034</v>
      </c>
      <c r="I898" s="1" t="s">
        <v>6094</v>
      </c>
      <c r="J898" s="1" t="s">
        <v>8921</v>
      </c>
      <c r="K898" s="1" t="s">
        <v>8922</v>
      </c>
      <c r="L898" s="1" t="s">
        <v>1037</v>
      </c>
      <c r="M898" s="1" t="s">
        <v>1038</v>
      </c>
      <c r="N898" s="1" t="s">
        <v>6097</v>
      </c>
      <c r="O898" s="1" t="s">
        <v>8923</v>
      </c>
    </row>
    <row r="899">
      <c r="A899" s="1" t="s">
        <v>1027</v>
      </c>
      <c r="B899" s="1" t="s">
        <v>6093</v>
      </c>
      <c r="D899" s="1">
        <v>50.0</v>
      </c>
      <c r="E899" s="1">
        <v>2.8372747E7</v>
      </c>
      <c r="F899" s="1" t="b">
        <v>0</v>
      </c>
      <c r="G899" s="1" t="b">
        <v>0</v>
      </c>
      <c r="H899" s="1" t="s">
        <v>1026</v>
      </c>
      <c r="I899" s="1" t="s">
        <v>6094</v>
      </c>
      <c r="J899" s="1" t="s">
        <v>8924</v>
      </c>
      <c r="K899" s="1" t="s">
        <v>8873</v>
      </c>
      <c r="L899" s="1" t="s">
        <v>31</v>
      </c>
      <c r="M899" s="1" t="s">
        <v>185</v>
      </c>
      <c r="N899" s="1" t="s">
        <v>8925</v>
      </c>
      <c r="O899" s="1" t="s">
        <v>8926</v>
      </c>
    </row>
    <row r="900">
      <c r="A900" s="1" t="s">
        <v>1094</v>
      </c>
      <c r="B900" s="1" t="s">
        <v>6093</v>
      </c>
      <c r="D900" s="1">
        <v>50.0</v>
      </c>
      <c r="E900" s="1">
        <v>2.7868612E7</v>
      </c>
      <c r="F900" s="1" t="b">
        <v>0</v>
      </c>
      <c r="G900" s="1" t="b">
        <v>0</v>
      </c>
      <c r="H900" s="1" t="s">
        <v>1093</v>
      </c>
      <c r="I900" s="1" t="s">
        <v>6094</v>
      </c>
      <c r="J900" s="1" t="s">
        <v>8921</v>
      </c>
      <c r="K900" s="1" t="s">
        <v>8922</v>
      </c>
      <c r="L900" s="1" t="s">
        <v>1037</v>
      </c>
      <c r="M900" s="1" t="s">
        <v>1038</v>
      </c>
      <c r="N900" s="1" t="s">
        <v>6097</v>
      </c>
      <c r="O900" s="1" t="s">
        <v>8927</v>
      </c>
    </row>
    <row r="901">
      <c r="A901" s="1" t="s">
        <v>2940</v>
      </c>
      <c r="B901" s="1" t="s">
        <v>6093</v>
      </c>
      <c r="D901" s="1">
        <v>50.0</v>
      </c>
      <c r="E901" s="1">
        <v>2.7548706E7</v>
      </c>
      <c r="F901" s="1" t="b">
        <v>0</v>
      </c>
      <c r="G901" s="1" t="b">
        <v>0</v>
      </c>
      <c r="H901" s="1" t="s">
        <v>2939</v>
      </c>
      <c r="I901" s="1" t="s">
        <v>6094</v>
      </c>
      <c r="J901" s="1" t="s">
        <v>6488</v>
      </c>
      <c r="K901" s="1" t="s">
        <v>6467</v>
      </c>
      <c r="L901" s="1" t="s">
        <v>174</v>
      </c>
      <c r="M901" s="1" t="s">
        <v>175</v>
      </c>
      <c r="N901" s="1" t="s">
        <v>6097</v>
      </c>
      <c r="O901" s="1" t="s">
        <v>8928</v>
      </c>
    </row>
    <row r="902">
      <c r="A902" s="1" t="s">
        <v>8929</v>
      </c>
      <c r="B902" s="1" t="s">
        <v>6093</v>
      </c>
      <c r="D902" s="1">
        <v>50.0</v>
      </c>
      <c r="E902" s="1">
        <v>2.7421049E7</v>
      </c>
      <c r="F902" s="1" t="b">
        <v>0</v>
      </c>
      <c r="G902" s="1" t="b">
        <v>0</v>
      </c>
      <c r="H902" s="1" t="s">
        <v>1141</v>
      </c>
      <c r="I902" s="1" t="s">
        <v>6948</v>
      </c>
      <c r="J902" s="1" t="s">
        <v>8930</v>
      </c>
      <c r="K902" s="1" t="s">
        <v>8931</v>
      </c>
      <c r="L902" s="1" t="s">
        <v>633</v>
      </c>
      <c r="M902" s="1" t="s">
        <v>634</v>
      </c>
      <c r="N902" s="1" t="s">
        <v>8932</v>
      </c>
      <c r="O902" s="1" t="s">
        <v>8933</v>
      </c>
    </row>
    <row r="903">
      <c r="A903" s="1" t="s">
        <v>1057</v>
      </c>
      <c r="B903" s="1" t="s">
        <v>6093</v>
      </c>
      <c r="D903" s="1">
        <v>50.0</v>
      </c>
      <c r="E903" s="1">
        <v>2.7335194E7</v>
      </c>
      <c r="F903" s="1" t="b">
        <v>0</v>
      </c>
      <c r="G903" s="1" t="b">
        <v>0</v>
      </c>
      <c r="H903" s="1" t="s">
        <v>1056</v>
      </c>
      <c r="I903" s="1" t="s">
        <v>6094</v>
      </c>
      <c r="J903" s="1" t="s">
        <v>6421</v>
      </c>
      <c r="K903" s="1" t="s">
        <v>8934</v>
      </c>
      <c r="L903" s="1" t="s">
        <v>639</v>
      </c>
      <c r="M903" s="1" t="s">
        <v>640</v>
      </c>
      <c r="N903" s="1" t="s">
        <v>6097</v>
      </c>
      <c r="O903" s="1" t="s">
        <v>8935</v>
      </c>
    </row>
    <row r="904">
      <c r="A904" s="1" t="s">
        <v>8936</v>
      </c>
      <c r="B904" s="1" t="s">
        <v>6093</v>
      </c>
      <c r="D904" s="1">
        <v>50.0</v>
      </c>
      <c r="E904" s="1">
        <v>2.7242241E7</v>
      </c>
      <c r="F904" s="1" t="b">
        <v>0</v>
      </c>
      <c r="G904" s="1" t="b">
        <v>0</v>
      </c>
      <c r="H904" s="1" t="s">
        <v>1149</v>
      </c>
      <c r="I904" s="1" t="s">
        <v>6948</v>
      </c>
      <c r="J904" s="1" t="s">
        <v>8937</v>
      </c>
      <c r="K904" s="1" t="s">
        <v>8938</v>
      </c>
      <c r="L904" s="1" t="s">
        <v>639</v>
      </c>
      <c r="M904" s="1" t="s">
        <v>640</v>
      </c>
      <c r="N904" s="1" t="s">
        <v>8939</v>
      </c>
      <c r="O904" s="1" t="s">
        <v>8940</v>
      </c>
    </row>
    <row r="905">
      <c r="A905" s="1" t="s">
        <v>1041</v>
      </c>
      <c r="B905" s="1" t="s">
        <v>6093</v>
      </c>
      <c r="D905" s="1">
        <v>50.0</v>
      </c>
      <c r="E905" s="1">
        <v>2.6985483E7</v>
      </c>
      <c r="F905" s="1" t="b">
        <v>0</v>
      </c>
      <c r="G905" s="1" t="b">
        <v>0</v>
      </c>
      <c r="H905" s="1" t="s">
        <v>1040</v>
      </c>
      <c r="I905" s="1" t="s">
        <v>6094</v>
      </c>
      <c r="J905" s="1" t="s">
        <v>8941</v>
      </c>
      <c r="K905" s="1" t="s">
        <v>8942</v>
      </c>
      <c r="L905" s="1" t="s">
        <v>740</v>
      </c>
      <c r="M905" s="1" t="s">
        <v>741</v>
      </c>
      <c r="N905" s="1" t="s">
        <v>8943</v>
      </c>
      <c r="O905" s="1" t="s">
        <v>8944</v>
      </c>
    </row>
    <row r="906">
      <c r="A906" s="1" t="s">
        <v>1045</v>
      </c>
      <c r="B906" s="1" t="s">
        <v>6093</v>
      </c>
      <c r="D906" s="1">
        <v>50.0</v>
      </c>
      <c r="E906" s="1">
        <v>2.6679778E7</v>
      </c>
      <c r="F906" s="1" t="b">
        <v>0</v>
      </c>
      <c r="G906" s="1" t="b">
        <v>0</v>
      </c>
      <c r="H906" s="1" t="s">
        <v>1044</v>
      </c>
      <c r="I906" s="1" t="s">
        <v>6094</v>
      </c>
      <c r="J906" s="1" t="s">
        <v>8945</v>
      </c>
      <c r="K906" s="1" t="s">
        <v>8917</v>
      </c>
      <c r="L906" s="1" t="s">
        <v>740</v>
      </c>
      <c r="M906" s="1" t="s">
        <v>741</v>
      </c>
      <c r="N906" s="1" t="s">
        <v>8946</v>
      </c>
      <c r="O906" s="1" t="s">
        <v>8947</v>
      </c>
    </row>
    <row r="907">
      <c r="A907" s="1" t="s">
        <v>8948</v>
      </c>
      <c r="B907" s="1" t="s">
        <v>6093</v>
      </c>
      <c r="D907" s="1">
        <v>50.0</v>
      </c>
      <c r="E907" s="1">
        <v>2.6424333E7</v>
      </c>
      <c r="F907" s="1" t="b">
        <v>0</v>
      </c>
      <c r="G907" s="1" t="b">
        <v>0</v>
      </c>
      <c r="H907" s="1" t="s">
        <v>1125</v>
      </c>
      <c r="I907" s="1" t="s">
        <v>6948</v>
      </c>
      <c r="J907" s="1" t="s">
        <v>8949</v>
      </c>
      <c r="K907" s="1" t="s">
        <v>8950</v>
      </c>
      <c r="L907" s="1" t="s">
        <v>639</v>
      </c>
      <c r="M907" s="1" t="s">
        <v>640</v>
      </c>
      <c r="N907" s="1" t="s">
        <v>8951</v>
      </c>
      <c r="O907" s="1" t="s">
        <v>8952</v>
      </c>
    </row>
    <row r="908">
      <c r="A908" s="1" t="s">
        <v>1053</v>
      </c>
      <c r="B908" s="1" t="s">
        <v>6093</v>
      </c>
      <c r="D908" s="1">
        <v>50.0</v>
      </c>
      <c r="E908" s="1">
        <v>2.6408083E7</v>
      </c>
      <c r="F908" s="1" t="b">
        <v>0</v>
      </c>
      <c r="G908" s="1" t="b">
        <v>0</v>
      </c>
      <c r="H908" s="1" t="s">
        <v>1052</v>
      </c>
      <c r="I908" s="1" t="s">
        <v>6094</v>
      </c>
      <c r="J908" s="1" t="s">
        <v>8953</v>
      </c>
      <c r="K908" s="1" t="s">
        <v>8917</v>
      </c>
      <c r="L908" s="1" t="s">
        <v>740</v>
      </c>
      <c r="M908" s="1" t="s">
        <v>741</v>
      </c>
      <c r="N908" s="1" t="s">
        <v>8954</v>
      </c>
      <c r="O908" s="1" t="s">
        <v>8955</v>
      </c>
    </row>
    <row r="909">
      <c r="A909" s="1" t="s">
        <v>1065</v>
      </c>
      <c r="B909" s="1" t="s">
        <v>6093</v>
      </c>
      <c r="D909" s="1">
        <v>50.0</v>
      </c>
      <c r="E909" s="1">
        <v>2.6257932E7</v>
      </c>
      <c r="F909" s="1" t="b">
        <v>0</v>
      </c>
      <c r="G909" s="1" t="b">
        <v>0</v>
      </c>
      <c r="H909" s="1" t="s">
        <v>1064</v>
      </c>
      <c r="I909" s="1" t="s">
        <v>6094</v>
      </c>
      <c r="J909" s="1" t="s">
        <v>8956</v>
      </c>
      <c r="K909" s="1" t="s">
        <v>8672</v>
      </c>
      <c r="L909" s="1" t="s">
        <v>740</v>
      </c>
      <c r="M909" s="1" t="s">
        <v>741</v>
      </c>
      <c r="N909" s="1" t="s">
        <v>8692</v>
      </c>
      <c r="O909" s="1" t="s">
        <v>8957</v>
      </c>
    </row>
    <row r="910">
      <c r="A910" s="1" t="s">
        <v>8958</v>
      </c>
      <c r="B910" s="1" t="s">
        <v>6093</v>
      </c>
      <c r="D910" s="1">
        <v>50.0</v>
      </c>
      <c r="E910" s="1">
        <v>2.6024523E7</v>
      </c>
      <c r="F910" s="1" t="b">
        <v>0</v>
      </c>
      <c r="G910" s="1" t="b">
        <v>0</v>
      </c>
      <c r="H910" s="1" t="s">
        <v>1125</v>
      </c>
      <c r="I910" s="1" t="s">
        <v>6948</v>
      </c>
      <c r="J910" s="1" t="s">
        <v>8949</v>
      </c>
      <c r="K910" s="1" t="s">
        <v>8950</v>
      </c>
      <c r="L910" s="1" t="s">
        <v>639</v>
      </c>
      <c r="M910" s="1" t="s">
        <v>640</v>
      </c>
      <c r="N910" s="1" t="s">
        <v>8959</v>
      </c>
      <c r="O910" s="1" t="s">
        <v>8960</v>
      </c>
    </row>
    <row r="911">
      <c r="A911" s="1" t="s">
        <v>1061</v>
      </c>
      <c r="B911" s="1" t="s">
        <v>6093</v>
      </c>
      <c r="D911" s="1">
        <v>50.0</v>
      </c>
      <c r="E911" s="1">
        <v>2.6022526E7</v>
      </c>
      <c r="F911" s="1" t="b">
        <v>0</v>
      </c>
      <c r="G911" s="1" t="b">
        <v>0</v>
      </c>
      <c r="H911" s="1" t="s">
        <v>1060</v>
      </c>
      <c r="I911" s="1" t="s">
        <v>6094</v>
      </c>
      <c r="J911" s="1" t="s">
        <v>8961</v>
      </c>
      <c r="K911" s="1" t="s">
        <v>8962</v>
      </c>
      <c r="L911" s="1" t="s">
        <v>209</v>
      </c>
      <c r="M911" s="1" t="s">
        <v>210</v>
      </c>
      <c r="N911" s="1" t="s">
        <v>8963</v>
      </c>
      <c r="O911" s="1" t="s">
        <v>8964</v>
      </c>
    </row>
    <row r="912">
      <c r="A912" s="1" t="s">
        <v>1078</v>
      </c>
      <c r="B912" s="1" t="s">
        <v>6093</v>
      </c>
      <c r="D912" s="1">
        <v>50.0</v>
      </c>
      <c r="E912" s="1">
        <v>2.584262E7</v>
      </c>
      <c r="F912" s="1" t="b">
        <v>0</v>
      </c>
      <c r="G912" s="1" t="b">
        <v>0</v>
      </c>
      <c r="H912" s="1" t="s">
        <v>1077</v>
      </c>
      <c r="I912" s="1" t="s">
        <v>6094</v>
      </c>
      <c r="J912" s="1" t="s">
        <v>8965</v>
      </c>
      <c r="K912" s="1" t="s">
        <v>8966</v>
      </c>
      <c r="L912" s="1" t="s">
        <v>740</v>
      </c>
      <c r="M912" s="1" t="s">
        <v>741</v>
      </c>
      <c r="N912" s="1" t="s">
        <v>8967</v>
      </c>
      <c r="O912" s="1" t="s">
        <v>8968</v>
      </c>
    </row>
    <row r="913">
      <c r="A913" s="1" t="s">
        <v>1069</v>
      </c>
      <c r="B913" s="1" t="s">
        <v>6093</v>
      </c>
      <c r="D913" s="1">
        <v>50.0</v>
      </c>
      <c r="E913" s="1">
        <v>2.5634647E7</v>
      </c>
      <c r="F913" s="1" t="b">
        <v>0</v>
      </c>
      <c r="G913" s="1" t="b">
        <v>0</v>
      </c>
      <c r="H913" s="1" t="s">
        <v>1068</v>
      </c>
      <c r="I913" s="1" t="s">
        <v>6094</v>
      </c>
      <c r="J913" s="1" t="s">
        <v>8969</v>
      </c>
      <c r="K913" s="1" t="s">
        <v>8970</v>
      </c>
      <c r="L913" s="1" t="s">
        <v>31</v>
      </c>
      <c r="M913" s="1" t="s">
        <v>1071</v>
      </c>
      <c r="N913" s="1" t="s">
        <v>8971</v>
      </c>
      <c r="O913" s="1" t="s">
        <v>8972</v>
      </c>
    </row>
    <row r="914">
      <c r="A914" s="1" t="s">
        <v>1074</v>
      </c>
      <c r="B914" s="1" t="s">
        <v>6093</v>
      </c>
      <c r="D914" s="1">
        <v>50.0</v>
      </c>
      <c r="E914" s="1">
        <v>2.5491184E7</v>
      </c>
      <c r="F914" s="1" t="b">
        <v>0</v>
      </c>
      <c r="G914" s="1" t="b">
        <v>0</v>
      </c>
      <c r="H914" s="1" t="s">
        <v>1073</v>
      </c>
      <c r="I914" s="1" t="s">
        <v>6094</v>
      </c>
      <c r="J914" s="1" t="s">
        <v>8973</v>
      </c>
      <c r="K914" s="1" t="s">
        <v>8970</v>
      </c>
      <c r="L914" s="1" t="s">
        <v>31</v>
      </c>
      <c r="M914" s="1" t="s">
        <v>1071</v>
      </c>
      <c r="N914" s="1" t="s">
        <v>8974</v>
      </c>
      <c r="O914" s="1" t="s">
        <v>8975</v>
      </c>
    </row>
    <row r="915">
      <c r="A915" s="1" t="s">
        <v>1202</v>
      </c>
      <c r="B915" s="1" t="s">
        <v>6093</v>
      </c>
      <c r="D915" s="1">
        <v>50.0</v>
      </c>
      <c r="E915" s="1">
        <v>2.5034484E7</v>
      </c>
      <c r="F915" s="1" t="b">
        <v>0</v>
      </c>
      <c r="G915" s="1" t="b">
        <v>0</v>
      </c>
      <c r="H915" s="1" t="s">
        <v>1201</v>
      </c>
      <c r="I915" s="1" t="s">
        <v>6948</v>
      </c>
      <c r="J915" s="1" t="s">
        <v>8976</v>
      </c>
      <c r="K915" s="1" t="s">
        <v>8977</v>
      </c>
      <c r="L915" s="1" t="s">
        <v>639</v>
      </c>
      <c r="M915" s="1" t="s">
        <v>640</v>
      </c>
      <c r="N915" s="1" t="s">
        <v>8978</v>
      </c>
      <c r="O915" s="1" t="s">
        <v>8979</v>
      </c>
    </row>
    <row r="916">
      <c r="A916" s="1" t="s">
        <v>1086</v>
      </c>
      <c r="B916" s="1" t="s">
        <v>6093</v>
      </c>
      <c r="D916" s="1">
        <v>50.0</v>
      </c>
      <c r="E916" s="1">
        <v>2.4723347E7</v>
      </c>
      <c r="F916" s="1" t="b">
        <v>0</v>
      </c>
      <c r="G916" s="1" t="b">
        <v>0</v>
      </c>
      <c r="H916" s="1" t="s">
        <v>1085</v>
      </c>
      <c r="I916" s="1" t="s">
        <v>6094</v>
      </c>
      <c r="J916" s="1" t="s">
        <v>8980</v>
      </c>
      <c r="K916" s="1" t="s">
        <v>8981</v>
      </c>
      <c r="L916" s="1" t="s">
        <v>740</v>
      </c>
      <c r="M916" s="1" t="s">
        <v>741</v>
      </c>
      <c r="N916" s="1" t="s">
        <v>8982</v>
      </c>
      <c r="O916" s="1" t="s">
        <v>8983</v>
      </c>
    </row>
    <row r="917">
      <c r="A917" s="1" t="s">
        <v>1206</v>
      </c>
      <c r="B917" s="1" t="s">
        <v>6093</v>
      </c>
      <c r="D917" s="1">
        <v>50.0</v>
      </c>
      <c r="E917" s="1">
        <v>2.4703228E7</v>
      </c>
      <c r="F917" s="1" t="b">
        <v>0</v>
      </c>
      <c r="G917" s="1" t="b">
        <v>0</v>
      </c>
      <c r="H917" s="1" t="s">
        <v>1205</v>
      </c>
      <c r="I917" s="1" t="s">
        <v>6948</v>
      </c>
      <c r="J917" s="1" t="s">
        <v>8984</v>
      </c>
      <c r="K917" s="1" t="s">
        <v>8985</v>
      </c>
      <c r="L917" s="1" t="s">
        <v>639</v>
      </c>
      <c r="M917" s="1" t="s">
        <v>640</v>
      </c>
      <c r="N917" s="1" t="s">
        <v>8986</v>
      </c>
      <c r="O917" s="1" t="s">
        <v>8987</v>
      </c>
    </row>
    <row r="918">
      <c r="A918" s="1" t="s">
        <v>1082</v>
      </c>
      <c r="B918" s="1" t="s">
        <v>6093</v>
      </c>
      <c r="D918" s="1">
        <v>50.0</v>
      </c>
      <c r="E918" s="1">
        <v>2.4617508E7</v>
      </c>
      <c r="F918" s="1" t="b">
        <v>0</v>
      </c>
      <c r="G918" s="1" t="b">
        <v>0</v>
      </c>
      <c r="H918" s="1" t="s">
        <v>1081</v>
      </c>
      <c r="I918" s="1" t="s">
        <v>6094</v>
      </c>
      <c r="J918" s="1" t="s">
        <v>8988</v>
      </c>
      <c r="K918" s="1" t="s">
        <v>8634</v>
      </c>
      <c r="L918" s="1" t="s">
        <v>633</v>
      </c>
      <c r="M918" s="1" t="s">
        <v>634</v>
      </c>
      <c r="N918" s="1" t="s">
        <v>8989</v>
      </c>
      <c r="O918" s="1" t="s">
        <v>8990</v>
      </c>
    </row>
    <row r="919">
      <c r="A919" s="1" t="s">
        <v>1214</v>
      </c>
      <c r="B919" s="1" t="s">
        <v>6093</v>
      </c>
      <c r="D919" s="1">
        <v>50.0</v>
      </c>
      <c r="E919" s="1">
        <v>2.3775543E7</v>
      </c>
      <c r="F919" s="1" t="b">
        <v>0</v>
      </c>
      <c r="G919" s="1" t="b">
        <v>0</v>
      </c>
      <c r="H919" s="1" t="s">
        <v>1213</v>
      </c>
      <c r="I919" s="1" t="s">
        <v>6948</v>
      </c>
      <c r="J919" s="1" t="s">
        <v>8991</v>
      </c>
      <c r="K919" s="1" t="s">
        <v>8992</v>
      </c>
      <c r="L919" s="1" t="s">
        <v>633</v>
      </c>
      <c r="M919" s="1" t="s">
        <v>634</v>
      </c>
      <c r="N919" s="1" t="s">
        <v>8993</v>
      </c>
      <c r="O919" s="1" t="s">
        <v>8994</v>
      </c>
    </row>
    <row r="920">
      <c r="A920" s="1" t="s">
        <v>8995</v>
      </c>
      <c r="B920" s="1" t="s">
        <v>6093</v>
      </c>
      <c r="D920" s="1">
        <v>50.0</v>
      </c>
      <c r="E920" s="1">
        <v>2.3455828E7</v>
      </c>
      <c r="F920" s="1" t="b">
        <v>0</v>
      </c>
      <c r="G920" s="1" t="b">
        <v>0</v>
      </c>
      <c r="H920" s="1" t="s">
        <v>1161</v>
      </c>
      <c r="I920" s="1" t="s">
        <v>6948</v>
      </c>
      <c r="J920" s="1" t="s">
        <v>8996</v>
      </c>
      <c r="K920" s="1" t="s">
        <v>8997</v>
      </c>
      <c r="L920" s="1" t="s">
        <v>639</v>
      </c>
      <c r="M920" s="1" t="s">
        <v>640</v>
      </c>
      <c r="N920" s="1" t="s">
        <v>8998</v>
      </c>
      <c r="O920" s="1" t="s">
        <v>8999</v>
      </c>
    </row>
    <row r="921">
      <c r="A921" s="1" t="s">
        <v>1218</v>
      </c>
      <c r="B921" s="1" t="s">
        <v>6093</v>
      </c>
      <c r="D921" s="1">
        <v>50.0</v>
      </c>
      <c r="E921" s="1">
        <v>2.3336891E7</v>
      </c>
      <c r="F921" s="1" t="b">
        <v>0</v>
      </c>
      <c r="G921" s="1" t="b">
        <v>0</v>
      </c>
      <c r="H921" s="1" t="s">
        <v>1217</v>
      </c>
      <c r="I921" s="1" t="s">
        <v>6948</v>
      </c>
      <c r="J921" s="1" t="s">
        <v>9000</v>
      </c>
      <c r="K921" s="1" t="s">
        <v>9001</v>
      </c>
      <c r="L921" s="1" t="s">
        <v>639</v>
      </c>
      <c r="M921" s="1" t="s">
        <v>640</v>
      </c>
      <c r="N921" s="1" t="s">
        <v>9002</v>
      </c>
      <c r="O921" s="1" t="s">
        <v>9003</v>
      </c>
    </row>
    <row r="922">
      <c r="A922" s="1" t="s">
        <v>9004</v>
      </c>
      <c r="B922" s="1" t="s">
        <v>6093</v>
      </c>
      <c r="D922" s="1">
        <v>50.0</v>
      </c>
      <c r="E922" s="1">
        <v>2.3297636E7</v>
      </c>
      <c r="F922" s="1" t="b">
        <v>0</v>
      </c>
      <c r="G922" s="1" t="b">
        <v>0</v>
      </c>
      <c r="H922" s="1" t="s">
        <v>654</v>
      </c>
      <c r="I922" s="1" t="s">
        <v>6948</v>
      </c>
      <c r="J922" s="1" t="s">
        <v>9005</v>
      </c>
      <c r="K922" s="1" t="s">
        <v>9006</v>
      </c>
      <c r="L922" s="1" t="s">
        <v>639</v>
      </c>
      <c r="M922" s="1" t="s">
        <v>640</v>
      </c>
      <c r="N922" s="1" t="s">
        <v>9007</v>
      </c>
      <c r="O922" s="1" t="s">
        <v>9008</v>
      </c>
    </row>
    <row r="923">
      <c r="A923" s="1" t="s">
        <v>1222</v>
      </c>
      <c r="B923" s="1" t="s">
        <v>6093</v>
      </c>
      <c r="D923" s="1">
        <v>50.0</v>
      </c>
      <c r="E923" s="1">
        <v>2.3121759E7</v>
      </c>
      <c r="F923" s="1" t="b">
        <v>0</v>
      </c>
      <c r="G923" s="1" t="b">
        <v>0</v>
      </c>
      <c r="H923" s="1" t="s">
        <v>1221</v>
      </c>
      <c r="I923" s="1" t="s">
        <v>6948</v>
      </c>
      <c r="J923" s="1" t="s">
        <v>9009</v>
      </c>
      <c r="K923" s="1" t="s">
        <v>9010</v>
      </c>
      <c r="L923" s="1" t="s">
        <v>633</v>
      </c>
      <c r="M923" s="1" t="s">
        <v>634</v>
      </c>
      <c r="N923" s="1" t="s">
        <v>9011</v>
      </c>
      <c r="O923" s="1" t="s">
        <v>9012</v>
      </c>
    </row>
    <row r="924">
      <c r="A924" s="1" t="s">
        <v>1098</v>
      </c>
      <c r="B924" s="1" t="s">
        <v>6093</v>
      </c>
      <c r="D924" s="1">
        <v>50.0</v>
      </c>
      <c r="E924" s="1">
        <v>2.3017888E7</v>
      </c>
      <c r="F924" s="1" t="b">
        <v>0</v>
      </c>
      <c r="G924" s="1" t="b">
        <v>0</v>
      </c>
      <c r="H924" s="1" t="s">
        <v>1097</v>
      </c>
      <c r="I924" s="1" t="s">
        <v>6094</v>
      </c>
      <c r="J924" s="1" t="s">
        <v>9013</v>
      </c>
      <c r="K924" s="1" t="s">
        <v>9014</v>
      </c>
      <c r="L924" s="1" t="s">
        <v>740</v>
      </c>
      <c r="M924" s="1" t="s">
        <v>741</v>
      </c>
      <c r="N924" s="1" t="s">
        <v>9015</v>
      </c>
      <c r="O924" s="1" t="s">
        <v>9016</v>
      </c>
    </row>
    <row r="925">
      <c r="A925" s="1" t="s">
        <v>1234</v>
      </c>
      <c r="B925" s="1" t="s">
        <v>6093</v>
      </c>
      <c r="D925" s="1">
        <v>50.0</v>
      </c>
      <c r="E925" s="1">
        <v>2.2775417E7</v>
      </c>
      <c r="F925" s="1" t="b">
        <v>0</v>
      </c>
      <c r="G925" s="1" t="b">
        <v>0</v>
      </c>
      <c r="H925" s="1" t="s">
        <v>1233</v>
      </c>
      <c r="I925" s="1" t="s">
        <v>6948</v>
      </c>
      <c r="J925" s="1" t="s">
        <v>9017</v>
      </c>
      <c r="K925" s="1" t="s">
        <v>9018</v>
      </c>
      <c r="L925" s="1" t="s">
        <v>633</v>
      </c>
      <c r="M925" s="1" t="s">
        <v>634</v>
      </c>
      <c r="N925" s="1" t="s">
        <v>9019</v>
      </c>
      <c r="O925" s="1" t="s">
        <v>9020</v>
      </c>
    </row>
    <row r="926">
      <c r="A926" s="1" t="s">
        <v>1226</v>
      </c>
      <c r="B926" s="1" t="s">
        <v>6093</v>
      </c>
      <c r="D926" s="1">
        <v>50.0</v>
      </c>
      <c r="E926" s="1">
        <v>2.2724353E7</v>
      </c>
      <c r="F926" s="1" t="b">
        <v>0</v>
      </c>
      <c r="G926" s="1" t="b">
        <v>0</v>
      </c>
      <c r="H926" s="1" t="s">
        <v>1225</v>
      </c>
      <c r="I926" s="1" t="s">
        <v>6948</v>
      </c>
      <c r="J926" s="1" t="s">
        <v>9021</v>
      </c>
      <c r="K926" s="1" t="s">
        <v>9022</v>
      </c>
      <c r="L926" s="1" t="s">
        <v>639</v>
      </c>
      <c r="M926" s="1" t="s">
        <v>640</v>
      </c>
      <c r="N926" s="1" t="s">
        <v>9023</v>
      </c>
      <c r="O926" s="1" t="s">
        <v>9024</v>
      </c>
    </row>
    <row r="927">
      <c r="A927" s="1" t="s">
        <v>1230</v>
      </c>
      <c r="B927" s="1" t="s">
        <v>6093</v>
      </c>
      <c r="D927" s="1">
        <v>50.0</v>
      </c>
      <c r="E927" s="1">
        <v>2.2674893E7</v>
      </c>
      <c r="F927" s="1" t="b">
        <v>0</v>
      </c>
      <c r="G927" s="1" t="b">
        <v>0</v>
      </c>
      <c r="H927" s="1" t="s">
        <v>1229</v>
      </c>
      <c r="I927" s="1" t="s">
        <v>6948</v>
      </c>
      <c r="J927" s="1" t="s">
        <v>9025</v>
      </c>
      <c r="K927" s="1" t="s">
        <v>9026</v>
      </c>
      <c r="L927" s="1" t="s">
        <v>639</v>
      </c>
      <c r="M927" s="1" t="s">
        <v>640</v>
      </c>
      <c r="N927" s="1" t="s">
        <v>9027</v>
      </c>
      <c r="O927" s="1" t="s">
        <v>9028</v>
      </c>
    </row>
    <row r="928">
      <c r="A928" s="1" t="s">
        <v>1090</v>
      </c>
      <c r="B928" s="1" t="s">
        <v>6093</v>
      </c>
      <c r="D928" s="1">
        <v>50.0</v>
      </c>
      <c r="E928" s="1">
        <v>2.2672669E7</v>
      </c>
      <c r="F928" s="1" t="b">
        <v>0</v>
      </c>
      <c r="G928" s="1" t="b">
        <v>0</v>
      </c>
      <c r="H928" s="1" t="s">
        <v>1089</v>
      </c>
      <c r="I928" s="1" t="s">
        <v>6094</v>
      </c>
      <c r="J928" s="1" t="s">
        <v>9029</v>
      </c>
      <c r="K928" s="1" t="s">
        <v>8775</v>
      </c>
      <c r="L928" s="1" t="s">
        <v>209</v>
      </c>
      <c r="M928" s="1" t="s">
        <v>210</v>
      </c>
      <c r="N928" s="1" t="s">
        <v>9030</v>
      </c>
      <c r="O928" s="1" t="s">
        <v>9031</v>
      </c>
    </row>
    <row r="929">
      <c r="A929" s="1" t="s">
        <v>1238</v>
      </c>
      <c r="B929" s="1" t="s">
        <v>6093</v>
      </c>
      <c r="D929" s="1">
        <v>50.0</v>
      </c>
      <c r="E929" s="1">
        <v>2.2406322E7</v>
      </c>
      <c r="F929" s="1" t="b">
        <v>0</v>
      </c>
      <c r="G929" s="1" t="b">
        <v>0</v>
      </c>
      <c r="H929" s="1" t="s">
        <v>1237</v>
      </c>
      <c r="I929" s="1" t="s">
        <v>6948</v>
      </c>
      <c r="J929" s="1" t="s">
        <v>9032</v>
      </c>
      <c r="K929" s="1" t="s">
        <v>9033</v>
      </c>
      <c r="L929" s="1" t="s">
        <v>633</v>
      </c>
      <c r="M929" s="1" t="s">
        <v>634</v>
      </c>
      <c r="N929" s="1" t="s">
        <v>9034</v>
      </c>
      <c r="O929" s="1" t="s">
        <v>9035</v>
      </c>
    </row>
    <row r="930">
      <c r="A930" s="1" t="s">
        <v>9036</v>
      </c>
      <c r="B930" s="1" t="s">
        <v>6093</v>
      </c>
      <c r="D930" s="1">
        <v>50.0</v>
      </c>
      <c r="E930" s="1">
        <v>2.1943997E7</v>
      </c>
      <c r="F930" s="1" t="b">
        <v>0</v>
      </c>
      <c r="G930" s="1" t="b">
        <v>0</v>
      </c>
      <c r="H930" s="1" t="s">
        <v>1169</v>
      </c>
      <c r="I930" s="1" t="s">
        <v>6948</v>
      </c>
      <c r="J930" s="1" t="s">
        <v>9037</v>
      </c>
      <c r="K930" s="1" t="s">
        <v>9038</v>
      </c>
      <c r="L930" s="1" t="s">
        <v>639</v>
      </c>
      <c r="M930" s="1" t="s">
        <v>640</v>
      </c>
      <c r="N930" s="1" t="s">
        <v>9039</v>
      </c>
      <c r="O930" s="1" t="s">
        <v>9040</v>
      </c>
    </row>
    <row r="931">
      <c r="A931" s="1" t="s">
        <v>9041</v>
      </c>
      <c r="B931" s="1" t="s">
        <v>6093</v>
      </c>
      <c r="D931" s="1">
        <v>50.0</v>
      </c>
      <c r="E931" s="1">
        <v>2.186449E7</v>
      </c>
      <c r="F931" s="1" t="b">
        <v>0</v>
      </c>
      <c r="G931" s="1" t="b">
        <v>0</v>
      </c>
      <c r="H931" s="1" t="s">
        <v>1137</v>
      </c>
      <c r="I931" s="1" t="s">
        <v>6948</v>
      </c>
      <c r="J931" s="1" t="s">
        <v>8882</v>
      </c>
      <c r="K931" s="1" t="s">
        <v>8883</v>
      </c>
      <c r="L931" s="1" t="s">
        <v>639</v>
      </c>
      <c r="M931" s="1" t="s">
        <v>640</v>
      </c>
      <c r="N931" s="1" t="s">
        <v>9042</v>
      </c>
      <c r="O931" s="1" t="s">
        <v>9043</v>
      </c>
    </row>
    <row r="932">
      <c r="A932" s="1" t="s">
        <v>9044</v>
      </c>
      <c r="B932" s="1" t="s">
        <v>6093</v>
      </c>
      <c r="D932" s="1">
        <v>50.0</v>
      </c>
      <c r="E932" s="1">
        <v>2.1376648E7</v>
      </c>
      <c r="F932" s="1" t="b">
        <v>0</v>
      </c>
      <c r="G932" s="1" t="b">
        <v>0</v>
      </c>
      <c r="H932" s="1" t="s">
        <v>1141</v>
      </c>
      <c r="I932" s="1" t="s">
        <v>6948</v>
      </c>
      <c r="J932" s="1" t="s">
        <v>8930</v>
      </c>
      <c r="K932" s="1" t="s">
        <v>8931</v>
      </c>
      <c r="L932" s="1" t="s">
        <v>633</v>
      </c>
      <c r="M932" s="1" t="s">
        <v>634</v>
      </c>
      <c r="N932" s="1" t="s">
        <v>9045</v>
      </c>
      <c r="O932" s="1" t="s">
        <v>9046</v>
      </c>
    </row>
    <row r="933">
      <c r="A933" s="1" t="s">
        <v>9047</v>
      </c>
      <c r="B933" s="1" t="s">
        <v>6093</v>
      </c>
      <c r="D933" s="1">
        <v>50.0</v>
      </c>
      <c r="E933" s="1">
        <v>2.1343076E7</v>
      </c>
      <c r="F933" s="1" t="b">
        <v>0</v>
      </c>
      <c r="G933" s="1" t="b">
        <v>0</v>
      </c>
      <c r="H933" s="1" t="s">
        <v>642</v>
      </c>
      <c r="I933" s="1" t="s">
        <v>6948</v>
      </c>
      <c r="J933" s="1" t="s">
        <v>9048</v>
      </c>
      <c r="K933" s="1" t="s">
        <v>9049</v>
      </c>
      <c r="L933" s="1" t="s">
        <v>633</v>
      </c>
      <c r="M933" s="1" t="s">
        <v>634</v>
      </c>
      <c r="N933" s="1" t="s">
        <v>9050</v>
      </c>
      <c r="O933" s="1" t="s">
        <v>9051</v>
      </c>
    </row>
    <row r="934">
      <c r="A934" s="1" t="s">
        <v>9052</v>
      </c>
      <c r="B934" s="1" t="s">
        <v>6093</v>
      </c>
      <c r="D934" s="1">
        <v>50.0</v>
      </c>
      <c r="E934" s="1">
        <v>2.1331689E7</v>
      </c>
      <c r="F934" s="1" t="b">
        <v>0</v>
      </c>
      <c r="G934" s="1" t="b">
        <v>0</v>
      </c>
      <c r="H934" s="1" t="s">
        <v>1161</v>
      </c>
      <c r="I934" s="1" t="s">
        <v>6948</v>
      </c>
      <c r="J934" s="1" t="s">
        <v>8996</v>
      </c>
      <c r="K934" s="1" t="s">
        <v>8997</v>
      </c>
      <c r="L934" s="1" t="s">
        <v>639</v>
      </c>
      <c r="M934" s="1" t="s">
        <v>640</v>
      </c>
      <c r="N934" s="1" t="s">
        <v>9053</v>
      </c>
      <c r="O934" s="1" t="s">
        <v>9054</v>
      </c>
    </row>
    <row r="935">
      <c r="A935" s="1" t="s">
        <v>1102</v>
      </c>
      <c r="B935" s="1" t="s">
        <v>6093</v>
      </c>
      <c r="D935" s="1">
        <v>50.0</v>
      </c>
      <c r="E935" s="1">
        <v>2.1297488E7</v>
      </c>
      <c r="F935" s="1" t="b">
        <v>0</v>
      </c>
      <c r="G935" s="1" t="b">
        <v>0</v>
      </c>
      <c r="H935" s="1" t="s">
        <v>1101</v>
      </c>
      <c r="I935" s="1" t="s">
        <v>6094</v>
      </c>
      <c r="J935" s="1" t="s">
        <v>8850</v>
      </c>
      <c r="K935" s="1" t="s">
        <v>6586</v>
      </c>
      <c r="L935" s="1" t="s">
        <v>112</v>
      </c>
      <c r="M935" s="1" t="s">
        <v>113</v>
      </c>
      <c r="N935" s="1" t="s">
        <v>6097</v>
      </c>
      <c r="O935" s="1" t="s">
        <v>9055</v>
      </c>
    </row>
    <row r="936">
      <c r="A936" s="1" t="s">
        <v>9056</v>
      </c>
      <c r="B936" s="1" t="s">
        <v>6093</v>
      </c>
      <c r="D936" s="1">
        <v>50.0</v>
      </c>
      <c r="E936" s="1">
        <v>2.127754E7</v>
      </c>
      <c r="F936" s="1" t="b">
        <v>0</v>
      </c>
      <c r="G936" s="1" t="b">
        <v>0</v>
      </c>
      <c r="H936" s="1" t="s">
        <v>1149</v>
      </c>
      <c r="I936" s="1" t="s">
        <v>6948</v>
      </c>
      <c r="J936" s="1" t="s">
        <v>8937</v>
      </c>
      <c r="K936" s="1" t="s">
        <v>8938</v>
      </c>
      <c r="L936" s="1" t="s">
        <v>639</v>
      </c>
      <c r="M936" s="1" t="s">
        <v>640</v>
      </c>
      <c r="N936" s="1" t="s">
        <v>9057</v>
      </c>
      <c r="O936" s="1" t="s">
        <v>9058</v>
      </c>
    </row>
    <row r="937">
      <c r="A937" s="1" t="s">
        <v>3246</v>
      </c>
      <c r="B937" s="1" t="s">
        <v>6093</v>
      </c>
      <c r="D937" s="1">
        <v>50.0</v>
      </c>
      <c r="E937" s="1">
        <v>2.093087E7</v>
      </c>
      <c r="F937" s="1" t="b">
        <v>0</v>
      </c>
      <c r="G937" s="1" t="b">
        <v>0</v>
      </c>
      <c r="H937" s="1" t="s">
        <v>3245</v>
      </c>
      <c r="I937" s="1" t="s">
        <v>6238</v>
      </c>
      <c r="J937" s="1" t="s">
        <v>9059</v>
      </c>
      <c r="L937" s="1" t="s">
        <v>1532</v>
      </c>
      <c r="M937" s="1" t="s">
        <v>322</v>
      </c>
      <c r="N937" s="1" t="s">
        <v>9060</v>
      </c>
      <c r="O937" s="1" t="s">
        <v>9061</v>
      </c>
    </row>
    <row r="938">
      <c r="A938" s="1" t="s">
        <v>9062</v>
      </c>
      <c r="B938" s="1" t="s">
        <v>6093</v>
      </c>
      <c r="D938" s="1">
        <v>50.0</v>
      </c>
      <c r="E938" s="1">
        <v>2.0748859E7</v>
      </c>
      <c r="F938" s="1" t="b">
        <v>0</v>
      </c>
      <c r="G938" s="1" t="b">
        <v>0</v>
      </c>
      <c r="H938" s="1" t="s">
        <v>642</v>
      </c>
      <c r="I938" s="1" t="s">
        <v>6948</v>
      </c>
      <c r="J938" s="1" t="s">
        <v>9048</v>
      </c>
      <c r="K938" s="1" t="s">
        <v>9049</v>
      </c>
      <c r="L938" s="1" t="s">
        <v>633</v>
      </c>
      <c r="M938" s="1" t="s">
        <v>634</v>
      </c>
      <c r="N938" s="1" t="s">
        <v>9063</v>
      </c>
      <c r="O938" s="1" t="s">
        <v>9064</v>
      </c>
    </row>
    <row r="939">
      <c r="A939" s="1" t="s">
        <v>9065</v>
      </c>
      <c r="B939" s="1" t="s">
        <v>6093</v>
      </c>
      <c r="D939" s="1">
        <v>50.0</v>
      </c>
      <c r="E939" s="1">
        <v>2.0407254E7</v>
      </c>
      <c r="F939" s="1" t="b">
        <v>0</v>
      </c>
      <c r="G939" s="1" t="b">
        <v>0</v>
      </c>
      <c r="H939" s="1" t="s">
        <v>1121</v>
      </c>
      <c r="I939" s="1" t="s">
        <v>6948</v>
      </c>
      <c r="J939" s="1" t="s">
        <v>8838</v>
      </c>
      <c r="K939" s="1" t="s">
        <v>8839</v>
      </c>
      <c r="L939" s="1" t="s">
        <v>639</v>
      </c>
      <c r="M939" s="1" t="s">
        <v>640</v>
      </c>
      <c r="N939" s="1" t="s">
        <v>9066</v>
      </c>
      <c r="O939" s="1" t="s">
        <v>9067</v>
      </c>
    </row>
    <row r="940">
      <c r="A940" s="1" t="s">
        <v>9068</v>
      </c>
      <c r="B940" s="1" t="s">
        <v>6093</v>
      </c>
      <c r="D940" s="1">
        <v>50.0</v>
      </c>
      <c r="E940" s="1">
        <v>2.0283877E7</v>
      </c>
      <c r="F940" s="1" t="b">
        <v>0</v>
      </c>
      <c r="G940" s="1" t="b">
        <v>0</v>
      </c>
      <c r="H940" s="1" t="s">
        <v>1173</v>
      </c>
      <c r="I940" s="1" t="s">
        <v>6948</v>
      </c>
      <c r="J940" s="1" t="s">
        <v>9069</v>
      </c>
      <c r="K940" s="1" t="s">
        <v>9070</v>
      </c>
      <c r="L940" s="1" t="s">
        <v>633</v>
      </c>
      <c r="M940" s="1" t="s">
        <v>634</v>
      </c>
      <c r="N940" s="1" t="s">
        <v>9071</v>
      </c>
      <c r="O940" s="1" t="s">
        <v>9072</v>
      </c>
    </row>
    <row r="941">
      <c r="A941" s="1" t="s">
        <v>9073</v>
      </c>
      <c r="B941" s="1" t="s">
        <v>6093</v>
      </c>
      <c r="D941" s="1">
        <v>50.0</v>
      </c>
      <c r="E941" s="1">
        <v>2.003425E7</v>
      </c>
      <c r="F941" s="1" t="b">
        <v>0</v>
      </c>
      <c r="G941" s="1" t="b">
        <v>0</v>
      </c>
      <c r="H941" s="1" t="s">
        <v>1133</v>
      </c>
      <c r="I941" s="1" t="s">
        <v>6948</v>
      </c>
      <c r="J941" s="1" t="s">
        <v>8889</v>
      </c>
      <c r="K941" s="1" t="s">
        <v>8890</v>
      </c>
      <c r="L941" s="1" t="s">
        <v>639</v>
      </c>
      <c r="M941" s="1" t="s">
        <v>640</v>
      </c>
      <c r="N941" s="1" t="s">
        <v>9074</v>
      </c>
      <c r="O941" s="1" t="s">
        <v>9075</v>
      </c>
    </row>
    <row r="942">
      <c r="A942" s="1" t="s">
        <v>9076</v>
      </c>
      <c r="B942" s="1" t="s">
        <v>6093</v>
      </c>
      <c r="D942" s="1">
        <v>50.0</v>
      </c>
      <c r="E942" s="1">
        <v>1.9594029E7</v>
      </c>
      <c r="F942" s="1" t="b">
        <v>0</v>
      </c>
      <c r="G942" s="1" t="b">
        <v>0</v>
      </c>
      <c r="H942" s="1" t="s">
        <v>1169</v>
      </c>
      <c r="I942" s="1" t="s">
        <v>6948</v>
      </c>
      <c r="J942" s="1" t="s">
        <v>9037</v>
      </c>
      <c r="K942" s="1" t="s">
        <v>9038</v>
      </c>
      <c r="L942" s="1" t="s">
        <v>639</v>
      </c>
      <c r="M942" s="1" t="s">
        <v>640</v>
      </c>
      <c r="N942" s="1" t="s">
        <v>9077</v>
      </c>
      <c r="O942" s="1" t="s">
        <v>9078</v>
      </c>
    </row>
    <row r="943">
      <c r="A943" s="1" t="s">
        <v>9079</v>
      </c>
      <c r="B943" s="1" t="s">
        <v>6093</v>
      </c>
      <c r="D943" s="1">
        <v>50.0</v>
      </c>
      <c r="E943" s="1">
        <v>1.9392419E7</v>
      </c>
      <c r="F943" s="1" t="b">
        <v>0</v>
      </c>
      <c r="G943" s="1" t="b">
        <v>0</v>
      </c>
      <c r="H943" s="1" t="s">
        <v>1173</v>
      </c>
      <c r="I943" s="1" t="s">
        <v>6948</v>
      </c>
      <c r="J943" s="1" t="s">
        <v>9069</v>
      </c>
      <c r="K943" s="1" t="s">
        <v>9070</v>
      </c>
      <c r="L943" s="1" t="s">
        <v>633</v>
      </c>
      <c r="M943" s="1" t="s">
        <v>634</v>
      </c>
      <c r="N943" s="1" t="s">
        <v>9080</v>
      </c>
      <c r="O943" s="1" t="s">
        <v>9081</v>
      </c>
    </row>
    <row r="944">
      <c r="A944" s="1" t="s">
        <v>9082</v>
      </c>
      <c r="B944" s="1" t="s">
        <v>6093</v>
      </c>
      <c r="D944" s="1">
        <v>50.0</v>
      </c>
      <c r="E944" s="1">
        <v>1.9298493E7</v>
      </c>
      <c r="F944" s="1" t="b">
        <v>0</v>
      </c>
      <c r="G944" s="1" t="b">
        <v>0</v>
      </c>
      <c r="H944" s="1" t="s">
        <v>1193</v>
      </c>
      <c r="I944" s="1" t="s">
        <v>6948</v>
      </c>
      <c r="J944" s="1" t="s">
        <v>9083</v>
      </c>
      <c r="K944" s="1" t="s">
        <v>9084</v>
      </c>
      <c r="L944" s="1" t="s">
        <v>639</v>
      </c>
      <c r="M944" s="1" t="s">
        <v>640</v>
      </c>
      <c r="N944" s="1" t="s">
        <v>9085</v>
      </c>
      <c r="O944" s="1" t="s">
        <v>9086</v>
      </c>
    </row>
    <row r="945">
      <c r="A945" s="1" t="s">
        <v>9087</v>
      </c>
      <c r="B945" s="1" t="s">
        <v>6093</v>
      </c>
      <c r="D945" s="1">
        <v>50.0</v>
      </c>
      <c r="E945" s="1">
        <v>1.9160551E7</v>
      </c>
      <c r="F945" s="1" t="b">
        <v>0</v>
      </c>
      <c r="G945" s="1" t="b">
        <v>0</v>
      </c>
      <c r="H945" s="1" t="s">
        <v>1129</v>
      </c>
      <c r="I945" s="1" t="s">
        <v>6948</v>
      </c>
      <c r="J945" s="1" t="s">
        <v>8859</v>
      </c>
      <c r="K945" s="1" t="s">
        <v>8860</v>
      </c>
      <c r="L945" s="1" t="s">
        <v>639</v>
      </c>
      <c r="M945" s="1" t="s">
        <v>640</v>
      </c>
      <c r="N945" s="1" t="s">
        <v>9088</v>
      </c>
      <c r="O945" s="1" t="s">
        <v>9089</v>
      </c>
    </row>
    <row r="946">
      <c r="A946" s="1" t="s">
        <v>9090</v>
      </c>
      <c r="B946" s="1" t="s">
        <v>6093</v>
      </c>
      <c r="D946" s="1">
        <v>50.0</v>
      </c>
      <c r="E946" s="1">
        <v>1.9005256E7</v>
      </c>
      <c r="F946" s="1" t="b">
        <v>0</v>
      </c>
      <c r="G946" s="1" t="b">
        <v>0</v>
      </c>
      <c r="H946" s="1" t="s">
        <v>1185</v>
      </c>
      <c r="I946" s="1" t="s">
        <v>6948</v>
      </c>
      <c r="J946" s="1" t="s">
        <v>9091</v>
      </c>
      <c r="K946" s="1" t="s">
        <v>9092</v>
      </c>
      <c r="L946" s="1" t="s">
        <v>639</v>
      </c>
      <c r="M946" s="1" t="s">
        <v>640</v>
      </c>
      <c r="N946" s="1" t="s">
        <v>9093</v>
      </c>
      <c r="O946" s="1" t="s">
        <v>9094</v>
      </c>
    </row>
    <row r="947">
      <c r="A947" s="1" t="s">
        <v>1242</v>
      </c>
      <c r="B947" s="1" t="s">
        <v>6093</v>
      </c>
      <c r="D947" s="1">
        <v>50.0</v>
      </c>
      <c r="E947" s="1">
        <v>1.8370177E7</v>
      </c>
      <c r="F947" s="1" t="b">
        <v>0</v>
      </c>
      <c r="G947" s="1" t="b">
        <v>0</v>
      </c>
      <c r="H947" s="1" t="s">
        <v>1241</v>
      </c>
      <c r="I947" s="1" t="s">
        <v>6948</v>
      </c>
      <c r="J947" s="1" t="s">
        <v>9095</v>
      </c>
      <c r="K947" s="1" t="s">
        <v>9096</v>
      </c>
      <c r="L947" s="1" t="s">
        <v>639</v>
      </c>
      <c r="M947" s="1" t="s">
        <v>640</v>
      </c>
      <c r="N947" s="1" t="s">
        <v>9097</v>
      </c>
      <c r="O947" s="1" t="s">
        <v>9098</v>
      </c>
    </row>
    <row r="948">
      <c r="A948" s="1" t="s">
        <v>9099</v>
      </c>
      <c r="B948" s="1" t="s">
        <v>6093</v>
      </c>
      <c r="D948" s="1">
        <v>50.0</v>
      </c>
      <c r="E948" s="1">
        <v>1.8356277E7</v>
      </c>
      <c r="F948" s="1" t="b">
        <v>0</v>
      </c>
      <c r="G948" s="1" t="b">
        <v>0</v>
      </c>
      <c r="H948" s="1" t="s">
        <v>1113</v>
      </c>
      <c r="I948" s="1" t="s">
        <v>6948</v>
      </c>
      <c r="J948" s="1" t="s">
        <v>8770</v>
      </c>
      <c r="K948" s="1" t="s">
        <v>8771</v>
      </c>
      <c r="L948" s="1" t="s">
        <v>639</v>
      </c>
      <c r="M948" s="1" t="s">
        <v>640</v>
      </c>
      <c r="N948" s="1" t="s">
        <v>9100</v>
      </c>
      <c r="O948" s="1" t="s">
        <v>9101</v>
      </c>
    </row>
    <row r="949">
      <c r="A949" s="1" t="s">
        <v>9102</v>
      </c>
      <c r="B949" s="1" t="s">
        <v>6093</v>
      </c>
      <c r="D949" s="1">
        <v>50.0</v>
      </c>
      <c r="E949" s="1">
        <v>1.8253421E7</v>
      </c>
      <c r="F949" s="1" t="b">
        <v>0</v>
      </c>
      <c r="G949" s="1" t="b">
        <v>0</v>
      </c>
      <c r="H949" s="1" t="s">
        <v>1181</v>
      </c>
      <c r="I949" s="1" t="s">
        <v>6948</v>
      </c>
      <c r="J949" s="1" t="s">
        <v>9103</v>
      </c>
      <c r="K949" s="1" t="s">
        <v>9104</v>
      </c>
      <c r="L949" s="1" t="s">
        <v>639</v>
      </c>
      <c r="M949" s="1" t="s">
        <v>640</v>
      </c>
      <c r="N949" s="1" t="s">
        <v>9105</v>
      </c>
      <c r="O949" s="1" t="s">
        <v>9106</v>
      </c>
    </row>
    <row r="950">
      <c r="A950" s="1" t="s">
        <v>9107</v>
      </c>
      <c r="B950" s="1" t="s">
        <v>6093</v>
      </c>
      <c r="D950" s="1">
        <v>50.0</v>
      </c>
      <c r="E950" s="1">
        <v>1.8151537E7</v>
      </c>
      <c r="F950" s="1" t="b">
        <v>0</v>
      </c>
      <c r="G950" s="1" t="b">
        <v>0</v>
      </c>
      <c r="H950" s="1" t="s">
        <v>1197</v>
      </c>
      <c r="I950" s="1" t="s">
        <v>6948</v>
      </c>
      <c r="J950" s="1" t="s">
        <v>9108</v>
      </c>
      <c r="K950" s="1" t="s">
        <v>9109</v>
      </c>
      <c r="L950" s="1" t="s">
        <v>639</v>
      </c>
      <c r="M950" s="1" t="s">
        <v>640</v>
      </c>
      <c r="N950" s="1" t="s">
        <v>9110</v>
      </c>
      <c r="O950" s="1" t="s">
        <v>9111</v>
      </c>
    </row>
    <row r="951">
      <c r="A951" s="1" t="s">
        <v>9112</v>
      </c>
      <c r="B951" s="1" t="s">
        <v>6093</v>
      </c>
      <c r="D951" s="1">
        <v>50.0</v>
      </c>
      <c r="E951" s="1">
        <v>1.7990875E7</v>
      </c>
      <c r="F951" s="1" t="b">
        <v>0</v>
      </c>
      <c r="G951" s="1" t="b">
        <v>0</v>
      </c>
      <c r="H951" s="1" t="s">
        <v>1117</v>
      </c>
      <c r="I951" s="1" t="s">
        <v>6948</v>
      </c>
      <c r="J951" s="1" t="s">
        <v>8779</v>
      </c>
      <c r="K951" s="1" t="s">
        <v>8780</v>
      </c>
      <c r="L951" s="1" t="s">
        <v>639</v>
      </c>
      <c r="M951" s="1" t="s">
        <v>640</v>
      </c>
      <c r="N951" s="1" t="s">
        <v>9113</v>
      </c>
      <c r="O951" s="1" t="s">
        <v>9114</v>
      </c>
    </row>
    <row r="952">
      <c r="A952" s="1" t="s">
        <v>9115</v>
      </c>
      <c r="B952" s="1" t="s">
        <v>6093</v>
      </c>
      <c r="D952" s="1">
        <v>50.0</v>
      </c>
      <c r="E952" s="1">
        <v>1.7871226E7</v>
      </c>
      <c r="F952" s="1" t="b">
        <v>0</v>
      </c>
      <c r="G952" s="1" t="b">
        <v>0</v>
      </c>
      <c r="H952" s="1" t="s">
        <v>1189</v>
      </c>
      <c r="I952" s="1" t="s">
        <v>6948</v>
      </c>
      <c r="J952" s="1" t="s">
        <v>9116</v>
      </c>
      <c r="K952" s="1" t="s">
        <v>9117</v>
      </c>
      <c r="L952" s="1" t="s">
        <v>639</v>
      </c>
      <c r="M952" s="1" t="s">
        <v>640</v>
      </c>
      <c r="N952" s="1" t="s">
        <v>9118</v>
      </c>
      <c r="O952" s="1" t="s">
        <v>9119</v>
      </c>
    </row>
    <row r="953">
      <c r="A953" s="1" t="s">
        <v>9120</v>
      </c>
      <c r="B953" s="1" t="s">
        <v>6093</v>
      </c>
      <c r="D953" s="1">
        <v>50.0</v>
      </c>
      <c r="E953" s="1">
        <v>1.7155364E7</v>
      </c>
      <c r="F953" s="1" t="b">
        <v>0</v>
      </c>
      <c r="G953" s="1" t="b">
        <v>0</v>
      </c>
      <c r="H953" s="1" t="s">
        <v>1181</v>
      </c>
      <c r="I953" s="1" t="s">
        <v>6948</v>
      </c>
      <c r="J953" s="1" t="s">
        <v>9103</v>
      </c>
      <c r="K953" s="1" t="s">
        <v>9104</v>
      </c>
      <c r="L953" s="1" t="s">
        <v>639</v>
      </c>
      <c r="M953" s="1" t="s">
        <v>640</v>
      </c>
      <c r="N953" s="1" t="s">
        <v>9121</v>
      </c>
      <c r="O953" s="1" t="s">
        <v>9122</v>
      </c>
    </row>
    <row r="954">
      <c r="A954" s="1" t="s">
        <v>9123</v>
      </c>
      <c r="B954" s="1" t="s">
        <v>6093</v>
      </c>
      <c r="D954" s="1">
        <v>50.0</v>
      </c>
      <c r="E954" s="1">
        <v>1.6994903E7</v>
      </c>
      <c r="F954" s="1" t="b">
        <v>0</v>
      </c>
      <c r="G954" s="1" t="b">
        <v>0</v>
      </c>
      <c r="H954" s="1" t="s">
        <v>1153</v>
      </c>
      <c r="I954" s="1" t="s">
        <v>6948</v>
      </c>
      <c r="J954" s="1" t="s">
        <v>8901</v>
      </c>
      <c r="K954" s="1" t="s">
        <v>8902</v>
      </c>
      <c r="L954" s="1" t="s">
        <v>639</v>
      </c>
      <c r="M954" s="1" t="s">
        <v>640</v>
      </c>
      <c r="N954" s="1" t="s">
        <v>9124</v>
      </c>
      <c r="O954" s="1" t="s">
        <v>9125</v>
      </c>
    </row>
    <row r="955">
      <c r="A955" s="1" t="s">
        <v>9126</v>
      </c>
      <c r="B955" s="1" t="s">
        <v>6093</v>
      </c>
      <c r="D955" s="1">
        <v>50.0</v>
      </c>
      <c r="E955" s="1">
        <v>1.5593007E7</v>
      </c>
      <c r="F955" s="1" t="b">
        <v>0</v>
      </c>
      <c r="G955" s="1" t="b">
        <v>0</v>
      </c>
      <c r="H955" s="1" t="s">
        <v>1185</v>
      </c>
      <c r="I955" s="1" t="s">
        <v>6948</v>
      </c>
      <c r="J955" s="1" t="s">
        <v>9091</v>
      </c>
      <c r="K955" s="1" t="s">
        <v>9092</v>
      </c>
      <c r="L955" s="1" t="s">
        <v>639</v>
      </c>
      <c r="M955" s="1" t="s">
        <v>640</v>
      </c>
      <c r="N955" s="1" t="s">
        <v>9127</v>
      </c>
      <c r="O955" s="1" t="s">
        <v>9128</v>
      </c>
    </row>
    <row r="956">
      <c r="A956" s="1" t="s">
        <v>9129</v>
      </c>
      <c r="B956" s="1" t="s">
        <v>6093</v>
      </c>
      <c r="D956" s="1">
        <v>50.0</v>
      </c>
      <c r="E956" s="1">
        <v>1.4810262E7</v>
      </c>
      <c r="F956" s="1" t="b">
        <v>0</v>
      </c>
      <c r="G956" s="1" t="b">
        <v>0</v>
      </c>
      <c r="H956" s="1" t="s">
        <v>1189</v>
      </c>
      <c r="I956" s="1" t="s">
        <v>6948</v>
      </c>
      <c r="J956" s="1" t="s">
        <v>9116</v>
      </c>
      <c r="K956" s="1" t="s">
        <v>9117</v>
      </c>
      <c r="L956" s="1" t="s">
        <v>639</v>
      </c>
      <c r="M956" s="1" t="s">
        <v>640</v>
      </c>
      <c r="N956" s="1" t="s">
        <v>9130</v>
      </c>
      <c r="O956" s="1" t="s">
        <v>9131</v>
      </c>
    </row>
    <row r="957">
      <c r="A957" s="1" t="s">
        <v>9132</v>
      </c>
      <c r="B957" s="1" t="s">
        <v>6093</v>
      </c>
      <c r="D957" s="1">
        <v>50.0</v>
      </c>
      <c r="E957" s="1">
        <v>1.4694239E7</v>
      </c>
      <c r="F957" s="1" t="b">
        <v>0</v>
      </c>
      <c r="G957" s="1" t="b">
        <v>0</v>
      </c>
      <c r="H957" s="1" t="s">
        <v>1145</v>
      </c>
      <c r="I957" s="1" t="s">
        <v>6948</v>
      </c>
      <c r="J957" s="1" t="s">
        <v>8826</v>
      </c>
      <c r="K957" s="1" t="s">
        <v>8827</v>
      </c>
      <c r="L957" s="1" t="s">
        <v>639</v>
      </c>
      <c r="M957" s="1" t="s">
        <v>640</v>
      </c>
      <c r="N957" s="1" t="s">
        <v>9133</v>
      </c>
      <c r="O957" s="1" t="s">
        <v>9134</v>
      </c>
    </row>
    <row r="958">
      <c r="A958" s="1" t="s">
        <v>9135</v>
      </c>
      <c r="B958" s="1" t="s">
        <v>6093</v>
      </c>
      <c r="D958" s="1">
        <v>50.0</v>
      </c>
      <c r="E958" s="1">
        <v>1.4344824E7</v>
      </c>
      <c r="F958" s="1" t="b">
        <v>0</v>
      </c>
      <c r="G958" s="1" t="b">
        <v>0</v>
      </c>
      <c r="H958" s="1" t="s">
        <v>1209</v>
      </c>
      <c r="I958" s="1" t="s">
        <v>6948</v>
      </c>
      <c r="J958" s="1" t="s">
        <v>9136</v>
      </c>
      <c r="K958" s="1" t="s">
        <v>9137</v>
      </c>
      <c r="L958" s="1" t="s">
        <v>639</v>
      </c>
      <c r="M958" s="1" t="s">
        <v>640</v>
      </c>
      <c r="N958" s="1" t="s">
        <v>9138</v>
      </c>
      <c r="O958" s="1" t="s">
        <v>9139</v>
      </c>
    </row>
    <row r="959">
      <c r="A959" s="1" t="s">
        <v>1246</v>
      </c>
      <c r="B959" s="1" t="s">
        <v>6093</v>
      </c>
      <c r="D959" s="1">
        <v>50.0</v>
      </c>
      <c r="E959" s="1">
        <v>1.421462E7</v>
      </c>
      <c r="F959" s="1" t="b">
        <v>0</v>
      </c>
      <c r="G959" s="1" t="b">
        <v>0</v>
      </c>
      <c r="H959" s="1" t="s">
        <v>1245</v>
      </c>
      <c r="I959" s="1" t="s">
        <v>6948</v>
      </c>
      <c r="J959" s="1" t="s">
        <v>9140</v>
      </c>
      <c r="K959" s="1" t="s">
        <v>9141</v>
      </c>
      <c r="L959" s="1" t="s">
        <v>639</v>
      </c>
      <c r="M959" s="1" t="s">
        <v>640</v>
      </c>
      <c r="N959" s="1" t="s">
        <v>9142</v>
      </c>
      <c r="O959" s="1" t="s">
        <v>9143</v>
      </c>
    </row>
    <row r="960">
      <c r="A960" s="1" t="s">
        <v>9144</v>
      </c>
      <c r="B960" s="1" t="s">
        <v>6093</v>
      </c>
      <c r="D960" s="1">
        <v>50.0</v>
      </c>
      <c r="E960" s="1">
        <v>1.0252534E7</v>
      </c>
      <c r="F960" s="1" t="b">
        <v>0</v>
      </c>
      <c r="G960" s="1" t="b">
        <v>0</v>
      </c>
      <c r="H960" s="1" t="s">
        <v>1209</v>
      </c>
      <c r="I960" s="1" t="s">
        <v>6948</v>
      </c>
      <c r="J960" s="1" t="s">
        <v>9136</v>
      </c>
      <c r="K960" s="1" t="s">
        <v>9137</v>
      </c>
      <c r="L960" s="1" t="s">
        <v>639</v>
      </c>
      <c r="M960" s="1" t="s">
        <v>640</v>
      </c>
      <c r="N960" s="1" t="s">
        <v>9145</v>
      </c>
      <c r="O960" s="1" t="s">
        <v>9146</v>
      </c>
    </row>
    <row r="961">
      <c r="A961" s="1" t="s">
        <v>9147</v>
      </c>
      <c r="B961" s="1" t="s">
        <v>6093</v>
      </c>
      <c r="D961" s="1">
        <v>50.0</v>
      </c>
      <c r="E961" s="1">
        <v>9854428.0</v>
      </c>
      <c r="F961" s="1" t="b">
        <v>0</v>
      </c>
      <c r="G961" s="1" t="b">
        <v>0</v>
      </c>
      <c r="H961" s="1" t="s">
        <v>1193</v>
      </c>
      <c r="I961" s="1" t="s">
        <v>6948</v>
      </c>
      <c r="J961" s="1" t="s">
        <v>9083</v>
      </c>
      <c r="K961" s="1" t="s">
        <v>9084</v>
      </c>
      <c r="L961" s="1" t="s">
        <v>639</v>
      </c>
      <c r="M961" s="1" t="s">
        <v>640</v>
      </c>
      <c r="N961" s="1" t="s">
        <v>9148</v>
      </c>
      <c r="O961" s="1" t="s">
        <v>9149</v>
      </c>
    </row>
    <row r="962">
      <c r="A962" s="1" t="s">
        <v>9150</v>
      </c>
      <c r="B962" s="1" t="s">
        <v>6093</v>
      </c>
      <c r="D962" s="1">
        <v>50.0</v>
      </c>
      <c r="E962" s="1">
        <v>9259369.0</v>
      </c>
      <c r="F962" s="1" t="b">
        <v>0</v>
      </c>
      <c r="G962" s="1" t="b">
        <v>0</v>
      </c>
      <c r="H962" s="1" t="s">
        <v>1197</v>
      </c>
      <c r="I962" s="1" t="s">
        <v>6948</v>
      </c>
      <c r="J962" s="1" t="s">
        <v>9108</v>
      </c>
      <c r="K962" s="1" t="s">
        <v>9109</v>
      </c>
      <c r="L962" s="1" t="s">
        <v>639</v>
      </c>
      <c r="M962" s="1" t="s">
        <v>640</v>
      </c>
      <c r="N962" s="1" t="s">
        <v>9151</v>
      </c>
      <c r="O962" s="1" t="s">
        <v>9152</v>
      </c>
    </row>
    <row r="963">
      <c r="A963" s="1" t="s">
        <v>9153</v>
      </c>
      <c r="B963" s="1" t="s">
        <v>6093</v>
      </c>
      <c r="D963" s="1">
        <v>50.0</v>
      </c>
      <c r="E963" s="1">
        <v>4734205.0</v>
      </c>
      <c r="F963" s="1" t="b">
        <v>0</v>
      </c>
      <c r="G963" s="1" t="b">
        <v>0</v>
      </c>
      <c r="H963" s="1" t="s">
        <v>654</v>
      </c>
      <c r="I963" s="1" t="s">
        <v>6948</v>
      </c>
      <c r="J963" s="1" t="s">
        <v>9005</v>
      </c>
      <c r="K963" s="1" t="s">
        <v>9006</v>
      </c>
      <c r="L963" s="1" t="s">
        <v>639</v>
      </c>
      <c r="M963" s="1" t="s">
        <v>640</v>
      </c>
      <c r="N963" s="1" t="s">
        <v>9154</v>
      </c>
      <c r="O963" s="1" t="s">
        <v>9155</v>
      </c>
    </row>
    <row r="964">
      <c r="A964" s="1" t="s">
        <v>9156</v>
      </c>
      <c r="B964" s="1" t="s">
        <v>6093</v>
      </c>
      <c r="D964" s="1">
        <v>50.0</v>
      </c>
      <c r="E964" s="1">
        <v>1342317.0</v>
      </c>
      <c r="F964" s="1" t="b">
        <v>0</v>
      </c>
      <c r="G964" s="1" t="b">
        <v>1</v>
      </c>
      <c r="H964" s="1" t="s">
        <v>8794</v>
      </c>
      <c r="I964" s="1" t="s">
        <v>6238</v>
      </c>
      <c r="J964" s="1" t="s">
        <v>7150</v>
      </c>
      <c r="L964" s="1" t="s">
        <v>759</v>
      </c>
      <c r="M964" s="1" t="s">
        <v>922</v>
      </c>
      <c r="N964" s="1" t="s">
        <v>9157</v>
      </c>
      <c r="O964" s="1" t="s">
        <v>9158</v>
      </c>
    </row>
    <row r="965">
      <c r="A965" s="1" t="s">
        <v>9159</v>
      </c>
      <c r="B965" s="1" t="s">
        <v>6093</v>
      </c>
      <c r="D965" s="1">
        <v>50.0</v>
      </c>
      <c r="E965" s="1">
        <v>926814.0</v>
      </c>
      <c r="F965" s="1" t="b">
        <v>0</v>
      </c>
      <c r="G965" s="1" t="b">
        <v>0</v>
      </c>
      <c r="H965" s="1" t="s">
        <v>1157</v>
      </c>
      <c r="I965" s="1" t="s">
        <v>6948</v>
      </c>
      <c r="J965" s="1" t="s">
        <v>8723</v>
      </c>
      <c r="K965" s="1" t="s">
        <v>8724</v>
      </c>
      <c r="L965" s="1" t="s">
        <v>639</v>
      </c>
      <c r="M965" s="1" t="s">
        <v>640</v>
      </c>
      <c r="N965" s="1" t="s">
        <v>9160</v>
      </c>
      <c r="O965" s="1" t="s">
        <v>9161</v>
      </c>
    </row>
    <row r="966">
      <c r="A966" s="1" t="s">
        <v>659</v>
      </c>
      <c r="B966" s="1" t="s">
        <v>6093</v>
      </c>
      <c r="D966" s="1">
        <v>51.0</v>
      </c>
      <c r="E966" s="1">
        <v>3.4933366E7</v>
      </c>
      <c r="F966" s="1" t="b">
        <v>0</v>
      </c>
      <c r="G966" s="1" t="b">
        <v>0</v>
      </c>
      <c r="H966" s="1" t="s">
        <v>658</v>
      </c>
      <c r="I966" s="1" t="s">
        <v>6288</v>
      </c>
      <c r="J966" s="1" t="s">
        <v>9162</v>
      </c>
      <c r="K966" s="1" t="s">
        <v>9163</v>
      </c>
      <c r="L966" s="1" t="s">
        <v>661</v>
      </c>
      <c r="M966" s="1" t="s">
        <v>662</v>
      </c>
      <c r="N966" s="1" t="s">
        <v>6291</v>
      </c>
      <c r="O966" s="1" t="s">
        <v>9164</v>
      </c>
    </row>
    <row r="967">
      <c r="A967" s="1" t="s">
        <v>671</v>
      </c>
      <c r="B967" s="1" t="s">
        <v>6093</v>
      </c>
      <c r="D967" s="1">
        <v>51.0</v>
      </c>
      <c r="E967" s="1">
        <v>3.1368964E7</v>
      </c>
      <c r="F967" s="1" t="b">
        <v>0</v>
      </c>
      <c r="G967" s="1" t="b">
        <v>0</v>
      </c>
      <c r="H967" s="1" t="s">
        <v>670</v>
      </c>
      <c r="I967" s="1" t="s">
        <v>6288</v>
      </c>
      <c r="J967" s="1" t="s">
        <v>9165</v>
      </c>
      <c r="K967" s="1" t="s">
        <v>9166</v>
      </c>
      <c r="L967" s="1" t="s">
        <v>673</v>
      </c>
      <c r="M967" s="1" t="s">
        <v>674</v>
      </c>
      <c r="N967" s="1" t="s">
        <v>6291</v>
      </c>
      <c r="O967" s="1" t="s">
        <v>9167</v>
      </c>
    </row>
    <row r="968">
      <c r="A968" s="1" t="s">
        <v>683</v>
      </c>
      <c r="B968" s="1" t="s">
        <v>6093</v>
      </c>
      <c r="D968" s="1">
        <v>51.0</v>
      </c>
      <c r="E968" s="1">
        <v>3.1198628E7</v>
      </c>
      <c r="F968" s="1" t="b">
        <v>0</v>
      </c>
      <c r="G968" s="1" t="b">
        <v>0</v>
      </c>
      <c r="H968" s="1" t="s">
        <v>682</v>
      </c>
      <c r="I968" s="1" t="s">
        <v>6288</v>
      </c>
      <c r="J968" s="1" t="s">
        <v>9168</v>
      </c>
      <c r="L968" s="1" t="s">
        <v>685</v>
      </c>
      <c r="M968" s="1" t="s">
        <v>322</v>
      </c>
      <c r="N968" s="1" t="s">
        <v>6291</v>
      </c>
      <c r="O968" s="1" t="s">
        <v>9169</v>
      </c>
    </row>
    <row r="969">
      <c r="A969" s="1" t="s">
        <v>677</v>
      </c>
      <c r="B969" s="1" t="s">
        <v>6093</v>
      </c>
      <c r="D969" s="1">
        <v>51.0</v>
      </c>
      <c r="E969" s="1">
        <v>2.9440758E7</v>
      </c>
      <c r="F969" s="1" t="b">
        <v>0</v>
      </c>
      <c r="G969" s="1" t="b">
        <v>0</v>
      </c>
      <c r="H969" s="1" t="s">
        <v>676</v>
      </c>
      <c r="I969" s="1" t="s">
        <v>6288</v>
      </c>
      <c r="J969" s="1" t="s">
        <v>9170</v>
      </c>
      <c r="L969" s="1" t="s">
        <v>679</v>
      </c>
      <c r="M969" s="1" t="s">
        <v>680</v>
      </c>
      <c r="N969" s="1" t="s">
        <v>6291</v>
      </c>
      <c r="O969" s="1" t="s">
        <v>9171</v>
      </c>
    </row>
    <row r="970">
      <c r="A970" s="1" t="s">
        <v>688</v>
      </c>
      <c r="B970" s="1" t="s">
        <v>6093</v>
      </c>
      <c r="D970" s="1">
        <v>51.0</v>
      </c>
      <c r="E970" s="1">
        <v>2.2843704E7</v>
      </c>
      <c r="F970" s="1" t="b">
        <v>0</v>
      </c>
      <c r="G970" s="1" t="b">
        <v>0</v>
      </c>
      <c r="H970" s="1" t="s">
        <v>687</v>
      </c>
      <c r="I970" s="1" t="s">
        <v>6288</v>
      </c>
      <c r="J970" s="1" t="s">
        <v>9172</v>
      </c>
      <c r="L970" s="1" t="s">
        <v>690</v>
      </c>
      <c r="M970" s="1" t="s">
        <v>691</v>
      </c>
      <c r="N970" s="1" t="s">
        <v>6291</v>
      </c>
      <c r="O970" s="1" t="s">
        <v>9173</v>
      </c>
    </row>
    <row r="971">
      <c r="A971" s="1" t="s">
        <v>665</v>
      </c>
      <c r="B971" s="1" t="s">
        <v>6093</v>
      </c>
      <c r="D971" s="1">
        <v>51.0</v>
      </c>
      <c r="E971" s="1">
        <v>2.260939E7</v>
      </c>
      <c r="F971" s="1" t="b">
        <v>0</v>
      </c>
      <c r="G971" s="1" t="b">
        <v>0</v>
      </c>
      <c r="H971" s="1" t="s">
        <v>664</v>
      </c>
      <c r="I971" s="1" t="s">
        <v>6288</v>
      </c>
      <c r="J971" s="1" t="s">
        <v>9174</v>
      </c>
      <c r="K971" s="1" t="s">
        <v>9175</v>
      </c>
      <c r="L971" s="1" t="s">
        <v>667</v>
      </c>
      <c r="M971" s="1" t="s">
        <v>668</v>
      </c>
      <c r="N971" s="1" t="s">
        <v>6291</v>
      </c>
      <c r="O971" s="1" t="s">
        <v>9176</v>
      </c>
    </row>
    <row r="972">
      <c r="A972" s="1" t="s">
        <v>710</v>
      </c>
      <c r="B972" s="1" t="s">
        <v>6093</v>
      </c>
      <c r="D972" s="1">
        <v>51.0</v>
      </c>
      <c r="E972" s="1">
        <v>2.0363246E7</v>
      </c>
      <c r="F972" s="1" t="b">
        <v>0</v>
      </c>
      <c r="G972" s="1" t="b">
        <v>0</v>
      </c>
      <c r="H972" s="1" t="s">
        <v>709</v>
      </c>
      <c r="I972" s="1" t="s">
        <v>6288</v>
      </c>
      <c r="J972" s="1" t="s">
        <v>9177</v>
      </c>
      <c r="K972" s="1" t="s">
        <v>9178</v>
      </c>
      <c r="L972" s="1" t="s">
        <v>712</v>
      </c>
      <c r="M972" s="1" t="s">
        <v>713</v>
      </c>
      <c r="N972" s="1" t="s">
        <v>6291</v>
      </c>
      <c r="O972" s="1" t="s">
        <v>9179</v>
      </c>
    </row>
    <row r="973">
      <c r="A973" s="1" t="s">
        <v>694</v>
      </c>
      <c r="B973" s="1" t="s">
        <v>6093</v>
      </c>
      <c r="D973" s="1">
        <v>51.0</v>
      </c>
      <c r="E973" s="1">
        <v>1.8269422E7</v>
      </c>
      <c r="F973" s="1" t="b">
        <v>0</v>
      </c>
      <c r="G973" s="1" t="b">
        <v>0</v>
      </c>
      <c r="H973" s="1" t="s">
        <v>693</v>
      </c>
      <c r="I973" s="1" t="s">
        <v>6288</v>
      </c>
      <c r="J973" s="1" t="s">
        <v>9180</v>
      </c>
      <c r="K973" s="1" t="s">
        <v>9181</v>
      </c>
      <c r="L973" s="1" t="s">
        <v>696</v>
      </c>
      <c r="M973" s="1" t="s">
        <v>697</v>
      </c>
      <c r="N973" s="1" t="s">
        <v>6291</v>
      </c>
      <c r="O973" s="1" t="s">
        <v>9182</v>
      </c>
    </row>
    <row r="974">
      <c r="A974" s="1" t="s">
        <v>3591</v>
      </c>
      <c r="B974" s="1" t="s">
        <v>6093</v>
      </c>
      <c r="D974" s="1">
        <v>51.0</v>
      </c>
      <c r="E974" s="1">
        <v>1.7236477E7</v>
      </c>
      <c r="F974" s="1" t="b">
        <v>0</v>
      </c>
      <c r="G974" s="1" t="b">
        <v>0</v>
      </c>
      <c r="H974" s="1" t="s">
        <v>3590</v>
      </c>
      <c r="I974" s="1" t="s">
        <v>6319</v>
      </c>
      <c r="J974" s="1" t="s">
        <v>7432</v>
      </c>
      <c r="K974" s="1" t="s">
        <v>9183</v>
      </c>
      <c r="L974" s="1" t="s">
        <v>3283</v>
      </c>
      <c r="M974" s="1" t="s">
        <v>3284</v>
      </c>
      <c r="N974" s="1" t="s">
        <v>6322</v>
      </c>
      <c r="O974" s="1" t="s">
        <v>9184</v>
      </c>
    </row>
    <row r="975">
      <c r="A975" s="1" t="s">
        <v>720</v>
      </c>
      <c r="B975" s="1" t="s">
        <v>6093</v>
      </c>
      <c r="D975" s="1">
        <v>51.0</v>
      </c>
      <c r="E975" s="1">
        <v>1.4049362E7</v>
      </c>
      <c r="F975" s="1" t="b">
        <v>0</v>
      </c>
      <c r="G975" s="1" t="b">
        <v>0</v>
      </c>
      <c r="H975" s="1" t="s">
        <v>719</v>
      </c>
      <c r="I975" s="1" t="s">
        <v>6288</v>
      </c>
      <c r="J975" s="1" t="s">
        <v>9185</v>
      </c>
      <c r="L975" s="1" t="s">
        <v>722</v>
      </c>
      <c r="M975" s="1" t="s">
        <v>723</v>
      </c>
      <c r="N975" s="1" t="s">
        <v>6291</v>
      </c>
      <c r="O975" s="1" t="s">
        <v>9186</v>
      </c>
    </row>
    <row r="976">
      <c r="A976" s="1" t="s">
        <v>3562</v>
      </c>
      <c r="B976" s="1" t="s">
        <v>6093</v>
      </c>
      <c r="D976" s="1">
        <v>51.0</v>
      </c>
      <c r="E976" s="1">
        <v>1.387681E7</v>
      </c>
      <c r="F976" s="1" t="b">
        <v>0</v>
      </c>
      <c r="G976" s="1" t="b">
        <v>0</v>
      </c>
      <c r="H976" s="1" t="s">
        <v>3561</v>
      </c>
      <c r="I976" s="1" t="s">
        <v>6238</v>
      </c>
      <c r="J976" s="1" t="s">
        <v>9187</v>
      </c>
      <c r="K976" s="1" t="s">
        <v>9188</v>
      </c>
      <c r="L976" s="1" t="s">
        <v>174</v>
      </c>
      <c r="M976" s="1" t="s">
        <v>175</v>
      </c>
      <c r="N976" s="1" t="s">
        <v>9189</v>
      </c>
      <c r="O976" s="1" t="s">
        <v>9190</v>
      </c>
    </row>
    <row r="977">
      <c r="A977" s="1" t="s">
        <v>706</v>
      </c>
      <c r="B977" s="1" t="s">
        <v>6093</v>
      </c>
      <c r="D977" s="1">
        <v>51.0</v>
      </c>
      <c r="E977" s="1">
        <v>1.067616E7</v>
      </c>
      <c r="F977" s="1" t="b">
        <v>0</v>
      </c>
      <c r="G977" s="1" t="b">
        <v>1</v>
      </c>
      <c r="H977" s="1" t="s">
        <v>9191</v>
      </c>
      <c r="I977" s="1" t="s">
        <v>6319</v>
      </c>
      <c r="J977" s="1" t="s">
        <v>9192</v>
      </c>
      <c r="K977" s="1" t="s">
        <v>9193</v>
      </c>
      <c r="L977" s="1" t="s">
        <v>209</v>
      </c>
      <c r="M977" s="1" t="s">
        <v>210</v>
      </c>
      <c r="N977" s="1" t="s">
        <v>6322</v>
      </c>
      <c r="O977" s="1" t="s">
        <v>9194</v>
      </c>
    </row>
    <row r="978">
      <c r="A978" s="1" t="s">
        <v>716</v>
      </c>
      <c r="B978" s="1" t="s">
        <v>6093</v>
      </c>
      <c r="D978" s="1">
        <v>51.0</v>
      </c>
      <c r="E978" s="1">
        <v>9971871.0</v>
      </c>
      <c r="F978" s="1" t="b">
        <v>0</v>
      </c>
      <c r="G978" s="1" t="b">
        <v>1</v>
      </c>
      <c r="H978" s="1" t="s">
        <v>9195</v>
      </c>
      <c r="I978" s="1" t="s">
        <v>6319</v>
      </c>
      <c r="J978" s="1" t="s">
        <v>9192</v>
      </c>
      <c r="K978" s="1" t="s">
        <v>9193</v>
      </c>
      <c r="L978" s="1" t="s">
        <v>209</v>
      </c>
      <c r="M978" s="1" t="s">
        <v>210</v>
      </c>
      <c r="N978" s="1" t="s">
        <v>6322</v>
      </c>
      <c r="O978" s="1" t="s">
        <v>9196</v>
      </c>
    </row>
    <row r="979">
      <c r="A979" s="1" t="s">
        <v>726</v>
      </c>
      <c r="B979" s="1" t="s">
        <v>6093</v>
      </c>
      <c r="D979" s="1">
        <v>51.0</v>
      </c>
      <c r="E979" s="1">
        <v>9884786.0</v>
      </c>
      <c r="F979" s="1" t="b">
        <v>0</v>
      </c>
      <c r="G979" s="1" t="b">
        <v>0</v>
      </c>
      <c r="H979" s="1" t="s">
        <v>725</v>
      </c>
      <c r="I979" s="1" t="s">
        <v>6288</v>
      </c>
      <c r="J979" s="1" t="s">
        <v>9197</v>
      </c>
      <c r="K979" s="1" t="s">
        <v>9198</v>
      </c>
      <c r="L979" s="1" t="s">
        <v>728</v>
      </c>
      <c r="M979" s="1" t="s">
        <v>729</v>
      </c>
      <c r="N979" s="1" t="s">
        <v>6291</v>
      </c>
      <c r="O979" s="1" t="s">
        <v>9199</v>
      </c>
    </row>
    <row r="980">
      <c r="A980" s="1" t="s">
        <v>732</v>
      </c>
      <c r="B980" s="1" t="s">
        <v>6093</v>
      </c>
      <c r="D980" s="1">
        <v>51.0</v>
      </c>
      <c r="E980" s="1">
        <v>8756236.0</v>
      </c>
      <c r="F980" s="1" t="b">
        <v>0</v>
      </c>
      <c r="G980" s="1" t="b">
        <v>0</v>
      </c>
      <c r="H980" s="1" t="s">
        <v>731</v>
      </c>
      <c r="I980" s="1" t="s">
        <v>6288</v>
      </c>
      <c r="J980" s="1" t="s">
        <v>9200</v>
      </c>
      <c r="K980" s="1" t="s">
        <v>9201</v>
      </c>
      <c r="L980" s="1" t="s">
        <v>734</v>
      </c>
      <c r="M980" s="1" t="s">
        <v>735</v>
      </c>
      <c r="N980" s="1" t="s">
        <v>6291</v>
      </c>
      <c r="O980" s="1" t="s">
        <v>9202</v>
      </c>
    </row>
    <row r="981">
      <c r="A981" s="1" t="s">
        <v>9203</v>
      </c>
      <c r="B981" s="1" t="s">
        <v>6093</v>
      </c>
      <c r="D981" s="1">
        <v>51.0</v>
      </c>
      <c r="E981" s="1">
        <v>8041129.0</v>
      </c>
      <c r="F981" s="1" t="b">
        <v>0</v>
      </c>
      <c r="G981" s="1" t="b">
        <v>0</v>
      </c>
      <c r="H981" s="1" t="s">
        <v>1105</v>
      </c>
      <c r="I981" s="1" t="s">
        <v>9204</v>
      </c>
      <c r="J981" s="1" t="s">
        <v>9205</v>
      </c>
      <c r="K981" s="1" t="s">
        <v>9206</v>
      </c>
      <c r="L981" s="1" t="s">
        <v>174</v>
      </c>
      <c r="M981" s="1" t="s">
        <v>175</v>
      </c>
      <c r="N981" s="1" t="s">
        <v>9207</v>
      </c>
      <c r="O981" s="1" t="s">
        <v>9208</v>
      </c>
    </row>
    <row r="982">
      <c r="A982" s="1" t="s">
        <v>9209</v>
      </c>
      <c r="B982" s="1" t="s">
        <v>6093</v>
      </c>
      <c r="D982" s="1">
        <v>51.0</v>
      </c>
      <c r="E982" s="1">
        <v>6157387.0</v>
      </c>
      <c r="F982" s="1" t="b">
        <v>1</v>
      </c>
      <c r="G982" s="1" t="b">
        <v>0</v>
      </c>
      <c r="H982" s="1" t="s">
        <v>699</v>
      </c>
      <c r="I982" s="1" t="s">
        <v>6319</v>
      </c>
      <c r="J982" s="1" t="s">
        <v>9210</v>
      </c>
      <c r="K982" s="1" t="s">
        <v>9211</v>
      </c>
      <c r="L982" s="1" t="s">
        <v>702</v>
      </c>
      <c r="M982" s="1" t="s">
        <v>703</v>
      </c>
      <c r="N982" s="1" t="s">
        <v>9212</v>
      </c>
      <c r="O982" s="1" t="s">
        <v>9213</v>
      </c>
    </row>
    <row r="983">
      <c r="A983" s="1" t="s">
        <v>9214</v>
      </c>
      <c r="B983" s="1" t="s">
        <v>6093</v>
      </c>
      <c r="D983" s="1">
        <v>51.0</v>
      </c>
      <c r="E983" s="1">
        <v>3597972.0</v>
      </c>
      <c r="F983" s="1" t="b">
        <v>1</v>
      </c>
      <c r="G983" s="1" t="b">
        <v>0</v>
      </c>
      <c r="H983" s="1" t="s">
        <v>699</v>
      </c>
      <c r="I983" s="1" t="s">
        <v>6319</v>
      </c>
      <c r="J983" s="1" t="s">
        <v>9210</v>
      </c>
      <c r="K983" s="1" t="s">
        <v>9211</v>
      </c>
      <c r="L983" s="1" t="s">
        <v>702</v>
      </c>
      <c r="M983" s="1" t="s">
        <v>703</v>
      </c>
      <c r="N983" s="1" t="s">
        <v>9215</v>
      </c>
      <c r="O983" s="1" t="s">
        <v>9216</v>
      </c>
    </row>
    <row r="984">
      <c r="A984" s="1" t="s">
        <v>9217</v>
      </c>
      <c r="B984" s="1" t="s">
        <v>6093</v>
      </c>
      <c r="D984" s="1">
        <v>72.0</v>
      </c>
      <c r="E984" s="1">
        <v>3.349255E7</v>
      </c>
      <c r="F984" s="1" t="b">
        <v>0</v>
      </c>
      <c r="G984" s="1" t="b">
        <v>0</v>
      </c>
      <c r="H984" s="1" t="s">
        <v>159</v>
      </c>
      <c r="I984" s="1" t="s">
        <v>6319</v>
      </c>
      <c r="J984" s="1" t="s">
        <v>9218</v>
      </c>
      <c r="L984" s="1" t="s">
        <v>37</v>
      </c>
      <c r="M984" s="1" t="s">
        <v>138</v>
      </c>
      <c r="N984" s="1" t="s">
        <v>9219</v>
      </c>
      <c r="O984" s="1" t="s">
        <v>9220</v>
      </c>
    </row>
    <row r="985">
      <c r="A985" s="1" t="s">
        <v>9221</v>
      </c>
      <c r="B985" s="1" t="s">
        <v>6093</v>
      </c>
      <c r="D985" s="1">
        <v>75.0</v>
      </c>
      <c r="E985" s="1">
        <v>5.0743231E7</v>
      </c>
      <c r="F985" s="1" t="b">
        <v>1</v>
      </c>
      <c r="G985" s="1" t="b">
        <v>0</v>
      </c>
      <c r="H985" s="1" t="s">
        <v>521</v>
      </c>
      <c r="I985" s="1" t="s">
        <v>9204</v>
      </c>
      <c r="J985" s="1" t="s">
        <v>9222</v>
      </c>
      <c r="L985" s="1" t="s">
        <v>524</v>
      </c>
      <c r="M985" s="1" t="s">
        <v>525</v>
      </c>
      <c r="N985" s="1" t="s">
        <v>9223</v>
      </c>
      <c r="O985" s="1" t="s">
        <v>9224</v>
      </c>
    </row>
    <row r="986">
      <c r="A986" s="1" t="s">
        <v>554</v>
      </c>
      <c r="B986" s="1" t="s">
        <v>6093</v>
      </c>
      <c r="D986" s="1">
        <v>75.0</v>
      </c>
      <c r="E986" s="1">
        <v>4.6601378E7</v>
      </c>
      <c r="F986" s="1" t="b">
        <v>1</v>
      </c>
      <c r="G986" s="1" t="b">
        <v>0</v>
      </c>
      <c r="H986" s="1" t="s">
        <v>553</v>
      </c>
      <c r="I986" s="1" t="s">
        <v>9204</v>
      </c>
      <c r="J986" s="1" t="s">
        <v>9225</v>
      </c>
      <c r="L986" s="1" t="s">
        <v>556</v>
      </c>
      <c r="M986" s="1" t="s">
        <v>525</v>
      </c>
      <c r="N986" s="1" t="s">
        <v>9226</v>
      </c>
      <c r="O986" s="1" t="s">
        <v>9227</v>
      </c>
    </row>
    <row r="987">
      <c r="A987" s="1" t="s">
        <v>9228</v>
      </c>
      <c r="B987" s="1" t="s">
        <v>6093</v>
      </c>
      <c r="D987" s="1">
        <v>75.0</v>
      </c>
      <c r="E987" s="1">
        <v>4.5879305E7</v>
      </c>
      <c r="F987" s="1" t="b">
        <v>1</v>
      </c>
      <c r="G987" s="1" t="b">
        <v>0</v>
      </c>
      <c r="H987" s="1" t="s">
        <v>521</v>
      </c>
      <c r="I987" s="1" t="s">
        <v>9204</v>
      </c>
      <c r="J987" s="1" t="s">
        <v>9222</v>
      </c>
      <c r="L987" s="1" t="s">
        <v>524</v>
      </c>
      <c r="M987" s="1" t="s">
        <v>525</v>
      </c>
      <c r="N987" s="1" t="s">
        <v>9229</v>
      </c>
      <c r="O987" s="1" t="s">
        <v>9230</v>
      </c>
    </row>
    <row r="988">
      <c r="A988" s="1" t="s">
        <v>549</v>
      </c>
      <c r="B988" s="1" t="s">
        <v>6093</v>
      </c>
      <c r="D988" s="1">
        <v>75.0</v>
      </c>
      <c r="E988" s="1">
        <v>4.5797524E7</v>
      </c>
      <c r="F988" s="1" t="b">
        <v>1</v>
      </c>
      <c r="G988" s="1" t="b">
        <v>0</v>
      </c>
      <c r="H988" s="1" t="s">
        <v>548</v>
      </c>
      <c r="I988" s="1" t="s">
        <v>9204</v>
      </c>
      <c r="J988" s="1" t="s">
        <v>9231</v>
      </c>
      <c r="K988" s="1" t="s">
        <v>9232</v>
      </c>
      <c r="L988" s="1" t="s">
        <v>551</v>
      </c>
      <c r="M988" s="1" t="s">
        <v>365</v>
      </c>
      <c r="N988" s="1" t="s">
        <v>9233</v>
      </c>
      <c r="O988" s="1" t="s">
        <v>9234</v>
      </c>
    </row>
    <row r="989">
      <c r="A989" s="1" t="s">
        <v>559</v>
      </c>
      <c r="B989" s="1" t="s">
        <v>6093</v>
      </c>
      <c r="D989" s="1">
        <v>75.0</v>
      </c>
      <c r="E989" s="1">
        <v>4.3372074E7</v>
      </c>
      <c r="F989" s="1" t="b">
        <v>1</v>
      </c>
      <c r="G989" s="1" t="b">
        <v>0</v>
      </c>
      <c r="H989" s="1" t="s">
        <v>558</v>
      </c>
      <c r="I989" s="1" t="s">
        <v>9204</v>
      </c>
      <c r="J989" s="1" t="s">
        <v>9235</v>
      </c>
      <c r="L989" s="1" t="s">
        <v>561</v>
      </c>
      <c r="M989" s="1" t="s">
        <v>562</v>
      </c>
      <c r="N989" s="1" t="s">
        <v>9236</v>
      </c>
      <c r="O989" s="1" t="s">
        <v>9237</v>
      </c>
    </row>
    <row r="990">
      <c r="A990" s="1" t="s">
        <v>9238</v>
      </c>
      <c r="B990" s="1" t="s">
        <v>6093</v>
      </c>
      <c r="D990" s="1">
        <v>75.0</v>
      </c>
      <c r="E990" s="1">
        <v>4.2051704E7</v>
      </c>
      <c r="F990" s="1" t="b">
        <v>1</v>
      </c>
      <c r="G990" s="1" t="b">
        <v>0</v>
      </c>
      <c r="H990" s="1" t="s">
        <v>575</v>
      </c>
      <c r="I990" s="1" t="s">
        <v>9204</v>
      </c>
      <c r="J990" s="1" t="s">
        <v>9239</v>
      </c>
      <c r="L990" s="1" t="s">
        <v>530</v>
      </c>
      <c r="M990" s="1" t="s">
        <v>578</v>
      </c>
      <c r="N990" s="1" t="s">
        <v>9240</v>
      </c>
      <c r="O990" s="1" t="s">
        <v>9241</v>
      </c>
    </row>
    <row r="991">
      <c r="A991" s="1" t="s">
        <v>9242</v>
      </c>
      <c r="B991" s="1" t="s">
        <v>6093</v>
      </c>
      <c r="D991" s="1">
        <v>75.0</v>
      </c>
      <c r="E991" s="1">
        <v>4.035969E7</v>
      </c>
      <c r="F991" s="1" t="b">
        <v>1</v>
      </c>
      <c r="G991" s="1" t="b">
        <v>0</v>
      </c>
      <c r="H991" s="1" t="s">
        <v>537</v>
      </c>
      <c r="I991" s="1" t="s">
        <v>9204</v>
      </c>
      <c r="J991" s="1" t="s">
        <v>9243</v>
      </c>
      <c r="L991" s="1" t="s">
        <v>524</v>
      </c>
      <c r="M991" s="1" t="s">
        <v>540</v>
      </c>
      <c r="N991" s="1" t="s">
        <v>9244</v>
      </c>
      <c r="O991" s="1" t="s">
        <v>9245</v>
      </c>
    </row>
    <row r="992">
      <c r="A992" s="1" t="s">
        <v>9246</v>
      </c>
      <c r="B992" s="1" t="s">
        <v>6093</v>
      </c>
      <c r="D992" s="1">
        <v>75.0</v>
      </c>
      <c r="E992" s="1">
        <v>3.9638896E7</v>
      </c>
      <c r="F992" s="1" t="b">
        <v>1</v>
      </c>
      <c r="G992" s="1" t="b">
        <v>0</v>
      </c>
      <c r="H992" s="1" t="s">
        <v>533</v>
      </c>
      <c r="I992" s="1" t="s">
        <v>9204</v>
      </c>
      <c r="J992" s="1" t="s">
        <v>9247</v>
      </c>
      <c r="L992" s="1" t="s">
        <v>530</v>
      </c>
      <c r="M992" s="1" t="s">
        <v>525</v>
      </c>
      <c r="N992" s="1" t="s">
        <v>9248</v>
      </c>
      <c r="O992" s="1" t="s">
        <v>9249</v>
      </c>
    </row>
    <row r="993">
      <c r="A993" s="1" t="s">
        <v>9250</v>
      </c>
      <c r="B993" s="1" t="s">
        <v>6093</v>
      </c>
      <c r="D993" s="1">
        <v>75.0</v>
      </c>
      <c r="E993" s="1">
        <v>3.924039E7</v>
      </c>
      <c r="F993" s="1" t="b">
        <v>1</v>
      </c>
      <c r="G993" s="1" t="b">
        <v>0</v>
      </c>
      <c r="H993" s="1" t="s">
        <v>527</v>
      </c>
      <c r="I993" s="1" t="s">
        <v>9204</v>
      </c>
      <c r="J993" s="1" t="s">
        <v>9251</v>
      </c>
      <c r="L993" s="1" t="s">
        <v>530</v>
      </c>
      <c r="M993" s="1" t="s">
        <v>531</v>
      </c>
      <c r="N993" s="1" t="s">
        <v>9252</v>
      </c>
      <c r="O993" s="1" t="s">
        <v>9253</v>
      </c>
    </row>
    <row r="994">
      <c r="A994" s="1" t="s">
        <v>565</v>
      </c>
      <c r="B994" s="1" t="s">
        <v>6093</v>
      </c>
      <c r="D994" s="1">
        <v>75.0</v>
      </c>
      <c r="E994" s="1">
        <v>3.9039133E7</v>
      </c>
      <c r="F994" s="1" t="b">
        <v>1</v>
      </c>
      <c r="G994" s="1" t="b">
        <v>0</v>
      </c>
      <c r="H994" s="1" t="s">
        <v>564</v>
      </c>
      <c r="I994" s="1" t="s">
        <v>9204</v>
      </c>
      <c r="J994" s="1" t="s">
        <v>9254</v>
      </c>
      <c r="L994" s="1" t="s">
        <v>567</v>
      </c>
      <c r="M994" s="1" t="s">
        <v>568</v>
      </c>
      <c r="N994" s="1" t="s">
        <v>9255</v>
      </c>
      <c r="O994" s="1" t="s">
        <v>9256</v>
      </c>
    </row>
    <row r="995">
      <c r="A995" s="1" t="s">
        <v>9257</v>
      </c>
      <c r="B995" s="1" t="s">
        <v>6093</v>
      </c>
      <c r="D995" s="1">
        <v>75.0</v>
      </c>
      <c r="E995" s="1">
        <v>3.8716571E7</v>
      </c>
      <c r="F995" s="1" t="b">
        <v>1</v>
      </c>
      <c r="G995" s="1" t="b">
        <v>0</v>
      </c>
      <c r="H995" s="1" t="s">
        <v>575</v>
      </c>
      <c r="I995" s="1" t="s">
        <v>9204</v>
      </c>
      <c r="J995" s="1" t="s">
        <v>9239</v>
      </c>
      <c r="L995" s="1" t="s">
        <v>530</v>
      </c>
      <c r="M995" s="1" t="s">
        <v>578</v>
      </c>
      <c r="N995" s="1" t="s">
        <v>9258</v>
      </c>
      <c r="O995" s="1" t="s">
        <v>9259</v>
      </c>
    </row>
    <row r="996">
      <c r="A996" s="1" t="s">
        <v>9260</v>
      </c>
      <c r="B996" s="1" t="s">
        <v>6093</v>
      </c>
      <c r="D996" s="1">
        <v>75.0</v>
      </c>
      <c r="E996" s="1">
        <v>3.777394E7</v>
      </c>
      <c r="F996" s="1" t="b">
        <v>1</v>
      </c>
      <c r="G996" s="1" t="b">
        <v>0</v>
      </c>
      <c r="H996" s="1" t="s">
        <v>542</v>
      </c>
      <c r="I996" s="1" t="s">
        <v>9204</v>
      </c>
      <c r="J996" s="1" t="s">
        <v>9261</v>
      </c>
      <c r="K996" s="1" t="s">
        <v>9262</v>
      </c>
      <c r="L996" s="1" t="s">
        <v>545</v>
      </c>
      <c r="M996" s="1" t="s">
        <v>546</v>
      </c>
      <c r="N996" s="1" t="s">
        <v>9263</v>
      </c>
      <c r="O996" s="1" t="s">
        <v>9264</v>
      </c>
    </row>
    <row r="997">
      <c r="A997" s="1" t="s">
        <v>590</v>
      </c>
      <c r="B997" s="1" t="s">
        <v>6093</v>
      </c>
      <c r="D997" s="1">
        <v>75.0</v>
      </c>
      <c r="E997" s="1">
        <v>3.7416468E7</v>
      </c>
      <c r="F997" s="1" t="b">
        <v>1</v>
      </c>
      <c r="G997" s="1" t="b">
        <v>0</v>
      </c>
      <c r="H997" s="1" t="s">
        <v>589</v>
      </c>
      <c r="I997" s="1" t="s">
        <v>9204</v>
      </c>
      <c r="J997" s="1" t="s">
        <v>9265</v>
      </c>
      <c r="L997" s="1" t="s">
        <v>592</v>
      </c>
      <c r="M997" s="1" t="s">
        <v>568</v>
      </c>
      <c r="N997" s="1" t="s">
        <v>9266</v>
      </c>
      <c r="O997" s="1" t="s">
        <v>9267</v>
      </c>
    </row>
    <row r="998">
      <c r="A998" s="1" t="s">
        <v>9268</v>
      </c>
      <c r="B998" s="1" t="s">
        <v>6093</v>
      </c>
      <c r="D998" s="1">
        <v>75.0</v>
      </c>
      <c r="E998" s="1">
        <v>3.6126681E7</v>
      </c>
      <c r="F998" s="1" t="b">
        <v>1</v>
      </c>
      <c r="G998" s="1" t="b">
        <v>0</v>
      </c>
      <c r="H998" s="1" t="s">
        <v>527</v>
      </c>
      <c r="I998" s="1" t="s">
        <v>9204</v>
      </c>
      <c r="J998" s="1" t="s">
        <v>9251</v>
      </c>
      <c r="L998" s="1" t="s">
        <v>530</v>
      </c>
      <c r="M998" s="1" t="s">
        <v>531</v>
      </c>
      <c r="N998" s="1" t="s">
        <v>9269</v>
      </c>
      <c r="O998" s="1" t="s">
        <v>9270</v>
      </c>
    </row>
    <row r="999">
      <c r="A999" s="1" t="s">
        <v>571</v>
      </c>
      <c r="B999" s="1" t="s">
        <v>6093</v>
      </c>
      <c r="D999" s="1">
        <v>75.0</v>
      </c>
      <c r="E999" s="1">
        <v>3.5567085E7</v>
      </c>
      <c r="F999" s="1" t="b">
        <v>1</v>
      </c>
      <c r="G999" s="1" t="b">
        <v>0</v>
      </c>
      <c r="H999" s="1" t="s">
        <v>570</v>
      </c>
      <c r="I999" s="1" t="s">
        <v>9204</v>
      </c>
      <c r="J999" s="1" t="s">
        <v>9271</v>
      </c>
      <c r="L999" s="1" t="s">
        <v>573</v>
      </c>
      <c r="M999" s="1" t="s">
        <v>525</v>
      </c>
      <c r="N999" s="1" t="s">
        <v>9272</v>
      </c>
      <c r="O999" s="1" t="s">
        <v>9273</v>
      </c>
    </row>
    <row r="1000">
      <c r="A1000" s="1" t="s">
        <v>581</v>
      </c>
      <c r="B1000" s="1" t="s">
        <v>6093</v>
      </c>
      <c r="D1000" s="1">
        <v>75.0</v>
      </c>
      <c r="E1000" s="1">
        <v>3.5220091E7</v>
      </c>
      <c r="F1000" s="1" t="b">
        <v>1</v>
      </c>
      <c r="G1000" s="1" t="b">
        <v>0</v>
      </c>
      <c r="H1000" s="1" t="s">
        <v>580</v>
      </c>
      <c r="I1000" s="1" t="s">
        <v>9204</v>
      </c>
      <c r="J1000" s="1" t="s">
        <v>9274</v>
      </c>
      <c r="L1000" s="1" t="s">
        <v>556</v>
      </c>
      <c r="M1000" s="1" t="s">
        <v>531</v>
      </c>
      <c r="N1000" s="1" t="s">
        <v>9275</v>
      </c>
      <c r="O1000" s="1" t="s">
        <v>9276</v>
      </c>
    </row>
    <row r="1001">
      <c r="A1001" s="1" t="s">
        <v>9277</v>
      </c>
      <c r="B1001" s="1" t="s">
        <v>6093</v>
      </c>
      <c r="D1001" s="1">
        <v>75.0</v>
      </c>
      <c r="E1001" s="1">
        <v>3.4552042E7</v>
      </c>
      <c r="F1001" s="1" t="b">
        <v>1</v>
      </c>
      <c r="G1001" s="1" t="b">
        <v>0</v>
      </c>
      <c r="H1001" s="1" t="s">
        <v>533</v>
      </c>
      <c r="I1001" s="1" t="s">
        <v>9204</v>
      </c>
      <c r="J1001" s="1" t="s">
        <v>9247</v>
      </c>
      <c r="L1001" s="1" t="s">
        <v>530</v>
      </c>
      <c r="M1001" s="1" t="s">
        <v>525</v>
      </c>
      <c r="N1001" s="1" t="s">
        <v>9278</v>
      </c>
      <c r="O1001" s="1" t="s">
        <v>9279</v>
      </c>
    </row>
    <row r="1002">
      <c r="A1002" s="1" t="s">
        <v>585</v>
      </c>
      <c r="B1002" s="1" t="s">
        <v>6093</v>
      </c>
      <c r="D1002" s="1">
        <v>75.0</v>
      </c>
      <c r="E1002" s="1">
        <v>3.4249117E7</v>
      </c>
      <c r="F1002" s="1" t="b">
        <v>1</v>
      </c>
      <c r="G1002" s="1" t="b">
        <v>0</v>
      </c>
      <c r="H1002" s="1" t="s">
        <v>584</v>
      </c>
      <c r="I1002" s="1" t="s">
        <v>9204</v>
      </c>
      <c r="J1002" s="1" t="s">
        <v>9280</v>
      </c>
      <c r="L1002" s="1" t="s">
        <v>524</v>
      </c>
      <c r="M1002" s="1" t="s">
        <v>587</v>
      </c>
      <c r="N1002" s="1" t="s">
        <v>9281</v>
      </c>
      <c r="O1002" s="1" t="s">
        <v>9282</v>
      </c>
    </row>
    <row r="1003">
      <c r="A1003" s="1" t="s">
        <v>9283</v>
      </c>
      <c r="B1003" s="1" t="s">
        <v>6093</v>
      </c>
      <c r="D1003" s="1">
        <v>75.0</v>
      </c>
      <c r="E1003" s="1">
        <v>3.4227704E7</v>
      </c>
      <c r="F1003" s="1" t="b">
        <v>1</v>
      </c>
      <c r="G1003" s="1" t="b">
        <v>0</v>
      </c>
      <c r="H1003" s="1" t="s">
        <v>537</v>
      </c>
      <c r="I1003" s="1" t="s">
        <v>9204</v>
      </c>
      <c r="J1003" s="1" t="s">
        <v>9243</v>
      </c>
      <c r="L1003" s="1" t="s">
        <v>524</v>
      </c>
      <c r="M1003" s="1" t="s">
        <v>540</v>
      </c>
      <c r="N1003" s="1" t="s">
        <v>9284</v>
      </c>
      <c r="O1003" s="1" t="s">
        <v>9285</v>
      </c>
    </row>
    <row r="1004">
      <c r="A1004" s="1" t="s">
        <v>604</v>
      </c>
      <c r="B1004" s="1" t="s">
        <v>6093</v>
      </c>
      <c r="D1004" s="1">
        <v>75.0</v>
      </c>
      <c r="E1004" s="1">
        <v>3.394819E7</v>
      </c>
      <c r="F1004" s="1" t="b">
        <v>1</v>
      </c>
      <c r="G1004" s="1" t="b">
        <v>0</v>
      </c>
      <c r="H1004" s="1" t="s">
        <v>603</v>
      </c>
      <c r="I1004" s="1" t="s">
        <v>9204</v>
      </c>
      <c r="J1004" s="1" t="s">
        <v>9286</v>
      </c>
      <c r="K1004" s="1" t="s">
        <v>9287</v>
      </c>
      <c r="L1004" s="1" t="s">
        <v>277</v>
      </c>
      <c r="M1004" s="1" t="s">
        <v>418</v>
      </c>
      <c r="N1004" s="1" t="s">
        <v>9288</v>
      </c>
      <c r="O1004" s="1" t="s">
        <v>9289</v>
      </c>
    </row>
    <row r="1005">
      <c r="A1005" s="1" t="s">
        <v>595</v>
      </c>
      <c r="B1005" s="1" t="s">
        <v>6093</v>
      </c>
      <c r="D1005" s="1">
        <v>75.0</v>
      </c>
      <c r="E1005" s="1">
        <v>3.1210073E7</v>
      </c>
      <c r="F1005" s="1" t="b">
        <v>1</v>
      </c>
      <c r="G1005" s="1" t="b">
        <v>0</v>
      </c>
      <c r="H1005" s="1" t="s">
        <v>594</v>
      </c>
      <c r="I1005" s="1" t="s">
        <v>9204</v>
      </c>
      <c r="J1005" s="1" t="s">
        <v>9290</v>
      </c>
      <c r="L1005" s="1" t="s">
        <v>524</v>
      </c>
      <c r="M1005" s="1" t="s">
        <v>578</v>
      </c>
      <c r="N1005" s="1" t="s">
        <v>9291</v>
      </c>
      <c r="O1005" s="1" t="s">
        <v>9292</v>
      </c>
    </row>
    <row r="1006">
      <c r="A1006" s="1" t="s">
        <v>599</v>
      </c>
      <c r="B1006" s="1" t="s">
        <v>6093</v>
      </c>
      <c r="D1006" s="1">
        <v>75.0</v>
      </c>
      <c r="E1006" s="1">
        <v>2.9092457E7</v>
      </c>
      <c r="F1006" s="1" t="b">
        <v>1</v>
      </c>
      <c r="G1006" s="1" t="b">
        <v>0</v>
      </c>
      <c r="H1006" s="1" t="s">
        <v>598</v>
      </c>
      <c r="I1006" s="1" t="s">
        <v>9204</v>
      </c>
      <c r="J1006" s="1" t="s">
        <v>9293</v>
      </c>
      <c r="K1006" s="1" t="s">
        <v>9294</v>
      </c>
      <c r="L1006" s="1" t="s">
        <v>601</v>
      </c>
      <c r="M1006" s="1" t="s">
        <v>365</v>
      </c>
      <c r="N1006" s="1" t="s">
        <v>9295</v>
      </c>
      <c r="O1006" s="1" t="s">
        <v>9296</v>
      </c>
    </row>
    <row r="1007">
      <c r="A1007" s="1" t="s">
        <v>608</v>
      </c>
      <c r="B1007" s="1" t="s">
        <v>6093</v>
      </c>
      <c r="D1007" s="1">
        <v>75.0</v>
      </c>
      <c r="E1007" s="1">
        <v>2.9032631E7</v>
      </c>
      <c r="F1007" s="1" t="b">
        <v>1</v>
      </c>
      <c r="G1007" s="1" t="b">
        <v>0</v>
      </c>
      <c r="H1007" s="1" t="s">
        <v>607</v>
      </c>
      <c r="I1007" s="1" t="s">
        <v>9204</v>
      </c>
      <c r="J1007" s="1" t="s">
        <v>9297</v>
      </c>
      <c r="K1007" s="1" t="s">
        <v>9298</v>
      </c>
      <c r="L1007" s="1" t="s">
        <v>503</v>
      </c>
      <c r="M1007" s="1" t="s">
        <v>200</v>
      </c>
      <c r="N1007" s="1" t="s">
        <v>9299</v>
      </c>
      <c r="O1007" s="1" t="s">
        <v>9300</v>
      </c>
    </row>
    <row r="1008">
      <c r="A1008" s="1" t="s">
        <v>612</v>
      </c>
      <c r="B1008" s="1" t="s">
        <v>6093</v>
      </c>
      <c r="D1008" s="1">
        <v>75.0</v>
      </c>
      <c r="E1008" s="1">
        <v>2.8090405E7</v>
      </c>
      <c r="F1008" s="1" t="b">
        <v>1</v>
      </c>
      <c r="G1008" s="1" t="b">
        <v>0</v>
      </c>
      <c r="H1008" s="1" t="s">
        <v>611</v>
      </c>
      <c r="I1008" s="1" t="s">
        <v>9204</v>
      </c>
      <c r="J1008" s="1" t="s">
        <v>9301</v>
      </c>
      <c r="K1008" s="1" t="s">
        <v>9302</v>
      </c>
      <c r="L1008" s="1" t="s">
        <v>503</v>
      </c>
      <c r="M1008" s="1" t="s">
        <v>200</v>
      </c>
      <c r="N1008" s="1" t="s">
        <v>9303</v>
      </c>
      <c r="O1008" s="1" t="s">
        <v>9304</v>
      </c>
    </row>
    <row r="1009">
      <c r="A1009" s="1" t="s">
        <v>9305</v>
      </c>
      <c r="B1009" s="1" t="s">
        <v>6093</v>
      </c>
      <c r="D1009" s="1">
        <v>75.0</v>
      </c>
      <c r="E1009" s="1">
        <v>2.7319497E7</v>
      </c>
      <c r="F1009" s="1" t="b">
        <v>1</v>
      </c>
      <c r="G1009" s="1" t="b">
        <v>0</v>
      </c>
      <c r="H1009" s="1" t="s">
        <v>542</v>
      </c>
      <c r="I1009" s="1" t="s">
        <v>9204</v>
      </c>
      <c r="J1009" s="1" t="s">
        <v>9261</v>
      </c>
      <c r="K1009" s="1" t="s">
        <v>9262</v>
      </c>
      <c r="L1009" s="1" t="s">
        <v>545</v>
      </c>
      <c r="M1009" s="1" t="s">
        <v>546</v>
      </c>
      <c r="N1009" s="1" t="s">
        <v>9306</v>
      </c>
      <c r="O1009" s="1" t="s">
        <v>9307</v>
      </c>
    </row>
    <row r="1010">
      <c r="A1010" s="1" t="s">
        <v>626</v>
      </c>
      <c r="B1010" s="1" t="s">
        <v>6093</v>
      </c>
      <c r="D1010" s="1">
        <v>75.0</v>
      </c>
      <c r="E1010" s="1">
        <v>2.5112022E7</v>
      </c>
      <c r="F1010" s="1" t="b">
        <v>1</v>
      </c>
      <c r="G1010" s="1" t="b">
        <v>0</v>
      </c>
      <c r="H1010" s="1" t="s">
        <v>625</v>
      </c>
      <c r="I1010" s="1" t="s">
        <v>9204</v>
      </c>
      <c r="J1010" s="1" t="s">
        <v>9308</v>
      </c>
      <c r="L1010" s="1" t="s">
        <v>628</v>
      </c>
      <c r="M1010" s="1" t="s">
        <v>405</v>
      </c>
      <c r="N1010" s="1" t="s">
        <v>9309</v>
      </c>
      <c r="O1010" s="1" t="s">
        <v>9310</v>
      </c>
    </row>
    <row r="1011">
      <c r="A1011" s="1" t="s">
        <v>621</v>
      </c>
      <c r="B1011" s="1" t="s">
        <v>6093</v>
      </c>
      <c r="D1011" s="1">
        <v>75.0</v>
      </c>
      <c r="E1011" s="1">
        <v>2.4627158E7</v>
      </c>
      <c r="F1011" s="1" t="b">
        <v>1</v>
      </c>
      <c r="G1011" s="1" t="b">
        <v>0</v>
      </c>
      <c r="H1011" s="1" t="s">
        <v>620</v>
      </c>
      <c r="I1011" s="1" t="s">
        <v>9204</v>
      </c>
      <c r="J1011" s="1" t="s">
        <v>9311</v>
      </c>
      <c r="K1011" s="1" t="s">
        <v>9312</v>
      </c>
      <c r="L1011" s="1" t="s">
        <v>623</v>
      </c>
      <c r="M1011" s="1" t="s">
        <v>365</v>
      </c>
      <c r="N1011" s="1" t="s">
        <v>9313</v>
      </c>
      <c r="O1011" s="1" t="s">
        <v>9314</v>
      </c>
    </row>
    <row r="1012">
      <c r="A1012" s="1" t="s">
        <v>9315</v>
      </c>
      <c r="B1012" s="1" t="s">
        <v>6093</v>
      </c>
      <c r="D1012" s="1">
        <v>75.0</v>
      </c>
      <c r="E1012" s="1">
        <v>2.385801E7</v>
      </c>
      <c r="F1012" s="1" t="b">
        <v>0</v>
      </c>
      <c r="G1012" s="1" t="b">
        <v>0</v>
      </c>
      <c r="H1012" s="1" t="s">
        <v>874</v>
      </c>
      <c r="I1012" s="1" t="s">
        <v>9204</v>
      </c>
      <c r="J1012" s="1" t="s">
        <v>9205</v>
      </c>
      <c r="K1012" s="1" t="s">
        <v>9316</v>
      </c>
      <c r="L1012" s="1" t="s">
        <v>174</v>
      </c>
      <c r="M1012" s="1" t="s">
        <v>175</v>
      </c>
      <c r="N1012" s="1" t="s">
        <v>9317</v>
      </c>
      <c r="O1012" s="1" t="s">
        <v>9318</v>
      </c>
    </row>
    <row r="1013">
      <c r="A1013" s="1" t="s">
        <v>616</v>
      </c>
      <c r="B1013" s="1" t="s">
        <v>6093</v>
      </c>
      <c r="D1013" s="1">
        <v>75.0</v>
      </c>
      <c r="E1013" s="1">
        <v>2.3615259E7</v>
      </c>
      <c r="F1013" s="1" t="b">
        <v>1</v>
      </c>
      <c r="G1013" s="1" t="b">
        <v>0</v>
      </c>
      <c r="H1013" s="1" t="s">
        <v>615</v>
      </c>
      <c r="I1013" s="1" t="s">
        <v>9204</v>
      </c>
      <c r="J1013" s="1" t="s">
        <v>9319</v>
      </c>
      <c r="K1013" s="1" t="s">
        <v>9320</v>
      </c>
      <c r="L1013" s="1" t="s">
        <v>618</v>
      </c>
      <c r="M1013" s="1" t="s">
        <v>546</v>
      </c>
      <c r="N1013" s="1" t="s">
        <v>9321</v>
      </c>
      <c r="O1013" s="1" t="s">
        <v>9322</v>
      </c>
    </row>
    <row r="1014">
      <c r="A1014" s="1" t="s">
        <v>9323</v>
      </c>
      <c r="B1014" s="1" t="s">
        <v>6093</v>
      </c>
      <c r="D1014" s="1">
        <v>75.0</v>
      </c>
      <c r="E1014" s="1">
        <v>2.0714229E7</v>
      </c>
      <c r="F1014" s="1" t="b">
        <v>1</v>
      </c>
      <c r="G1014" s="1" t="b">
        <v>0</v>
      </c>
      <c r="H1014" s="1" t="s">
        <v>401</v>
      </c>
      <c r="I1014" s="1" t="s">
        <v>9204</v>
      </c>
      <c r="J1014" s="1" t="s">
        <v>9324</v>
      </c>
      <c r="L1014" s="1" t="s">
        <v>404</v>
      </c>
      <c r="M1014" s="1" t="s">
        <v>405</v>
      </c>
      <c r="N1014" s="1" t="s">
        <v>9325</v>
      </c>
      <c r="O1014" s="1" t="s">
        <v>9326</v>
      </c>
    </row>
    <row r="1015">
      <c r="A1015" s="1" t="s">
        <v>738</v>
      </c>
      <c r="B1015" s="1" t="s">
        <v>6093</v>
      </c>
      <c r="D1015" s="1">
        <v>76.0</v>
      </c>
      <c r="E1015" s="1">
        <v>1.95088879E8</v>
      </c>
      <c r="F1015" s="1" t="b">
        <v>0</v>
      </c>
      <c r="G1015" s="1" t="b">
        <v>0</v>
      </c>
      <c r="H1015" s="1" t="s">
        <v>737</v>
      </c>
      <c r="I1015" s="1" t="s">
        <v>6094</v>
      </c>
      <c r="J1015" s="1" t="s">
        <v>9327</v>
      </c>
      <c r="K1015" s="1" t="s">
        <v>9328</v>
      </c>
      <c r="L1015" s="1" t="s">
        <v>740</v>
      </c>
      <c r="M1015" s="1" t="s">
        <v>741</v>
      </c>
      <c r="N1015" s="1" t="s">
        <v>9329</v>
      </c>
      <c r="O1015" s="1" t="s">
        <v>9330</v>
      </c>
    </row>
    <row r="1016">
      <c r="A1016" s="1" t="s">
        <v>5431</v>
      </c>
      <c r="B1016" s="1" t="s">
        <v>7777</v>
      </c>
      <c r="C1016" s="1">
        <v>2.0</v>
      </c>
      <c r="D1016" s="1">
        <v>76.0</v>
      </c>
      <c r="E1016" s="1">
        <v>1.85981595E8</v>
      </c>
      <c r="F1016" s="1" t="b">
        <v>0</v>
      </c>
      <c r="G1016" s="1" t="b">
        <v>0</v>
      </c>
      <c r="H1016" s="1" t="s">
        <v>5429</v>
      </c>
      <c r="I1016" s="1" t="s">
        <v>6094</v>
      </c>
      <c r="J1016" s="1" t="s">
        <v>9331</v>
      </c>
      <c r="L1016" s="1" t="s">
        <v>148</v>
      </c>
      <c r="M1016" s="1" t="s">
        <v>55</v>
      </c>
      <c r="N1016" s="1" t="s">
        <v>9332</v>
      </c>
      <c r="O1016" s="1" t="s">
        <v>9333</v>
      </c>
    </row>
    <row r="1017">
      <c r="A1017" s="1" t="s">
        <v>5430</v>
      </c>
      <c r="B1017" s="1" t="s">
        <v>7777</v>
      </c>
      <c r="C1017" s="1">
        <v>1.0</v>
      </c>
      <c r="D1017" s="1">
        <v>76.0</v>
      </c>
      <c r="E1017" s="1">
        <v>1.85981595E8</v>
      </c>
      <c r="F1017" s="1" t="b">
        <v>0</v>
      </c>
      <c r="G1017" s="1" t="b">
        <v>0</v>
      </c>
      <c r="H1017" s="1" t="s">
        <v>5429</v>
      </c>
      <c r="I1017" s="1" t="s">
        <v>6094</v>
      </c>
      <c r="J1017" s="1" t="s">
        <v>9331</v>
      </c>
      <c r="L1017" s="1" t="s">
        <v>148</v>
      </c>
      <c r="M1017" s="1" t="s">
        <v>55</v>
      </c>
      <c r="N1017" s="1" t="s">
        <v>9334</v>
      </c>
      <c r="O1017" s="1" t="s">
        <v>9335</v>
      </c>
    </row>
    <row r="1018">
      <c r="A1018" s="1" t="s">
        <v>5445</v>
      </c>
      <c r="B1018" s="1" t="s">
        <v>7777</v>
      </c>
      <c r="C1018" s="1">
        <v>2.0</v>
      </c>
      <c r="D1018" s="1">
        <v>76.0</v>
      </c>
      <c r="E1018" s="1">
        <v>1.49672063E8</v>
      </c>
      <c r="F1018" s="1" t="b">
        <v>0</v>
      </c>
      <c r="G1018" s="1" t="b">
        <v>0</v>
      </c>
      <c r="H1018" s="1" t="s">
        <v>5443</v>
      </c>
      <c r="I1018" s="1" t="s">
        <v>6094</v>
      </c>
      <c r="J1018" s="1" t="s">
        <v>9336</v>
      </c>
      <c r="L1018" s="1" t="s">
        <v>25</v>
      </c>
      <c r="M1018" s="1" t="s">
        <v>55</v>
      </c>
      <c r="N1018" s="1" t="s">
        <v>9337</v>
      </c>
      <c r="O1018" s="1" t="s">
        <v>9338</v>
      </c>
    </row>
    <row r="1019">
      <c r="A1019" s="1" t="s">
        <v>5444</v>
      </c>
      <c r="B1019" s="1" t="s">
        <v>7777</v>
      </c>
      <c r="C1019" s="1">
        <v>1.0</v>
      </c>
      <c r="D1019" s="1">
        <v>76.0</v>
      </c>
      <c r="E1019" s="1">
        <v>1.49672063E8</v>
      </c>
      <c r="F1019" s="1" t="b">
        <v>0</v>
      </c>
      <c r="G1019" s="1" t="b">
        <v>0</v>
      </c>
      <c r="H1019" s="1" t="s">
        <v>5443</v>
      </c>
      <c r="I1019" s="1" t="s">
        <v>6094</v>
      </c>
      <c r="J1019" s="1" t="s">
        <v>9336</v>
      </c>
      <c r="L1019" s="1" t="s">
        <v>25</v>
      </c>
      <c r="M1019" s="1" t="s">
        <v>55</v>
      </c>
      <c r="N1019" s="1" t="s">
        <v>9339</v>
      </c>
      <c r="O1019" s="1" t="s">
        <v>9340</v>
      </c>
    </row>
    <row r="1020">
      <c r="A1020" s="1" t="s">
        <v>5449</v>
      </c>
      <c r="B1020" s="1" t="s">
        <v>7777</v>
      </c>
      <c r="C1020" s="1">
        <v>1.0</v>
      </c>
      <c r="D1020" s="1">
        <v>76.0</v>
      </c>
      <c r="E1020" s="1">
        <v>1.30318756E8</v>
      </c>
      <c r="F1020" s="1" t="b">
        <v>0</v>
      </c>
      <c r="G1020" s="1" t="b">
        <v>0</v>
      </c>
      <c r="H1020" s="1" t="s">
        <v>5448</v>
      </c>
      <c r="I1020" s="1" t="s">
        <v>6094</v>
      </c>
      <c r="J1020" s="1" t="s">
        <v>9341</v>
      </c>
      <c r="L1020" s="1" t="s">
        <v>37</v>
      </c>
      <c r="M1020" s="1" t="s">
        <v>55</v>
      </c>
      <c r="N1020" s="1" t="s">
        <v>9342</v>
      </c>
      <c r="O1020" s="1" t="s">
        <v>9343</v>
      </c>
    </row>
    <row r="1021">
      <c r="A1021" s="1" t="s">
        <v>5450</v>
      </c>
      <c r="B1021" s="1" t="s">
        <v>7777</v>
      </c>
      <c r="C1021" s="1">
        <v>2.0</v>
      </c>
      <c r="D1021" s="1">
        <v>76.0</v>
      </c>
      <c r="E1021" s="1">
        <v>1.30318756E8</v>
      </c>
      <c r="F1021" s="1" t="b">
        <v>0</v>
      </c>
      <c r="G1021" s="1" t="b">
        <v>0</v>
      </c>
      <c r="H1021" s="1" t="s">
        <v>5448</v>
      </c>
      <c r="I1021" s="1" t="s">
        <v>6094</v>
      </c>
      <c r="J1021" s="1" t="s">
        <v>9341</v>
      </c>
      <c r="L1021" s="1" t="s">
        <v>37</v>
      </c>
      <c r="M1021" s="1" t="s">
        <v>55</v>
      </c>
      <c r="N1021" s="1" t="s">
        <v>9344</v>
      </c>
      <c r="O1021" s="1" t="s">
        <v>9345</v>
      </c>
    </row>
    <row r="1022">
      <c r="A1022" s="1" t="s">
        <v>5454</v>
      </c>
      <c r="B1022" s="1" t="s">
        <v>7777</v>
      </c>
      <c r="C1022" s="1">
        <v>1.0</v>
      </c>
      <c r="D1022" s="1">
        <v>76.0</v>
      </c>
      <c r="E1022" s="1">
        <v>1.15103776E8</v>
      </c>
      <c r="F1022" s="1" t="b">
        <v>0</v>
      </c>
      <c r="G1022" s="1" t="b">
        <v>0</v>
      </c>
      <c r="H1022" s="1" t="s">
        <v>5453</v>
      </c>
      <c r="I1022" s="1" t="s">
        <v>6094</v>
      </c>
      <c r="J1022" s="1" t="s">
        <v>9346</v>
      </c>
      <c r="L1022" s="1" t="s">
        <v>148</v>
      </c>
      <c r="M1022" s="1" t="s">
        <v>98</v>
      </c>
      <c r="N1022" s="1" t="s">
        <v>9347</v>
      </c>
      <c r="O1022" s="1" t="s">
        <v>9348</v>
      </c>
    </row>
    <row r="1023">
      <c r="A1023" s="1" t="s">
        <v>5455</v>
      </c>
      <c r="B1023" s="1" t="s">
        <v>7777</v>
      </c>
      <c r="C1023" s="1">
        <v>2.0</v>
      </c>
      <c r="D1023" s="1">
        <v>76.0</v>
      </c>
      <c r="E1023" s="1">
        <v>1.15103776E8</v>
      </c>
      <c r="F1023" s="1" t="b">
        <v>0</v>
      </c>
      <c r="G1023" s="1" t="b">
        <v>0</v>
      </c>
      <c r="H1023" s="1" t="s">
        <v>5453</v>
      </c>
      <c r="I1023" s="1" t="s">
        <v>6094</v>
      </c>
      <c r="J1023" s="1" t="s">
        <v>9346</v>
      </c>
      <c r="L1023" s="1" t="s">
        <v>148</v>
      </c>
      <c r="M1023" s="1" t="s">
        <v>98</v>
      </c>
      <c r="N1023" s="1" t="s">
        <v>9349</v>
      </c>
      <c r="O1023" s="1" t="s">
        <v>9350</v>
      </c>
    </row>
    <row r="1024">
      <c r="A1024" s="1" t="s">
        <v>5464</v>
      </c>
      <c r="B1024" s="1" t="s">
        <v>7777</v>
      </c>
      <c r="C1024" s="1">
        <v>2.0</v>
      </c>
      <c r="D1024" s="1">
        <v>76.0</v>
      </c>
      <c r="E1024" s="1">
        <v>1.10763628E8</v>
      </c>
      <c r="F1024" s="1" t="b">
        <v>0</v>
      </c>
      <c r="G1024" s="1" t="b">
        <v>0</v>
      </c>
      <c r="H1024" s="1" t="s">
        <v>5462</v>
      </c>
      <c r="I1024" s="1" t="s">
        <v>6094</v>
      </c>
      <c r="J1024" s="1" t="s">
        <v>9351</v>
      </c>
      <c r="L1024" s="1" t="s">
        <v>76</v>
      </c>
      <c r="M1024" s="1" t="s">
        <v>4340</v>
      </c>
      <c r="N1024" s="1" t="s">
        <v>9352</v>
      </c>
      <c r="O1024" s="1" t="s">
        <v>9353</v>
      </c>
    </row>
    <row r="1025">
      <c r="A1025" s="1" t="s">
        <v>5463</v>
      </c>
      <c r="B1025" s="1" t="s">
        <v>7777</v>
      </c>
      <c r="C1025" s="1">
        <v>1.0</v>
      </c>
      <c r="D1025" s="1">
        <v>76.0</v>
      </c>
      <c r="E1025" s="1">
        <v>1.10763628E8</v>
      </c>
      <c r="F1025" s="1" t="b">
        <v>0</v>
      </c>
      <c r="G1025" s="1" t="b">
        <v>0</v>
      </c>
      <c r="H1025" s="1" t="s">
        <v>5462</v>
      </c>
      <c r="I1025" s="1" t="s">
        <v>6094</v>
      </c>
      <c r="J1025" s="1" t="s">
        <v>9351</v>
      </c>
      <c r="L1025" s="1" t="s">
        <v>76</v>
      </c>
      <c r="M1025" s="1" t="s">
        <v>4340</v>
      </c>
      <c r="N1025" s="1" t="s">
        <v>9354</v>
      </c>
      <c r="O1025" s="1" t="s">
        <v>9355</v>
      </c>
    </row>
    <row r="1026">
      <c r="A1026" s="1" t="s">
        <v>5469</v>
      </c>
      <c r="B1026" s="1" t="s">
        <v>7777</v>
      </c>
      <c r="C1026" s="1">
        <v>2.0</v>
      </c>
      <c r="D1026" s="1">
        <v>76.0</v>
      </c>
      <c r="E1026" s="1">
        <v>9.535985E7</v>
      </c>
      <c r="F1026" s="1" t="b">
        <v>0</v>
      </c>
      <c r="G1026" s="1" t="b">
        <v>0</v>
      </c>
      <c r="H1026" s="1" t="s">
        <v>5467</v>
      </c>
      <c r="I1026" s="1" t="s">
        <v>6094</v>
      </c>
      <c r="J1026" s="1" t="s">
        <v>9356</v>
      </c>
      <c r="L1026" s="1" t="s">
        <v>76</v>
      </c>
      <c r="M1026" s="1" t="s">
        <v>103</v>
      </c>
      <c r="N1026" s="1" t="s">
        <v>9357</v>
      </c>
      <c r="O1026" s="1" t="s">
        <v>9358</v>
      </c>
    </row>
    <row r="1027">
      <c r="A1027" s="1" t="s">
        <v>5468</v>
      </c>
      <c r="B1027" s="1" t="s">
        <v>7777</v>
      </c>
      <c r="C1027" s="1">
        <v>1.0</v>
      </c>
      <c r="D1027" s="1">
        <v>76.0</v>
      </c>
      <c r="E1027" s="1">
        <v>9.535985E7</v>
      </c>
      <c r="F1027" s="1" t="b">
        <v>0</v>
      </c>
      <c r="G1027" s="1" t="b">
        <v>0</v>
      </c>
      <c r="H1027" s="1" t="s">
        <v>5467</v>
      </c>
      <c r="I1027" s="1" t="s">
        <v>6094</v>
      </c>
      <c r="J1027" s="1" t="s">
        <v>9356</v>
      </c>
      <c r="L1027" s="1" t="s">
        <v>76</v>
      </c>
      <c r="M1027" s="1" t="s">
        <v>103</v>
      </c>
      <c r="N1027" s="1" t="s">
        <v>9359</v>
      </c>
      <c r="O1027" s="1" t="s">
        <v>9360</v>
      </c>
    </row>
    <row r="1028">
      <c r="A1028" s="1" t="s">
        <v>5478</v>
      </c>
      <c r="B1028" s="1" t="s">
        <v>7777</v>
      </c>
      <c r="C1028" s="1">
        <v>2.0</v>
      </c>
      <c r="D1028" s="1">
        <v>76.0</v>
      </c>
      <c r="E1028" s="1">
        <v>9.5285667E7</v>
      </c>
      <c r="F1028" s="1" t="b">
        <v>0</v>
      </c>
      <c r="G1028" s="1" t="b">
        <v>0</v>
      </c>
      <c r="H1028" s="1" t="s">
        <v>5476</v>
      </c>
      <c r="I1028" s="1" t="s">
        <v>6094</v>
      </c>
      <c r="J1028" s="1" t="s">
        <v>9361</v>
      </c>
      <c r="L1028" s="1" t="s">
        <v>76</v>
      </c>
      <c r="M1028" s="1" t="s">
        <v>98</v>
      </c>
      <c r="N1028" s="1" t="s">
        <v>9362</v>
      </c>
      <c r="O1028" s="1" t="s">
        <v>9363</v>
      </c>
    </row>
    <row r="1029">
      <c r="A1029" s="1" t="s">
        <v>5477</v>
      </c>
      <c r="B1029" s="1" t="s">
        <v>7777</v>
      </c>
      <c r="C1029" s="1">
        <v>1.0</v>
      </c>
      <c r="D1029" s="1">
        <v>76.0</v>
      </c>
      <c r="E1029" s="1">
        <v>9.5285667E7</v>
      </c>
      <c r="F1029" s="1" t="b">
        <v>0</v>
      </c>
      <c r="G1029" s="1" t="b">
        <v>0</v>
      </c>
      <c r="H1029" s="1" t="s">
        <v>5476</v>
      </c>
      <c r="I1029" s="1" t="s">
        <v>6094</v>
      </c>
      <c r="J1029" s="1" t="s">
        <v>9361</v>
      </c>
      <c r="L1029" s="1" t="s">
        <v>76</v>
      </c>
      <c r="M1029" s="1" t="s">
        <v>98</v>
      </c>
      <c r="N1029" s="1" t="s">
        <v>9364</v>
      </c>
      <c r="O1029" s="1" t="s">
        <v>9365</v>
      </c>
    </row>
    <row r="1030">
      <c r="A1030" s="1" t="s">
        <v>5483</v>
      </c>
      <c r="B1030" s="1" t="s">
        <v>7777</v>
      </c>
      <c r="C1030" s="1">
        <v>2.0</v>
      </c>
      <c r="D1030" s="1">
        <v>76.0</v>
      </c>
      <c r="E1030" s="1">
        <v>8.5756117E7</v>
      </c>
      <c r="F1030" s="1" t="b">
        <v>0</v>
      </c>
      <c r="G1030" s="1" t="b">
        <v>0</v>
      </c>
      <c r="H1030" s="1" t="s">
        <v>5481</v>
      </c>
      <c r="I1030" s="1" t="s">
        <v>6094</v>
      </c>
      <c r="J1030" s="1" t="s">
        <v>9366</v>
      </c>
      <c r="L1030" s="1" t="s">
        <v>148</v>
      </c>
      <c r="M1030" s="1" t="s">
        <v>327</v>
      </c>
      <c r="N1030" s="1" t="s">
        <v>9367</v>
      </c>
      <c r="O1030" s="1" t="s">
        <v>9368</v>
      </c>
    </row>
    <row r="1031">
      <c r="A1031" s="1" t="s">
        <v>5482</v>
      </c>
      <c r="B1031" s="1" t="s">
        <v>7777</v>
      </c>
      <c r="C1031" s="1">
        <v>1.0</v>
      </c>
      <c r="D1031" s="1">
        <v>76.0</v>
      </c>
      <c r="E1031" s="1">
        <v>8.5756117E7</v>
      </c>
      <c r="F1031" s="1" t="b">
        <v>0</v>
      </c>
      <c r="G1031" s="1" t="b">
        <v>0</v>
      </c>
      <c r="H1031" s="1" t="s">
        <v>5481</v>
      </c>
      <c r="I1031" s="1" t="s">
        <v>6094</v>
      </c>
      <c r="J1031" s="1" t="s">
        <v>9366</v>
      </c>
      <c r="L1031" s="1" t="s">
        <v>148</v>
      </c>
      <c r="M1031" s="1" t="s">
        <v>327</v>
      </c>
      <c r="N1031" s="1" t="s">
        <v>9369</v>
      </c>
      <c r="O1031" s="1" t="s">
        <v>9370</v>
      </c>
    </row>
    <row r="1032">
      <c r="A1032" s="1" t="s">
        <v>5487</v>
      </c>
      <c r="B1032" s="1" t="s">
        <v>7777</v>
      </c>
      <c r="C1032" s="1">
        <v>1.0</v>
      </c>
      <c r="D1032" s="1">
        <v>76.0</v>
      </c>
      <c r="E1032" s="1">
        <v>8.4841876E7</v>
      </c>
      <c r="F1032" s="1" t="b">
        <v>0</v>
      </c>
      <c r="G1032" s="1" t="b">
        <v>0</v>
      </c>
      <c r="H1032" s="1" t="s">
        <v>5486</v>
      </c>
      <c r="I1032" s="1" t="s">
        <v>6094</v>
      </c>
      <c r="J1032" s="1" t="s">
        <v>9371</v>
      </c>
      <c r="L1032" s="1" t="s">
        <v>25</v>
      </c>
      <c r="M1032" s="1" t="s">
        <v>4340</v>
      </c>
      <c r="N1032" s="1" t="s">
        <v>9372</v>
      </c>
      <c r="O1032" s="1" t="s">
        <v>9373</v>
      </c>
    </row>
    <row r="1033">
      <c r="A1033" s="1" t="s">
        <v>5488</v>
      </c>
      <c r="B1033" s="1" t="s">
        <v>7777</v>
      </c>
      <c r="C1033" s="1">
        <v>2.0</v>
      </c>
      <c r="D1033" s="1">
        <v>76.0</v>
      </c>
      <c r="E1033" s="1">
        <v>8.4841876E7</v>
      </c>
      <c r="F1033" s="1" t="b">
        <v>0</v>
      </c>
      <c r="G1033" s="1" t="b">
        <v>0</v>
      </c>
      <c r="H1033" s="1" t="s">
        <v>5486</v>
      </c>
      <c r="I1033" s="1" t="s">
        <v>6094</v>
      </c>
      <c r="J1033" s="1" t="s">
        <v>9371</v>
      </c>
      <c r="L1033" s="1" t="s">
        <v>25</v>
      </c>
      <c r="M1033" s="1" t="s">
        <v>4340</v>
      </c>
      <c r="N1033" s="1" t="s">
        <v>9374</v>
      </c>
      <c r="O1033" s="1" t="s">
        <v>9375</v>
      </c>
    </row>
    <row r="1034">
      <c r="A1034" s="1" t="s">
        <v>5535</v>
      </c>
      <c r="B1034" s="1" t="s">
        <v>7777</v>
      </c>
      <c r="C1034" s="1">
        <v>1.0</v>
      </c>
      <c r="D1034" s="1">
        <v>76.0</v>
      </c>
      <c r="E1034" s="1">
        <v>8.040305E7</v>
      </c>
      <c r="F1034" s="1" t="b">
        <v>0</v>
      </c>
      <c r="G1034" s="1" t="b">
        <v>0</v>
      </c>
      <c r="H1034" s="1" t="s">
        <v>5534</v>
      </c>
      <c r="I1034" s="1" t="s">
        <v>6094</v>
      </c>
      <c r="J1034" s="1" t="s">
        <v>9376</v>
      </c>
      <c r="L1034" s="1" t="s">
        <v>37</v>
      </c>
      <c r="M1034" s="1" t="s">
        <v>55</v>
      </c>
      <c r="N1034" s="1" t="s">
        <v>9377</v>
      </c>
      <c r="O1034" s="1" t="s">
        <v>9378</v>
      </c>
    </row>
    <row r="1035">
      <c r="A1035" s="1" t="s">
        <v>5536</v>
      </c>
      <c r="B1035" s="1" t="s">
        <v>7777</v>
      </c>
      <c r="C1035" s="1">
        <v>2.0</v>
      </c>
      <c r="D1035" s="1">
        <v>76.0</v>
      </c>
      <c r="E1035" s="1">
        <v>8.040305E7</v>
      </c>
      <c r="F1035" s="1" t="b">
        <v>0</v>
      </c>
      <c r="G1035" s="1" t="b">
        <v>0</v>
      </c>
      <c r="H1035" s="1" t="s">
        <v>5534</v>
      </c>
      <c r="I1035" s="1" t="s">
        <v>6094</v>
      </c>
      <c r="J1035" s="1" t="s">
        <v>9376</v>
      </c>
      <c r="L1035" s="1" t="s">
        <v>37</v>
      </c>
      <c r="M1035" s="1" t="s">
        <v>55</v>
      </c>
      <c r="N1035" s="1" t="s">
        <v>9379</v>
      </c>
      <c r="O1035" s="1" t="s">
        <v>9380</v>
      </c>
    </row>
    <row r="1036">
      <c r="A1036" s="1" t="s">
        <v>5511</v>
      </c>
      <c r="B1036" s="1" t="s">
        <v>7777</v>
      </c>
      <c r="C1036" s="1">
        <v>2.0</v>
      </c>
      <c r="D1036" s="1">
        <v>76.0</v>
      </c>
      <c r="E1036" s="1">
        <v>7.9599254E7</v>
      </c>
      <c r="F1036" s="1" t="b">
        <v>0</v>
      </c>
      <c r="G1036" s="1" t="b">
        <v>0</v>
      </c>
      <c r="H1036" s="1" t="s">
        <v>5509</v>
      </c>
      <c r="I1036" s="1" t="s">
        <v>6094</v>
      </c>
      <c r="J1036" s="1" t="s">
        <v>9381</v>
      </c>
      <c r="L1036" s="1" t="s">
        <v>76</v>
      </c>
      <c r="M1036" s="1" t="s">
        <v>4340</v>
      </c>
      <c r="N1036" s="1" t="s">
        <v>9382</v>
      </c>
      <c r="O1036" s="1" t="s">
        <v>9383</v>
      </c>
    </row>
    <row r="1037">
      <c r="A1037" s="1" t="s">
        <v>5510</v>
      </c>
      <c r="B1037" s="1" t="s">
        <v>7777</v>
      </c>
      <c r="C1037" s="1">
        <v>1.0</v>
      </c>
      <c r="D1037" s="1">
        <v>76.0</v>
      </c>
      <c r="E1037" s="1">
        <v>7.9599254E7</v>
      </c>
      <c r="F1037" s="1" t="b">
        <v>0</v>
      </c>
      <c r="G1037" s="1" t="b">
        <v>0</v>
      </c>
      <c r="H1037" s="1" t="s">
        <v>5509</v>
      </c>
      <c r="I1037" s="1" t="s">
        <v>6094</v>
      </c>
      <c r="J1037" s="1" t="s">
        <v>9381</v>
      </c>
      <c r="L1037" s="1" t="s">
        <v>76</v>
      </c>
      <c r="M1037" s="1" t="s">
        <v>4340</v>
      </c>
      <c r="N1037" s="1" t="s">
        <v>9384</v>
      </c>
      <c r="O1037" s="1" t="s">
        <v>9385</v>
      </c>
    </row>
    <row r="1038">
      <c r="A1038" s="1" t="s">
        <v>1929</v>
      </c>
      <c r="B1038" s="1" t="s">
        <v>6093</v>
      </c>
      <c r="D1038" s="1">
        <v>76.0</v>
      </c>
      <c r="E1038" s="1">
        <v>7.9375757E7</v>
      </c>
      <c r="F1038" s="1" t="b">
        <v>0</v>
      </c>
      <c r="G1038" s="1" t="b">
        <v>0</v>
      </c>
      <c r="H1038" s="1" t="s">
        <v>1928</v>
      </c>
      <c r="I1038" s="1" t="s">
        <v>6140</v>
      </c>
      <c r="J1038" s="1" t="s">
        <v>9386</v>
      </c>
      <c r="K1038" s="1" t="s">
        <v>6473</v>
      </c>
      <c r="L1038" s="1" t="s">
        <v>174</v>
      </c>
      <c r="M1038" s="1" t="s">
        <v>175</v>
      </c>
      <c r="N1038" s="1" t="s">
        <v>6275</v>
      </c>
      <c r="O1038" s="1" t="s">
        <v>9387</v>
      </c>
    </row>
    <row r="1039">
      <c r="A1039" s="1" t="s">
        <v>5496</v>
      </c>
      <c r="B1039" s="1" t="s">
        <v>7777</v>
      </c>
      <c r="C1039" s="1">
        <v>1.0</v>
      </c>
      <c r="D1039" s="1">
        <v>76.0</v>
      </c>
      <c r="E1039" s="1">
        <v>7.8860535E7</v>
      </c>
      <c r="F1039" s="1" t="b">
        <v>0</v>
      </c>
      <c r="G1039" s="1" t="b">
        <v>0</v>
      </c>
      <c r="H1039" s="1" t="s">
        <v>5495</v>
      </c>
      <c r="I1039" s="1" t="s">
        <v>6094</v>
      </c>
      <c r="J1039" s="1" t="s">
        <v>9388</v>
      </c>
      <c r="L1039" s="1" t="s">
        <v>148</v>
      </c>
      <c r="M1039" s="1" t="s">
        <v>292</v>
      </c>
      <c r="N1039" s="1" t="s">
        <v>9389</v>
      </c>
      <c r="O1039" s="1" t="s">
        <v>9390</v>
      </c>
    </row>
    <row r="1040">
      <c r="A1040" s="1" t="s">
        <v>5497</v>
      </c>
      <c r="B1040" s="1" t="s">
        <v>7777</v>
      </c>
      <c r="C1040" s="1">
        <v>2.0</v>
      </c>
      <c r="D1040" s="1">
        <v>76.0</v>
      </c>
      <c r="E1040" s="1">
        <v>7.8860535E7</v>
      </c>
      <c r="F1040" s="1" t="b">
        <v>0</v>
      </c>
      <c r="G1040" s="1" t="b">
        <v>0</v>
      </c>
      <c r="H1040" s="1" t="s">
        <v>5495</v>
      </c>
      <c r="I1040" s="1" t="s">
        <v>6094</v>
      </c>
      <c r="J1040" s="1" t="s">
        <v>9388</v>
      </c>
      <c r="L1040" s="1" t="s">
        <v>148</v>
      </c>
      <c r="M1040" s="1" t="s">
        <v>292</v>
      </c>
      <c r="N1040" s="1" t="s">
        <v>9391</v>
      </c>
      <c r="O1040" s="1" t="s">
        <v>9392</v>
      </c>
    </row>
    <row r="1041">
      <c r="A1041" s="1" t="s">
        <v>5506</v>
      </c>
      <c r="B1041" s="1" t="s">
        <v>7777</v>
      </c>
      <c r="C1041" s="1">
        <v>2.0</v>
      </c>
      <c r="D1041" s="1">
        <v>76.0</v>
      </c>
      <c r="E1041" s="1">
        <v>7.4997937E7</v>
      </c>
      <c r="F1041" s="1" t="b">
        <v>0</v>
      </c>
      <c r="G1041" s="1" t="b">
        <v>0</v>
      </c>
      <c r="H1041" s="1" t="s">
        <v>5504</v>
      </c>
      <c r="I1041" s="1" t="s">
        <v>6094</v>
      </c>
      <c r="J1041" s="1" t="s">
        <v>9393</v>
      </c>
      <c r="L1041" s="1" t="s">
        <v>25</v>
      </c>
      <c r="M1041" s="1" t="s">
        <v>103</v>
      </c>
      <c r="N1041" s="1" t="s">
        <v>9394</v>
      </c>
      <c r="O1041" s="1" t="s">
        <v>9395</v>
      </c>
    </row>
    <row r="1042">
      <c r="A1042" s="1" t="s">
        <v>5505</v>
      </c>
      <c r="B1042" s="1" t="s">
        <v>7777</v>
      </c>
      <c r="C1042" s="1">
        <v>1.0</v>
      </c>
      <c r="D1042" s="1">
        <v>76.0</v>
      </c>
      <c r="E1042" s="1">
        <v>7.4997937E7</v>
      </c>
      <c r="F1042" s="1" t="b">
        <v>0</v>
      </c>
      <c r="G1042" s="1" t="b">
        <v>0</v>
      </c>
      <c r="H1042" s="1" t="s">
        <v>5504</v>
      </c>
      <c r="I1042" s="1" t="s">
        <v>6094</v>
      </c>
      <c r="J1042" s="1" t="s">
        <v>9393</v>
      </c>
      <c r="L1042" s="1" t="s">
        <v>25</v>
      </c>
      <c r="M1042" s="1" t="s">
        <v>103</v>
      </c>
      <c r="N1042" s="1" t="s">
        <v>9396</v>
      </c>
      <c r="O1042" s="1" t="s">
        <v>9397</v>
      </c>
    </row>
    <row r="1043">
      <c r="A1043" s="1" t="s">
        <v>5525</v>
      </c>
      <c r="B1043" s="1" t="s">
        <v>7777</v>
      </c>
      <c r="C1043" s="1">
        <v>1.0</v>
      </c>
      <c r="D1043" s="1">
        <v>76.0</v>
      </c>
      <c r="E1043" s="1">
        <v>7.3086319E7</v>
      </c>
      <c r="F1043" s="1" t="b">
        <v>0</v>
      </c>
      <c r="G1043" s="1" t="b">
        <v>0</v>
      </c>
      <c r="H1043" s="1" t="s">
        <v>5524</v>
      </c>
      <c r="I1043" s="1" t="s">
        <v>6094</v>
      </c>
      <c r="J1043" s="1" t="s">
        <v>9398</v>
      </c>
      <c r="L1043" s="1" t="s">
        <v>148</v>
      </c>
      <c r="M1043" s="1" t="s">
        <v>249</v>
      </c>
      <c r="N1043" s="1" t="s">
        <v>9399</v>
      </c>
      <c r="O1043" s="1" t="s">
        <v>9400</v>
      </c>
    </row>
    <row r="1044">
      <c r="A1044" s="1" t="s">
        <v>5526</v>
      </c>
      <c r="B1044" s="1" t="s">
        <v>7777</v>
      </c>
      <c r="C1044" s="1">
        <v>2.0</v>
      </c>
      <c r="D1044" s="1">
        <v>76.0</v>
      </c>
      <c r="E1044" s="1">
        <v>7.3086319E7</v>
      </c>
      <c r="F1044" s="1" t="b">
        <v>0</v>
      </c>
      <c r="G1044" s="1" t="b">
        <v>0</v>
      </c>
      <c r="H1044" s="1" t="s">
        <v>5524</v>
      </c>
      <c r="I1044" s="1" t="s">
        <v>6094</v>
      </c>
      <c r="J1044" s="1" t="s">
        <v>9398</v>
      </c>
      <c r="L1044" s="1" t="s">
        <v>148</v>
      </c>
      <c r="M1044" s="1" t="s">
        <v>249</v>
      </c>
      <c r="N1044" s="1" t="s">
        <v>9401</v>
      </c>
      <c r="O1044" s="1" t="s">
        <v>9402</v>
      </c>
    </row>
    <row r="1045">
      <c r="A1045" s="1" t="s">
        <v>275</v>
      </c>
      <c r="B1045" s="1" t="s">
        <v>6093</v>
      </c>
      <c r="D1045" s="1">
        <v>76.0</v>
      </c>
      <c r="E1045" s="1">
        <v>7.2737986E7</v>
      </c>
      <c r="F1045" s="1" t="b">
        <v>1</v>
      </c>
      <c r="G1045" s="1" t="b">
        <v>0</v>
      </c>
      <c r="H1045" s="1" t="s">
        <v>274</v>
      </c>
      <c r="I1045" s="1" t="s">
        <v>9204</v>
      </c>
      <c r="J1045" s="1" t="s">
        <v>9403</v>
      </c>
      <c r="K1045" s="1" t="s">
        <v>9404</v>
      </c>
      <c r="L1045" s="1" t="s">
        <v>277</v>
      </c>
      <c r="M1045" s="1" t="s">
        <v>240</v>
      </c>
      <c r="N1045" s="1" t="s">
        <v>9405</v>
      </c>
      <c r="O1045" s="1" t="s">
        <v>9406</v>
      </c>
    </row>
    <row r="1046">
      <c r="A1046" s="1" t="s">
        <v>5530</v>
      </c>
      <c r="B1046" s="1" t="s">
        <v>7777</v>
      </c>
      <c r="C1046" s="1">
        <v>1.0</v>
      </c>
      <c r="D1046" s="1">
        <v>76.0</v>
      </c>
      <c r="E1046" s="1">
        <v>7.198714E7</v>
      </c>
      <c r="F1046" s="1" t="b">
        <v>0</v>
      </c>
      <c r="G1046" s="1" t="b">
        <v>0</v>
      </c>
      <c r="H1046" s="1" t="s">
        <v>5529</v>
      </c>
      <c r="I1046" s="1" t="s">
        <v>6094</v>
      </c>
      <c r="J1046" s="1" t="s">
        <v>9407</v>
      </c>
      <c r="L1046" s="1" t="s">
        <v>25</v>
      </c>
      <c r="M1046" s="1" t="s">
        <v>4111</v>
      </c>
      <c r="N1046" s="1" t="s">
        <v>9408</v>
      </c>
      <c r="O1046" s="1" t="s">
        <v>9409</v>
      </c>
    </row>
    <row r="1047">
      <c r="A1047" s="1" t="s">
        <v>5531</v>
      </c>
      <c r="B1047" s="1" t="s">
        <v>7777</v>
      </c>
      <c r="C1047" s="1">
        <v>2.0</v>
      </c>
      <c r="D1047" s="1">
        <v>76.0</v>
      </c>
      <c r="E1047" s="1">
        <v>7.198714E7</v>
      </c>
      <c r="F1047" s="1" t="b">
        <v>0</v>
      </c>
      <c r="G1047" s="1" t="b">
        <v>0</v>
      </c>
      <c r="H1047" s="1" t="s">
        <v>5529</v>
      </c>
      <c r="I1047" s="1" t="s">
        <v>6094</v>
      </c>
      <c r="J1047" s="1" t="s">
        <v>9407</v>
      </c>
      <c r="L1047" s="1" t="s">
        <v>25</v>
      </c>
      <c r="M1047" s="1" t="s">
        <v>4111</v>
      </c>
      <c r="N1047" s="1" t="s">
        <v>9410</v>
      </c>
      <c r="O1047" s="1" t="s">
        <v>9411</v>
      </c>
    </row>
    <row r="1048">
      <c r="A1048" s="1" t="s">
        <v>5521</v>
      </c>
      <c r="B1048" s="1" t="s">
        <v>7777</v>
      </c>
      <c r="C1048" s="1">
        <v>2.0</v>
      </c>
      <c r="D1048" s="1">
        <v>76.0</v>
      </c>
      <c r="E1048" s="1">
        <v>7.1167448E7</v>
      </c>
      <c r="F1048" s="1" t="b">
        <v>0</v>
      </c>
      <c r="G1048" s="1" t="b">
        <v>0</v>
      </c>
      <c r="H1048" s="1" t="s">
        <v>5519</v>
      </c>
      <c r="I1048" s="1" t="s">
        <v>6094</v>
      </c>
      <c r="J1048" s="1" t="s">
        <v>9412</v>
      </c>
      <c r="L1048" s="1" t="s">
        <v>148</v>
      </c>
      <c r="M1048" s="1" t="s">
        <v>322</v>
      </c>
      <c r="N1048" s="1" t="s">
        <v>9413</v>
      </c>
      <c r="O1048" s="1" t="s">
        <v>9414</v>
      </c>
    </row>
    <row r="1049">
      <c r="A1049" s="1" t="s">
        <v>5520</v>
      </c>
      <c r="B1049" s="1" t="s">
        <v>7777</v>
      </c>
      <c r="C1049" s="1">
        <v>1.0</v>
      </c>
      <c r="D1049" s="1">
        <v>76.0</v>
      </c>
      <c r="E1049" s="1">
        <v>7.1167448E7</v>
      </c>
      <c r="F1049" s="1" t="b">
        <v>0</v>
      </c>
      <c r="G1049" s="1" t="b">
        <v>0</v>
      </c>
      <c r="H1049" s="1" t="s">
        <v>5519</v>
      </c>
      <c r="I1049" s="1" t="s">
        <v>6094</v>
      </c>
      <c r="J1049" s="1" t="s">
        <v>9412</v>
      </c>
      <c r="L1049" s="1" t="s">
        <v>148</v>
      </c>
      <c r="M1049" s="1" t="s">
        <v>322</v>
      </c>
      <c r="N1049" s="1" t="s">
        <v>9415</v>
      </c>
      <c r="O1049" s="1" t="s">
        <v>9416</v>
      </c>
    </row>
    <row r="1050">
      <c r="A1050" s="1" t="s">
        <v>5515</v>
      </c>
      <c r="B1050" s="1" t="s">
        <v>7777</v>
      </c>
      <c r="C1050" s="1">
        <v>1.0</v>
      </c>
      <c r="D1050" s="1">
        <v>76.0</v>
      </c>
      <c r="E1050" s="1">
        <v>7.1140466E7</v>
      </c>
      <c r="F1050" s="1" t="b">
        <v>0</v>
      </c>
      <c r="G1050" s="1" t="b">
        <v>0</v>
      </c>
      <c r="H1050" s="1" t="s">
        <v>5514</v>
      </c>
      <c r="I1050" s="1" t="s">
        <v>6094</v>
      </c>
      <c r="J1050" s="1" t="s">
        <v>9417</v>
      </c>
      <c r="L1050" s="1" t="s">
        <v>25</v>
      </c>
      <c r="M1050" s="1" t="s">
        <v>103</v>
      </c>
      <c r="N1050" s="1" t="s">
        <v>9418</v>
      </c>
      <c r="O1050" s="1" t="s">
        <v>9419</v>
      </c>
    </row>
    <row r="1051">
      <c r="A1051" s="1" t="s">
        <v>5516</v>
      </c>
      <c r="B1051" s="1" t="s">
        <v>7777</v>
      </c>
      <c r="C1051" s="1">
        <v>2.0</v>
      </c>
      <c r="D1051" s="1">
        <v>76.0</v>
      </c>
      <c r="E1051" s="1">
        <v>7.1140466E7</v>
      </c>
      <c r="F1051" s="1" t="b">
        <v>0</v>
      </c>
      <c r="G1051" s="1" t="b">
        <v>0</v>
      </c>
      <c r="H1051" s="1" t="s">
        <v>5514</v>
      </c>
      <c r="I1051" s="1" t="s">
        <v>6094</v>
      </c>
      <c r="J1051" s="1" t="s">
        <v>9417</v>
      </c>
      <c r="L1051" s="1" t="s">
        <v>25</v>
      </c>
      <c r="M1051" s="1" t="s">
        <v>103</v>
      </c>
      <c r="N1051" s="1" t="s">
        <v>9420</v>
      </c>
      <c r="O1051" s="1" t="s">
        <v>9421</v>
      </c>
    </row>
    <row r="1052">
      <c r="A1052" s="1" t="s">
        <v>237</v>
      </c>
      <c r="B1052" s="1" t="s">
        <v>6093</v>
      </c>
      <c r="D1052" s="1">
        <v>76.0</v>
      </c>
      <c r="E1052" s="1">
        <v>7.0434054E7</v>
      </c>
      <c r="F1052" s="1" t="b">
        <v>1</v>
      </c>
      <c r="G1052" s="1" t="b">
        <v>0</v>
      </c>
      <c r="H1052" s="1" t="s">
        <v>236</v>
      </c>
      <c r="I1052" s="1" t="s">
        <v>9204</v>
      </c>
      <c r="J1052" s="1" t="s">
        <v>9422</v>
      </c>
      <c r="K1052" s="1" t="s">
        <v>9423</v>
      </c>
      <c r="L1052" s="1" t="s">
        <v>239</v>
      </c>
      <c r="M1052" s="1" t="s">
        <v>240</v>
      </c>
      <c r="N1052" s="1" t="s">
        <v>9424</v>
      </c>
      <c r="O1052" s="1" t="s">
        <v>9425</v>
      </c>
    </row>
    <row r="1053">
      <c r="A1053" s="1" t="s">
        <v>9426</v>
      </c>
      <c r="B1053" s="1" t="s">
        <v>6093</v>
      </c>
      <c r="D1053" s="1">
        <v>76.0</v>
      </c>
      <c r="E1053" s="1">
        <v>7.0010779E7</v>
      </c>
      <c r="F1053" s="1" t="b">
        <v>0</v>
      </c>
      <c r="G1053" s="1" t="b">
        <v>0</v>
      </c>
      <c r="H1053" s="1" t="s">
        <v>1499</v>
      </c>
      <c r="I1053" s="1" t="s">
        <v>6319</v>
      </c>
      <c r="J1053" s="1" t="s">
        <v>7255</v>
      </c>
      <c r="K1053" s="1" t="s">
        <v>9427</v>
      </c>
      <c r="L1053" s="1" t="s">
        <v>1502</v>
      </c>
      <c r="M1053" s="1" t="s">
        <v>1503</v>
      </c>
      <c r="N1053" s="1" t="s">
        <v>9428</v>
      </c>
      <c r="O1053" s="1" t="s">
        <v>9429</v>
      </c>
    </row>
    <row r="1054">
      <c r="A1054" s="1" t="s">
        <v>197</v>
      </c>
      <c r="B1054" s="1" t="s">
        <v>6093</v>
      </c>
      <c r="D1054" s="1">
        <v>76.0</v>
      </c>
      <c r="E1054" s="1">
        <v>6.9479675E7</v>
      </c>
      <c r="F1054" s="1" t="b">
        <v>1</v>
      </c>
      <c r="G1054" s="1" t="b">
        <v>0</v>
      </c>
      <c r="H1054" s="1" t="s">
        <v>196</v>
      </c>
      <c r="I1054" s="1" t="s">
        <v>9204</v>
      </c>
      <c r="J1054" s="1" t="s">
        <v>9430</v>
      </c>
      <c r="K1054" s="1" t="s">
        <v>9431</v>
      </c>
      <c r="L1054" s="1" t="s">
        <v>199</v>
      </c>
      <c r="M1054" s="1" t="s">
        <v>200</v>
      </c>
      <c r="N1054" s="1" t="s">
        <v>9432</v>
      </c>
      <c r="O1054" s="1" t="s">
        <v>9433</v>
      </c>
    </row>
    <row r="1055">
      <c r="A1055" s="1" t="s">
        <v>5501</v>
      </c>
      <c r="B1055" s="1" t="s">
        <v>7777</v>
      </c>
      <c r="C1055" s="1">
        <v>2.0</v>
      </c>
      <c r="D1055" s="1">
        <v>76.0</v>
      </c>
      <c r="E1055" s="1">
        <v>6.9344412E7</v>
      </c>
      <c r="F1055" s="1" t="b">
        <v>0</v>
      </c>
      <c r="G1055" s="1" t="b">
        <v>0</v>
      </c>
      <c r="H1055" s="1" t="s">
        <v>5500</v>
      </c>
      <c r="I1055" s="1" t="s">
        <v>6319</v>
      </c>
      <c r="J1055" s="1" t="s">
        <v>9434</v>
      </c>
      <c r="K1055" s="1" t="s">
        <v>8873</v>
      </c>
      <c r="L1055" s="1" t="s">
        <v>31</v>
      </c>
      <c r="M1055" s="1" t="s">
        <v>185</v>
      </c>
      <c r="N1055" s="1" t="s">
        <v>9435</v>
      </c>
      <c r="O1055" s="1" t="s">
        <v>9436</v>
      </c>
    </row>
    <row r="1056">
      <c r="A1056" s="1" t="s">
        <v>183</v>
      </c>
      <c r="B1056" s="1" t="s">
        <v>7777</v>
      </c>
      <c r="C1056" s="1">
        <v>1.0</v>
      </c>
      <c r="D1056" s="1">
        <v>76.0</v>
      </c>
      <c r="E1056" s="1">
        <v>6.9344412E7</v>
      </c>
      <c r="F1056" s="1" t="b">
        <v>0</v>
      </c>
      <c r="G1056" s="1" t="b">
        <v>1</v>
      </c>
      <c r="H1056" s="1" t="s">
        <v>9437</v>
      </c>
      <c r="I1056" s="1" t="s">
        <v>6319</v>
      </c>
      <c r="J1056" s="1" t="s">
        <v>9434</v>
      </c>
      <c r="K1056" s="1" t="s">
        <v>8873</v>
      </c>
      <c r="L1056" s="1" t="s">
        <v>31</v>
      </c>
      <c r="M1056" s="1" t="s">
        <v>185</v>
      </c>
      <c r="N1056" s="1" t="s">
        <v>9438</v>
      </c>
      <c r="O1056" s="1" t="s">
        <v>9439</v>
      </c>
    </row>
    <row r="1057">
      <c r="A1057" s="1" t="s">
        <v>9440</v>
      </c>
      <c r="B1057" s="1" t="s">
        <v>6093</v>
      </c>
      <c r="D1057" s="1">
        <v>76.0</v>
      </c>
      <c r="E1057" s="1">
        <v>6.9231718E7</v>
      </c>
      <c r="F1057" s="1" t="b">
        <v>0</v>
      </c>
      <c r="G1057" s="1" t="b">
        <v>0</v>
      </c>
      <c r="H1057" s="1" t="s">
        <v>1499</v>
      </c>
      <c r="I1057" s="1" t="s">
        <v>6319</v>
      </c>
      <c r="J1057" s="1" t="s">
        <v>7255</v>
      </c>
      <c r="K1057" s="1" t="s">
        <v>9427</v>
      </c>
      <c r="L1057" s="1" t="s">
        <v>1502</v>
      </c>
      <c r="M1057" s="1" t="s">
        <v>1503</v>
      </c>
      <c r="N1057" s="1" t="s">
        <v>9441</v>
      </c>
      <c r="O1057" s="1" t="s">
        <v>9442</v>
      </c>
    </row>
    <row r="1058">
      <c r="A1058" s="1" t="s">
        <v>5540</v>
      </c>
      <c r="B1058" s="1" t="s">
        <v>7777</v>
      </c>
      <c r="C1058" s="1">
        <v>1.0</v>
      </c>
      <c r="D1058" s="1">
        <v>76.0</v>
      </c>
      <c r="E1058" s="1">
        <v>6.7833601E7</v>
      </c>
      <c r="F1058" s="1" t="b">
        <v>0</v>
      </c>
      <c r="G1058" s="1" t="b">
        <v>0</v>
      </c>
      <c r="H1058" s="1" t="s">
        <v>5539</v>
      </c>
      <c r="I1058" s="1" t="s">
        <v>6094</v>
      </c>
      <c r="J1058" s="1" t="s">
        <v>9443</v>
      </c>
      <c r="L1058" s="1" t="s">
        <v>76</v>
      </c>
      <c r="M1058" s="1" t="s">
        <v>4111</v>
      </c>
      <c r="N1058" s="1" t="s">
        <v>9444</v>
      </c>
      <c r="O1058" s="1" t="s">
        <v>9445</v>
      </c>
    </row>
    <row r="1059">
      <c r="A1059" s="1" t="s">
        <v>5541</v>
      </c>
      <c r="B1059" s="1" t="s">
        <v>7777</v>
      </c>
      <c r="C1059" s="1">
        <v>2.0</v>
      </c>
      <c r="D1059" s="1">
        <v>76.0</v>
      </c>
      <c r="E1059" s="1">
        <v>6.7833601E7</v>
      </c>
      <c r="F1059" s="1" t="b">
        <v>0</v>
      </c>
      <c r="G1059" s="1" t="b">
        <v>0</v>
      </c>
      <c r="H1059" s="1" t="s">
        <v>5539</v>
      </c>
      <c r="I1059" s="1" t="s">
        <v>6094</v>
      </c>
      <c r="J1059" s="1" t="s">
        <v>9443</v>
      </c>
      <c r="L1059" s="1" t="s">
        <v>76</v>
      </c>
      <c r="M1059" s="1" t="s">
        <v>4111</v>
      </c>
      <c r="N1059" s="1" t="s">
        <v>9446</v>
      </c>
      <c r="O1059" s="1" t="s">
        <v>9447</v>
      </c>
    </row>
    <row r="1060">
      <c r="A1060" s="1" t="s">
        <v>5550</v>
      </c>
      <c r="B1060" s="1" t="s">
        <v>7777</v>
      </c>
      <c r="C1060" s="1">
        <v>1.0</v>
      </c>
      <c r="D1060" s="1">
        <v>76.0</v>
      </c>
      <c r="E1060" s="1">
        <v>6.6551083E7</v>
      </c>
      <c r="F1060" s="1" t="b">
        <v>0</v>
      </c>
      <c r="G1060" s="1" t="b">
        <v>0</v>
      </c>
      <c r="H1060" s="1" t="s">
        <v>5549</v>
      </c>
      <c r="I1060" s="1" t="s">
        <v>6094</v>
      </c>
      <c r="J1060" s="1" t="s">
        <v>9448</v>
      </c>
      <c r="L1060" s="1" t="s">
        <v>148</v>
      </c>
      <c r="M1060" s="1" t="s">
        <v>370</v>
      </c>
      <c r="N1060" s="1" t="s">
        <v>9449</v>
      </c>
      <c r="O1060" s="1" t="s">
        <v>9450</v>
      </c>
    </row>
    <row r="1061">
      <c r="A1061" s="1" t="s">
        <v>5551</v>
      </c>
      <c r="B1061" s="1" t="s">
        <v>7777</v>
      </c>
      <c r="C1061" s="1">
        <v>2.0</v>
      </c>
      <c r="D1061" s="1">
        <v>76.0</v>
      </c>
      <c r="E1061" s="1">
        <v>6.6551083E7</v>
      </c>
      <c r="F1061" s="1" t="b">
        <v>0</v>
      </c>
      <c r="G1061" s="1" t="b">
        <v>0</v>
      </c>
      <c r="H1061" s="1" t="s">
        <v>5549</v>
      </c>
      <c r="I1061" s="1" t="s">
        <v>6094</v>
      </c>
      <c r="J1061" s="1" t="s">
        <v>9448</v>
      </c>
      <c r="L1061" s="1" t="s">
        <v>148</v>
      </c>
      <c r="M1061" s="1" t="s">
        <v>370</v>
      </c>
      <c r="N1061" s="1" t="s">
        <v>9451</v>
      </c>
      <c r="O1061" s="1" t="s">
        <v>9452</v>
      </c>
    </row>
    <row r="1062">
      <c r="A1062" s="1" t="s">
        <v>213</v>
      </c>
      <c r="B1062" s="1" t="s">
        <v>6093</v>
      </c>
      <c r="D1062" s="1">
        <v>76.0</v>
      </c>
      <c r="E1062" s="1">
        <v>6.6132704E7</v>
      </c>
      <c r="F1062" s="1" t="b">
        <v>0</v>
      </c>
      <c r="G1062" s="1" t="b">
        <v>0</v>
      </c>
      <c r="H1062" s="1" t="s">
        <v>212</v>
      </c>
      <c r="I1062" s="1" t="s">
        <v>6319</v>
      </c>
      <c r="J1062" s="1" t="s">
        <v>9453</v>
      </c>
      <c r="L1062" s="1" t="s">
        <v>76</v>
      </c>
      <c r="M1062" s="1" t="s">
        <v>38</v>
      </c>
      <c r="N1062" s="1" t="s">
        <v>9454</v>
      </c>
      <c r="O1062" s="1" t="s">
        <v>9455</v>
      </c>
    </row>
    <row r="1063">
      <c r="A1063" s="1" t="s">
        <v>5545</v>
      </c>
      <c r="B1063" s="1" t="s">
        <v>7777</v>
      </c>
      <c r="C1063" s="1">
        <v>1.0</v>
      </c>
      <c r="D1063" s="1">
        <v>76.0</v>
      </c>
      <c r="E1063" s="1">
        <v>6.6080038E7</v>
      </c>
      <c r="F1063" s="1" t="b">
        <v>0</v>
      </c>
      <c r="G1063" s="1" t="b">
        <v>0</v>
      </c>
      <c r="H1063" s="1" t="s">
        <v>5544</v>
      </c>
      <c r="I1063" s="1" t="s">
        <v>6094</v>
      </c>
      <c r="J1063" s="1" t="s">
        <v>9456</v>
      </c>
      <c r="L1063" s="1" t="s">
        <v>76</v>
      </c>
      <c r="M1063" s="1" t="s">
        <v>219</v>
      </c>
      <c r="N1063" s="1" t="s">
        <v>9457</v>
      </c>
      <c r="O1063" s="1" t="s">
        <v>9458</v>
      </c>
    </row>
    <row r="1064">
      <c r="A1064" s="1" t="s">
        <v>5546</v>
      </c>
      <c r="B1064" s="1" t="s">
        <v>7777</v>
      </c>
      <c r="C1064" s="1">
        <v>2.0</v>
      </c>
      <c r="D1064" s="1">
        <v>76.0</v>
      </c>
      <c r="E1064" s="1">
        <v>6.6080038E7</v>
      </c>
      <c r="F1064" s="1" t="b">
        <v>0</v>
      </c>
      <c r="G1064" s="1" t="b">
        <v>0</v>
      </c>
      <c r="H1064" s="1" t="s">
        <v>5544</v>
      </c>
      <c r="I1064" s="1" t="s">
        <v>6094</v>
      </c>
      <c r="J1064" s="1" t="s">
        <v>9456</v>
      </c>
      <c r="L1064" s="1" t="s">
        <v>76</v>
      </c>
      <c r="M1064" s="1" t="s">
        <v>219</v>
      </c>
      <c r="N1064" s="1" t="s">
        <v>9459</v>
      </c>
      <c r="O1064" s="1" t="s">
        <v>9460</v>
      </c>
    </row>
    <row r="1065">
      <c r="A1065" s="1" t="s">
        <v>222</v>
      </c>
      <c r="B1065" s="1" t="s">
        <v>6093</v>
      </c>
      <c r="D1065" s="1">
        <v>76.0</v>
      </c>
      <c r="E1065" s="1">
        <v>6.5507296E7</v>
      </c>
      <c r="F1065" s="1" t="b">
        <v>0</v>
      </c>
      <c r="G1065" s="1" t="b">
        <v>0</v>
      </c>
      <c r="H1065" s="1" t="s">
        <v>221</v>
      </c>
      <c r="I1065" s="1" t="s">
        <v>6319</v>
      </c>
      <c r="J1065" s="1" t="s">
        <v>9461</v>
      </c>
      <c r="L1065" s="1" t="s">
        <v>37</v>
      </c>
      <c r="M1065" s="1" t="s">
        <v>224</v>
      </c>
      <c r="N1065" s="1" t="s">
        <v>9462</v>
      </c>
      <c r="O1065" s="1" t="s">
        <v>9463</v>
      </c>
    </row>
    <row r="1066">
      <c r="A1066" s="1" t="s">
        <v>5555</v>
      </c>
      <c r="B1066" s="1" t="s">
        <v>7777</v>
      </c>
      <c r="C1066" s="1">
        <v>1.0</v>
      </c>
      <c r="D1066" s="1">
        <v>76.0</v>
      </c>
      <c r="E1066" s="1">
        <v>6.5118772E7</v>
      </c>
      <c r="F1066" s="1" t="b">
        <v>0</v>
      </c>
      <c r="G1066" s="1" t="b">
        <v>0</v>
      </c>
      <c r="H1066" s="1" t="s">
        <v>5554</v>
      </c>
      <c r="I1066" s="1" t="s">
        <v>6094</v>
      </c>
      <c r="J1066" s="1" t="s">
        <v>9464</v>
      </c>
      <c r="L1066" s="1" t="s">
        <v>37</v>
      </c>
      <c r="M1066" s="1" t="s">
        <v>4111</v>
      </c>
      <c r="N1066" s="1" t="s">
        <v>9465</v>
      </c>
      <c r="O1066" s="1" t="s">
        <v>9466</v>
      </c>
    </row>
    <row r="1067">
      <c r="A1067" s="1" t="s">
        <v>5556</v>
      </c>
      <c r="B1067" s="1" t="s">
        <v>7777</v>
      </c>
      <c r="C1067" s="1">
        <v>2.0</v>
      </c>
      <c r="D1067" s="1">
        <v>76.0</v>
      </c>
      <c r="E1067" s="1">
        <v>6.5118772E7</v>
      </c>
      <c r="F1067" s="1" t="b">
        <v>0</v>
      </c>
      <c r="G1067" s="1" t="b">
        <v>0</v>
      </c>
      <c r="H1067" s="1" t="s">
        <v>5554</v>
      </c>
      <c r="I1067" s="1" t="s">
        <v>6094</v>
      </c>
      <c r="J1067" s="1" t="s">
        <v>9464</v>
      </c>
      <c r="L1067" s="1" t="s">
        <v>37</v>
      </c>
      <c r="M1067" s="1" t="s">
        <v>4111</v>
      </c>
      <c r="N1067" s="1" t="s">
        <v>9467</v>
      </c>
      <c r="O1067" s="1" t="s">
        <v>9468</v>
      </c>
    </row>
    <row r="1068">
      <c r="A1068" s="1" t="s">
        <v>310</v>
      </c>
      <c r="B1068" s="1" t="s">
        <v>6093</v>
      </c>
      <c r="D1068" s="1">
        <v>76.0</v>
      </c>
      <c r="E1068" s="1">
        <v>6.4591856E7</v>
      </c>
      <c r="F1068" s="1" t="b">
        <v>1</v>
      </c>
      <c r="G1068" s="1" t="b">
        <v>0</v>
      </c>
      <c r="H1068" s="1" t="s">
        <v>309</v>
      </c>
      <c r="I1068" s="1" t="s">
        <v>9204</v>
      </c>
      <c r="J1068" s="1" t="s">
        <v>9469</v>
      </c>
      <c r="K1068" s="1" t="s">
        <v>9470</v>
      </c>
      <c r="L1068" s="1" t="s">
        <v>199</v>
      </c>
      <c r="M1068" s="1" t="s">
        <v>200</v>
      </c>
      <c r="N1068" s="1" t="s">
        <v>9471</v>
      </c>
      <c r="O1068" s="1" t="s">
        <v>9472</v>
      </c>
    </row>
    <row r="1069">
      <c r="A1069" s="1" t="s">
        <v>5565</v>
      </c>
      <c r="B1069" s="1" t="s">
        <v>7777</v>
      </c>
      <c r="C1069" s="1">
        <v>1.0</v>
      </c>
      <c r="D1069" s="1">
        <v>76.0</v>
      </c>
      <c r="E1069" s="1">
        <v>6.241096E7</v>
      </c>
      <c r="F1069" s="1" t="b">
        <v>0</v>
      </c>
      <c r="G1069" s="1" t="b">
        <v>0</v>
      </c>
      <c r="H1069" s="1" t="s">
        <v>5564</v>
      </c>
      <c r="I1069" s="1" t="s">
        <v>6094</v>
      </c>
      <c r="J1069" s="1" t="s">
        <v>9473</v>
      </c>
      <c r="L1069" s="1" t="s">
        <v>25</v>
      </c>
      <c r="M1069" s="1" t="s">
        <v>249</v>
      </c>
      <c r="N1069" s="1" t="s">
        <v>9474</v>
      </c>
      <c r="O1069" s="1" t="s">
        <v>9475</v>
      </c>
    </row>
    <row r="1070">
      <c r="A1070" s="1" t="s">
        <v>5566</v>
      </c>
      <c r="B1070" s="1" t="s">
        <v>7777</v>
      </c>
      <c r="C1070" s="1">
        <v>2.0</v>
      </c>
      <c r="D1070" s="1">
        <v>76.0</v>
      </c>
      <c r="E1070" s="1">
        <v>6.241096E7</v>
      </c>
      <c r="F1070" s="1" t="b">
        <v>0</v>
      </c>
      <c r="G1070" s="1" t="b">
        <v>0</v>
      </c>
      <c r="H1070" s="1" t="s">
        <v>5564</v>
      </c>
      <c r="I1070" s="1" t="s">
        <v>6094</v>
      </c>
      <c r="J1070" s="1" t="s">
        <v>9473</v>
      </c>
      <c r="L1070" s="1" t="s">
        <v>25</v>
      </c>
      <c r="M1070" s="1" t="s">
        <v>249</v>
      </c>
      <c r="N1070" s="1" t="s">
        <v>9476</v>
      </c>
      <c r="O1070" s="1" t="s">
        <v>9477</v>
      </c>
    </row>
    <row r="1071">
      <c r="A1071" s="1" t="s">
        <v>5560</v>
      </c>
      <c r="B1071" s="1" t="s">
        <v>7777</v>
      </c>
      <c r="C1071" s="1">
        <v>1.0</v>
      </c>
      <c r="D1071" s="1">
        <v>76.0</v>
      </c>
      <c r="E1071" s="1">
        <v>6.2227657E7</v>
      </c>
      <c r="F1071" s="1" t="b">
        <v>0</v>
      </c>
      <c r="G1071" s="1" t="b">
        <v>0</v>
      </c>
      <c r="H1071" s="1" t="s">
        <v>5559</v>
      </c>
      <c r="I1071" s="1" t="s">
        <v>6094</v>
      </c>
      <c r="J1071" s="1" t="s">
        <v>9478</v>
      </c>
      <c r="L1071" s="1" t="s">
        <v>37</v>
      </c>
      <c r="M1071" s="1" t="s">
        <v>370</v>
      </c>
      <c r="N1071" s="1" t="s">
        <v>9479</v>
      </c>
      <c r="O1071" s="1" t="s">
        <v>9480</v>
      </c>
    </row>
    <row r="1072">
      <c r="A1072" s="1" t="s">
        <v>5561</v>
      </c>
      <c r="B1072" s="1" t="s">
        <v>7777</v>
      </c>
      <c r="C1072" s="1">
        <v>2.0</v>
      </c>
      <c r="D1072" s="1">
        <v>76.0</v>
      </c>
      <c r="E1072" s="1">
        <v>6.2227657E7</v>
      </c>
      <c r="F1072" s="1" t="b">
        <v>0</v>
      </c>
      <c r="G1072" s="1" t="b">
        <v>0</v>
      </c>
      <c r="H1072" s="1" t="s">
        <v>5559</v>
      </c>
      <c r="I1072" s="1" t="s">
        <v>6094</v>
      </c>
      <c r="J1072" s="1" t="s">
        <v>9478</v>
      </c>
      <c r="L1072" s="1" t="s">
        <v>37</v>
      </c>
      <c r="M1072" s="1" t="s">
        <v>370</v>
      </c>
      <c r="N1072" s="1" t="s">
        <v>9481</v>
      </c>
      <c r="O1072" s="1" t="s">
        <v>9482</v>
      </c>
    </row>
    <row r="1073">
      <c r="A1073" s="1" t="s">
        <v>5571</v>
      </c>
      <c r="B1073" s="1" t="s">
        <v>7777</v>
      </c>
      <c r="C1073" s="1">
        <v>2.0</v>
      </c>
      <c r="D1073" s="1">
        <v>76.0</v>
      </c>
      <c r="E1073" s="1">
        <v>6.1555259E7</v>
      </c>
      <c r="F1073" s="1" t="b">
        <v>0</v>
      </c>
      <c r="G1073" s="1" t="b">
        <v>0</v>
      </c>
      <c r="H1073" s="1" t="s">
        <v>5569</v>
      </c>
      <c r="I1073" s="1" t="s">
        <v>6094</v>
      </c>
      <c r="J1073" s="1" t="s">
        <v>9483</v>
      </c>
      <c r="L1073" s="1" t="s">
        <v>37</v>
      </c>
      <c r="M1073" s="1" t="s">
        <v>4340</v>
      </c>
      <c r="N1073" s="1" t="s">
        <v>9484</v>
      </c>
      <c r="O1073" s="1" t="s">
        <v>9485</v>
      </c>
    </row>
    <row r="1074">
      <c r="A1074" s="1" t="s">
        <v>5570</v>
      </c>
      <c r="B1074" s="1" t="s">
        <v>7777</v>
      </c>
      <c r="C1074" s="1">
        <v>1.0</v>
      </c>
      <c r="D1074" s="1">
        <v>76.0</v>
      </c>
      <c r="E1074" s="1">
        <v>6.1555259E7</v>
      </c>
      <c r="F1074" s="1" t="b">
        <v>0</v>
      </c>
      <c r="G1074" s="1" t="b">
        <v>0</v>
      </c>
      <c r="H1074" s="1" t="s">
        <v>5569</v>
      </c>
      <c r="I1074" s="1" t="s">
        <v>6094</v>
      </c>
      <c r="J1074" s="1" t="s">
        <v>9483</v>
      </c>
      <c r="L1074" s="1" t="s">
        <v>37</v>
      </c>
      <c r="M1074" s="1" t="s">
        <v>4340</v>
      </c>
      <c r="N1074" s="1" t="s">
        <v>9486</v>
      </c>
      <c r="O1074" s="1" t="s">
        <v>9487</v>
      </c>
    </row>
    <row r="1075">
      <c r="A1075" s="1" t="s">
        <v>9488</v>
      </c>
      <c r="B1075" s="1" t="s">
        <v>7777</v>
      </c>
      <c r="C1075" s="1">
        <v>2.0</v>
      </c>
      <c r="D1075" s="1">
        <v>76.0</v>
      </c>
      <c r="E1075" s="1">
        <v>6.1485578E7</v>
      </c>
      <c r="F1075" s="1" t="b">
        <v>0</v>
      </c>
      <c r="G1075" s="1" t="b">
        <v>0</v>
      </c>
      <c r="H1075" s="1" t="s">
        <v>5438</v>
      </c>
      <c r="I1075" s="1" t="s">
        <v>6319</v>
      </c>
      <c r="J1075" s="1" t="s">
        <v>9489</v>
      </c>
      <c r="K1075" s="1" t="s">
        <v>8970</v>
      </c>
      <c r="L1075" s="1" t="s">
        <v>31</v>
      </c>
      <c r="M1075" s="1" t="s">
        <v>1071</v>
      </c>
      <c r="N1075" s="1" t="s">
        <v>9490</v>
      </c>
      <c r="O1075" s="1" t="s">
        <v>9491</v>
      </c>
    </row>
    <row r="1076">
      <c r="A1076" s="1" t="s">
        <v>9492</v>
      </c>
      <c r="B1076" s="1" t="s">
        <v>7777</v>
      </c>
      <c r="C1076" s="1">
        <v>1.0</v>
      </c>
      <c r="D1076" s="1">
        <v>76.0</v>
      </c>
      <c r="E1076" s="1">
        <v>6.1485578E7</v>
      </c>
      <c r="F1076" s="1" t="b">
        <v>0</v>
      </c>
      <c r="G1076" s="1" t="b">
        <v>0</v>
      </c>
      <c r="H1076" s="1" t="s">
        <v>5438</v>
      </c>
      <c r="I1076" s="1" t="s">
        <v>6319</v>
      </c>
      <c r="J1076" s="1" t="s">
        <v>9489</v>
      </c>
      <c r="K1076" s="1" t="s">
        <v>8970</v>
      </c>
      <c r="L1076" s="1" t="s">
        <v>31</v>
      </c>
      <c r="M1076" s="1" t="s">
        <v>1071</v>
      </c>
      <c r="N1076" s="1" t="s">
        <v>9493</v>
      </c>
      <c r="O1076" s="1" t="s">
        <v>9494</v>
      </c>
    </row>
    <row r="1077">
      <c r="A1077" s="1" t="s">
        <v>5594</v>
      </c>
      <c r="B1077" s="1" t="s">
        <v>7777</v>
      </c>
      <c r="C1077" s="1">
        <v>1.0</v>
      </c>
      <c r="D1077" s="1">
        <v>76.0</v>
      </c>
      <c r="E1077" s="1">
        <v>6.101562E7</v>
      </c>
      <c r="F1077" s="1" t="b">
        <v>0</v>
      </c>
      <c r="G1077" s="1" t="b">
        <v>0</v>
      </c>
      <c r="H1077" s="1" t="s">
        <v>5593</v>
      </c>
      <c r="I1077" s="1" t="s">
        <v>6094</v>
      </c>
      <c r="J1077" s="1" t="s">
        <v>9495</v>
      </c>
      <c r="L1077" s="1" t="s">
        <v>25</v>
      </c>
      <c r="M1077" s="1" t="s">
        <v>370</v>
      </c>
      <c r="N1077" s="1" t="s">
        <v>9496</v>
      </c>
      <c r="O1077" s="1" t="s">
        <v>9497</v>
      </c>
    </row>
    <row r="1078">
      <c r="A1078" s="1" t="s">
        <v>5595</v>
      </c>
      <c r="B1078" s="1" t="s">
        <v>7777</v>
      </c>
      <c r="C1078" s="1">
        <v>2.0</v>
      </c>
      <c r="D1078" s="1">
        <v>76.0</v>
      </c>
      <c r="E1078" s="1">
        <v>6.101562E7</v>
      </c>
      <c r="F1078" s="1" t="b">
        <v>0</v>
      </c>
      <c r="G1078" s="1" t="b">
        <v>0</v>
      </c>
      <c r="H1078" s="1" t="s">
        <v>5593</v>
      </c>
      <c r="I1078" s="1" t="s">
        <v>6094</v>
      </c>
      <c r="J1078" s="1" t="s">
        <v>9495</v>
      </c>
      <c r="L1078" s="1" t="s">
        <v>25</v>
      </c>
      <c r="M1078" s="1" t="s">
        <v>370</v>
      </c>
      <c r="N1078" s="1" t="s">
        <v>9498</v>
      </c>
      <c r="O1078" s="1" t="s">
        <v>9499</v>
      </c>
    </row>
    <row r="1079">
      <c r="A1079" s="1" t="s">
        <v>5576</v>
      </c>
      <c r="B1079" s="1" t="s">
        <v>7777</v>
      </c>
      <c r="C1079" s="1">
        <v>2.0</v>
      </c>
      <c r="D1079" s="1">
        <v>76.0</v>
      </c>
      <c r="E1079" s="1">
        <v>6.0773273E7</v>
      </c>
      <c r="F1079" s="1" t="b">
        <v>0</v>
      </c>
      <c r="G1079" s="1" t="b">
        <v>0</v>
      </c>
      <c r="H1079" s="1" t="s">
        <v>5574</v>
      </c>
      <c r="I1079" s="1" t="s">
        <v>6094</v>
      </c>
      <c r="J1079" s="1" t="s">
        <v>9500</v>
      </c>
      <c r="L1079" s="1" t="s">
        <v>148</v>
      </c>
      <c r="M1079" s="1" t="s">
        <v>370</v>
      </c>
      <c r="N1079" s="1" t="s">
        <v>9501</v>
      </c>
      <c r="O1079" s="1" t="s">
        <v>9502</v>
      </c>
    </row>
    <row r="1080">
      <c r="A1080" s="1" t="s">
        <v>5575</v>
      </c>
      <c r="B1080" s="1" t="s">
        <v>7777</v>
      </c>
      <c r="C1080" s="1">
        <v>1.0</v>
      </c>
      <c r="D1080" s="1">
        <v>76.0</v>
      </c>
      <c r="E1080" s="1">
        <v>6.0773273E7</v>
      </c>
      <c r="F1080" s="1" t="b">
        <v>0</v>
      </c>
      <c r="G1080" s="1" t="b">
        <v>0</v>
      </c>
      <c r="H1080" s="1" t="s">
        <v>5574</v>
      </c>
      <c r="I1080" s="1" t="s">
        <v>6094</v>
      </c>
      <c r="J1080" s="1" t="s">
        <v>9500</v>
      </c>
      <c r="L1080" s="1" t="s">
        <v>148</v>
      </c>
      <c r="M1080" s="1" t="s">
        <v>370</v>
      </c>
      <c r="N1080" s="1" t="s">
        <v>9503</v>
      </c>
      <c r="O1080" s="1" t="s">
        <v>9504</v>
      </c>
    </row>
    <row r="1081">
      <c r="A1081" s="1" t="s">
        <v>9505</v>
      </c>
      <c r="B1081" s="1" t="s">
        <v>7777</v>
      </c>
      <c r="C1081" s="1">
        <v>1.0</v>
      </c>
      <c r="D1081" s="1">
        <v>76.0</v>
      </c>
      <c r="E1081" s="1">
        <v>6.0495915E7</v>
      </c>
      <c r="F1081" s="1" t="b">
        <v>0</v>
      </c>
      <c r="G1081" s="1" t="b">
        <v>0</v>
      </c>
      <c r="H1081" s="1" t="s">
        <v>5438</v>
      </c>
      <c r="I1081" s="1" t="s">
        <v>6319</v>
      </c>
      <c r="J1081" s="1" t="s">
        <v>9489</v>
      </c>
      <c r="K1081" s="1" t="s">
        <v>8970</v>
      </c>
      <c r="L1081" s="1" t="s">
        <v>31</v>
      </c>
      <c r="M1081" s="1" t="s">
        <v>1071</v>
      </c>
      <c r="N1081" s="1" t="s">
        <v>9506</v>
      </c>
      <c r="O1081" s="1" t="s">
        <v>9507</v>
      </c>
    </row>
    <row r="1082">
      <c r="A1082" s="1" t="s">
        <v>9508</v>
      </c>
      <c r="B1082" s="1" t="s">
        <v>7777</v>
      </c>
      <c r="C1082" s="1">
        <v>2.0</v>
      </c>
      <c r="D1082" s="1">
        <v>76.0</v>
      </c>
      <c r="E1082" s="1">
        <v>6.0495915E7</v>
      </c>
      <c r="F1082" s="1" t="b">
        <v>0</v>
      </c>
      <c r="G1082" s="1" t="b">
        <v>0</v>
      </c>
      <c r="H1082" s="1" t="s">
        <v>5438</v>
      </c>
      <c r="I1082" s="1" t="s">
        <v>6319</v>
      </c>
      <c r="J1082" s="1" t="s">
        <v>9489</v>
      </c>
      <c r="K1082" s="1" t="s">
        <v>8970</v>
      </c>
      <c r="L1082" s="1" t="s">
        <v>31</v>
      </c>
      <c r="M1082" s="1" t="s">
        <v>1071</v>
      </c>
      <c r="N1082" s="1" t="s">
        <v>9509</v>
      </c>
      <c r="O1082" s="1" t="s">
        <v>9510</v>
      </c>
    </row>
    <row r="1083">
      <c r="A1083" s="1" t="s">
        <v>5581</v>
      </c>
      <c r="B1083" s="1" t="s">
        <v>7777</v>
      </c>
      <c r="C1083" s="1">
        <v>2.0</v>
      </c>
      <c r="D1083" s="1">
        <v>76.0</v>
      </c>
      <c r="E1083" s="1">
        <v>6.0110241E7</v>
      </c>
      <c r="F1083" s="1" t="b">
        <v>0</v>
      </c>
      <c r="G1083" s="1" t="b">
        <v>0</v>
      </c>
      <c r="H1083" s="1" t="s">
        <v>5579</v>
      </c>
      <c r="I1083" s="1" t="s">
        <v>6094</v>
      </c>
      <c r="J1083" s="1" t="s">
        <v>9511</v>
      </c>
      <c r="L1083" s="1" t="s">
        <v>76</v>
      </c>
      <c r="M1083" s="1" t="s">
        <v>103</v>
      </c>
      <c r="N1083" s="1" t="s">
        <v>9512</v>
      </c>
      <c r="O1083" s="1" t="s">
        <v>9513</v>
      </c>
    </row>
    <row r="1084">
      <c r="A1084" s="1" t="s">
        <v>5580</v>
      </c>
      <c r="B1084" s="1" t="s">
        <v>7777</v>
      </c>
      <c r="C1084" s="1">
        <v>1.0</v>
      </c>
      <c r="D1084" s="1">
        <v>76.0</v>
      </c>
      <c r="E1084" s="1">
        <v>6.0110241E7</v>
      </c>
      <c r="F1084" s="1" t="b">
        <v>0</v>
      </c>
      <c r="G1084" s="1" t="b">
        <v>0</v>
      </c>
      <c r="H1084" s="1" t="s">
        <v>5579</v>
      </c>
      <c r="I1084" s="1" t="s">
        <v>6094</v>
      </c>
      <c r="J1084" s="1" t="s">
        <v>9511</v>
      </c>
      <c r="L1084" s="1" t="s">
        <v>76</v>
      </c>
      <c r="M1084" s="1" t="s">
        <v>103</v>
      </c>
      <c r="N1084" s="1" t="s">
        <v>9514</v>
      </c>
      <c r="O1084" s="1" t="s">
        <v>9515</v>
      </c>
    </row>
    <row r="1085">
      <c r="A1085" s="1" t="s">
        <v>9516</v>
      </c>
      <c r="B1085" s="1" t="s">
        <v>6093</v>
      </c>
      <c r="D1085" s="1">
        <v>76.0</v>
      </c>
      <c r="E1085" s="1">
        <v>5.9016034E7</v>
      </c>
      <c r="F1085" s="1" t="b">
        <v>0</v>
      </c>
      <c r="G1085" s="1" t="b">
        <v>0</v>
      </c>
      <c r="H1085" s="1" t="s">
        <v>1515</v>
      </c>
      <c r="I1085" s="1" t="s">
        <v>6319</v>
      </c>
      <c r="J1085" s="1" t="s">
        <v>6341</v>
      </c>
      <c r="K1085" s="1" t="s">
        <v>9517</v>
      </c>
      <c r="L1085" s="1" t="s">
        <v>633</v>
      </c>
      <c r="M1085" s="1" t="s">
        <v>634</v>
      </c>
      <c r="N1085" s="1" t="s">
        <v>9518</v>
      </c>
      <c r="O1085" s="1" t="s">
        <v>9519</v>
      </c>
    </row>
    <row r="1086">
      <c r="A1086" s="1" t="s">
        <v>5604</v>
      </c>
      <c r="B1086" s="1" t="s">
        <v>7777</v>
      </c>
      <c r="C1086" s="1">
        <v>1.0</v>
      </c>
      <c r="D1086" s="1">
        <v>76.0</v>
      </c>
      <c r="E1086" s="1">
        <v>5.8806433E7</v>
      </c>
      <c r="F1086" s="1" t="b">
        <v>0</v>
      </c>
      <c r="G1086" s="1" t="b">
        <v>0</v>
      </c>
      <c r="H1086" s="1" t="s">
        <v>5603</v>
      </c>
      <c r="I1086" s="1" t="s">
        <v>6094</v>
      </c>
      <c r="J1086" s="1" t="s">
        <v>9520</v>
      </c>
      <c r="L1086" s="1" t="s">
        <v>148</v>
      </c>
      <c r="M1086" s="1" t="s">
        <v>98</v>
      </c>
      <c r="N1086" s="1" t="s">
        <v>9521</v>
      </c>
      <c r="O1086" s="1" t="s">
        <v>9522</v>
      </c>
    </row>
    <row r="1087">
      <c r="A1087" s="1" t="s">
        <v>5605</v>
      </c>
      <c r="B1087" s="1" t="s">
        <v>7777</v>
      </c>
      <c r="C1087" s="1">
        <v>2.0</v>
      </c>
      <c r="D1087" s="1">
        <v>76.0</v>
      </c>
      <c r="E1087" s="1">
        <v>5.8806433E7</v>
      </c>
      <c r="F1087" s="1" t="b">
        <v>0</v>
      </c>
      <c r="G1087" s="1" t="b">
        <v>0</v>
      </c>
      <c r="H1087" s="1" t="s">
        <v>5603</v>
      </c>
      <c r="I1087" s="1" t="s">
        <v>6094</v>
      </c>
      <c r="J1087" s="1" t="s">
        <v>9520</v>
      </c>
      <c r="L1087" s="1" t="s">
        <v>148</v>
      </c>
      <c r="M1087" s="1" t="s">
        <v>98</v>
      </c>
      <c r="N1087" s="1" t="s">
        <v>9523</v>
      </c>
      <c r="O1087" s="1" t="s">
        <v>9524</v>
      </c>
    </row>
    <row r="1088">
      <c r="A1088" s="1" t="s">
        <v>5589</v>
      </c>
      <c r="B1088" s="1" t="s">
        <v>7777</v>
      </c>
      <c r="C1088" s="1">
        <v>1.0</v>
      </c>
      <c r="D1088" s="1">
        <v>76.0</v>
      </c>
      <c r="E1088" s="1">
        <v>5.8687015E7</v>
      </c>
      <c r="F1088" s="1" t="b">
        <v>0</v>
      </c>
      <c r="G1088" s="1" t="b">
        <v>0</v>
      </c>
      <c r="H1088" s="1" t="s">
        <v>5588</v>
      </c>
      <c r="I1088" s="1" t="s">
        <v>6094</v>
      </c>
      <c r="J1088" s="1" t="s">
        <v>9525</v>
      </c>
      <c r="L1088" s="1" t="s">
        <v>76</v>
      </c>
      <c r="M1088" s="1" t="s">
        <v>98</v>
      </c>
      <c r="N1088" s="1" t="s">
        <v>9526</v>
      </c>
      <c r="O1088" s="1" t="s">
        <v>9527</v>
      </c>
    </row>
    <row r="1089">
      <c r="A1089" s="1" t="s">
        <v>5590</v>
      </c>
      <c r="B1089" s="1" t="s">
        <v>7777</v>
      </c>
      <c r="C1089" s="1">
        <v>2.0</v>
      </c>
      <c r="D1089" s="1">
        <v>76.0</v>
      </c>
      <c r="E1089" s="1">
        <v>5.8687015E7</v>
      </c>
      <c r="F1089" s="1" t="b">
        <v>0</v>
      </c>
      <c r="G1089" s="1" t="b">
        <v>0</v>
      </c>
      <c r="H1089" s="1" t="s">
        <v>5588</v>
      </c>
      <c r="I1089" s="1" t="s">
        <v>6094</v>
      </c>
      <c r="J1089" s="1" t="s">
        <v>9525</v>
      </c>
      <c r="L1089" s="1" t="s">
        <v>76</v>
      </c>
      <c r="M1089" s="1" t="s">
        <v>98</v>
      </c>
      <c r="N1089" s="1" t="s">
        <v>9528</v>
      </c>
      <c r="O1089" s="1" t="s">
        <v>9529</v>
      </c>
    </row>
    <row r="1090">
      <c r="A1090" s="1" t="s">
        <v>5623</v>
      </c>
      <c r="B1090" s="1" t="s">
        <v>7777</v>
      </c>
      <c r="C1090" s="1">
        <v>1.0</v>
      </c>
      <c r="D1090" s="1">
        <v>76.0</v>
      </c>
      <c r="E1090" s="1">
        <v>5.8380692E7</v>
      </c>
      <c r="F1090" s="1" t="b">
        <v>0</v>
      </c>
      <c r="G1090" s="1" t="b">
        <v>0</v>
      </c>
      <c r="H1090" s="1" t="s">
        <v>5622</v>
      </c>
      <c r="I1090" s="1" t="s">
        <v>6094</v>
      </c>
      <c r="J1090" s="1" t="s">
        <v>9530</v>
      </c>
      <c r="L1090" s="1" t="s">
        <v>25</v>
      </c>
      <c r="M1090" s="1" t="s">
        <v>180</v>
      </c>
      <c r="N1090" s="1" t="s">
        <v>9531</v>
      </c>
      <c r="O1090" s="1" t="s">
        <v>9532</v>
      </c>
    </row>
    <row r="1091">
      <c r="A1091" s="1" t="s">
        <v>5624</v>
      </c>
      <c r="B1091" s="1" t="s">
        <v>7777</v>
      </c>
      <c r="C1091" s="1">
        <v>2.0</v>
      </c>
      <c r="D1091" s="1">
        <v>76.0</v>
      </c>
      <c r="E1091" s="1">
        <v>5.8380692E7</v>
      </c>
      <c r="F1091" s="1" t="b">
        <v>0</v>
      </c>
      <c r="G1091" s="1" t="b">
        <v>0</v>
      </c>
      <c r="H1091" s="1" t="s">
        <v>5622</v>
      </c>
      <c r="I1091" s="1" t="s">
        <v>6094</v>
      </c>
      <c r="J1091" s="1" t="s">
        <v>9530</v>
      </c>
      <c r="L1091" s="1" t="s">
        <v>25</v>
      </c>
      <c r="M1091" s="1" t="s">
        <v>180</v>
      </c>
      <c r="N1091" s="1" t="s">
        <v>9533</v>
      </c>
      <c r="O1091" s="1" t="s">
        <v>9534</v>
      </c>
    </row>
    <row r="1092">
      <c r="A1092" s="1" t="s">
        <v>9535</v>
      </c>
      <c r="B1092" s="1" t="s">
        <v>6093</v>
      </c>
      <c r="D1092" s="1">
        <v>76.0</v>
      </c>
      <c r="E1092" s="1">
        <v>5.8335949E7</v>
      </c>
      <c r="F1092" s="1" t="b">
        <v>0</v>
      </c>
      <c r="G1092" s="1" t="b">
        <v>0</v>
      </c>
      <c r="H1092" s="1" t="s">
        <v>1515</v>
      </c>
      <c r="I1092" s="1" t="s">
        <v>6319</v>
      </c>
      <c r="J1092" s="1" t="s">
        <v>6341</v>
      </c>
      <c r="K1092" s="1" t="s">
        <v>9517</v>
      </c>
      <c r="L1092" s="1" t="s">
        <v>633</v>
      </c>
      <c r="M1092" s="1" t="s">
        <v>634</v>
      </c>
      <c r="N1092" s="1" t="s">
        <v>9536</v>
      </c>
      <c r="O1092" s="1" t="s">
        <v>9537</v>
      </c>
    </row>
    <row r="1093">
      <c r="A1093" s="1" t="s">
        <v>5613</v>
      </c>
      <c r="B1093" s="1" t="s">
        <v>7777</v>
      </c>
      <c r="C1093" s="1">
        <v>1.0</v>
      </c>
      <c r="D1093" s="1">
        <v>76.0</v>
      </c>
      <c r="E1093" s="1">
        <v>5.8206371E7</v>
      </c>
      <c r="F1093" s="1" t="b">
        <v>0</v>
      </c>
      <c r="G1093" s="1" t="b">
        <v>0</v>
      </c>
      <c r="H1093" s="1" t="s">
        <v>5612</v>
      </c>
      <c r="I1093" s="1" t="s">
        <v>6094</v>
      </c>
      <c r="J1093" s="1" t="s">
        <v>9538</v>
      </c>
      <c r="L1093" s="1" t="s">
        <v>37</v>
      </c>
      <c r="M1093" s="1" t="s">
        <v>370</v>
      </c>
      <c r="N1093" s="1" t="s">
        <v>9539</v>
      </c>
      <c r="O1093" s="1" t="s">
        <v>9540</v>
      </c>
    </row>
    <row r="1094">
      <c r="A1094" s="1" t="s">
        <v>5614</v>
      </c>
      <c r="B1094" s="1" t="s">
        <v>7777</v>
      </c>
      <c r="C1094" s="1">
        <v>2.0</v>
      </c>
      <c r="D1094" s="1">
        <v>76.0</v>
      </c>
      <c r="E1094" s="1">
        <v>5.8206371E7</v>
      </c>
      <c r="F1094" s="1" t="b">
        <v>0</v>
      </c>
      <c r="G1094" s="1" t="b">
        <v>0</v>
      </c>
      <c r="H1094" s="1" t="s">
        <v>5612</v>
      </c>
      <c r="I1094" s="1" t="s">
        <v>6094</v>
      </c>
      <c r="J1094" s="1" t="s">
        <v>9538</v>
      </c>
      <c r="L1094" s="1" t="s">
        <v>37</v>
      </c>
      <c r="M1094" s="1" t="s">
        <v>370</v>
      </c>
      <c r="N1094" s="1" t="s">
        <v>9541</v>
      </c>
      <c r="O1094" s="1" t="s">
        <v>9542</v>
      </c>
    </row>
    <row r="1095">
      <c r="A1095" s="1" t="s">
        <v>5628</v>
      </c>
      <c r="B1095" s="1" t="s">
        <v>7777</v>
      </c>
      <c r="C1095" s="1">
        <v>1.0</v>
      </c>
      <c r="D1095" s="1">
        <v>76.0</v>
      </c>
      <c r="E1095" s="1">
        <v>5.7758169E7</v>
      </c>
      <c r="F1095" s="1" t="b">
        <v>0</v>
      </c>
      <c r="G1095" s="1" t="b">
        <v>0</v>
      </c>
      <c r="H1095" s="1" t="s">
        <v>5627</v>
      </c>
      <c r="I1095" s="1" t="s">
        <v>6094</v>
      </c>
      <c r="J1095" s="1" t="s">
        <v>9543</v>
      </c>
      <c r="L1095" s="1" t="s">
        <v>148</v>
      </c>
      <c r="M1095" s="1" t="s">
        <v>180</v>
      </c>
      <c r="N1095" s="1" t="s">
        <v>9544</v>
      </c>
      <c r="O1095" s="1" t="s">
        <v>9545</v>
      </c>
    </row>
    <row r="1096">
      <c r="A1096" s="1" t="s">
        <v>5629</v>
      </c>
      <c r="B1096" s="1" t="s">
        <v>7777</v>
      </c>
      <c r="C1096" s="1">
        <v>2.0</v>
      </c>
      <c r="D1096" s="1">
        <v>76.0</v>
      </c>
      <c r="E1096" s="1">
        <v>5.7758169E7</v>
      </c>
      <c r="F1096" s="1" t="b">
        <v>0</v>
      </c>
      <c r="G1096" s="1" t="b">
        <v>0</v>
      </c>
      <c r="H1096" s="1" t="s">
        <v>5627</v>
      </c>
      <c r="I1096" s="1" t="s">
        <v>6094</v>
      </c>
      <c r="J1096" s="1" t="s">
        <v>9543</v>
      </c>
      <c r="L1096" s="1" t="s">
        <v>148</v>
      </c>
      <c r="M1096" s="1" t="s">
        <v>180</v>
      </c>
      <c r="N1096" s="1" t="s">
        <v>9546</v>
      </c>
      <c r="O1096" s="1" t="s">
        <v>9547</v>
      </c>
    </row>
    <row r="1097">
      <c r="A1097" s="1" t="s">
        <v>5599</v>
      </c>
      <c r="B1097" s="1" t="s">
        <v>7777</v>
      </c>
      <c r="C1097" s="1">
        <v>1.0</v>
      </c>
      <c r="D1097" s="1">
        <v>76.0</v>
      </c>
      <c r="E1097" s="1">
        <v>5.7476961E7</v>
      </c>
      <c r="F1097" s="1" t="b">
        <v>0</v>
      </c>
      <c r="G1097" s="1" t="b">
        <v>0</v>
      </c>
      <c r="H1097" s="1" t="s">
        <v>5598</v>
      </c>
      <c r="I1097" s="1" t="s">
        <v>6094</v>
      </c>
      <c r="J1097" s="1" t="s">
        <v>9548</v>
      </c>
      <c r="L1097" s="1" t="s">
        <v>148</v>
      </c>
      <c r="M1097" s="1" t="s">
        <v>103</v>
      </c>
      <c r="N1097" s="1" t="s">
        <v>9549</v>
      </c>
      <c r="O1097" s="1" t="s">
        <v>9550</v>
      </c>
    </row>
    <row r="1098">
      <c r="A1098" s="1" t="s">
        <v>5600</v>
      </c>
      <c r="B1098" s="1" t="s">
        <v>7777</v>
      </c>
      <c r="C1098" s="1">
        <v>2.0</v>
      </c>
      <c r="D1098" s="1">
        <v>76.0</v>
      </c>
      <c r="E1098" s="1">
        <v>5.7476961E7</v>
      </c>
      <c r="F1098" s="1" t="b">
        <v>0</v>
      </c>
      <c r="G1098" s="1" t="b">
        <v>0</v>
      </c>
      <c r="H1098" s="1" t="s">
        <v>5598</v>
      </c>
      <c r="I1098" s="1" t="s">
        <v>6094</v>
      </c>
      <c r="J1098" s="1" t="s">
        <v>9548</v>
      </c>
      <c r="L1098" s="1" t="s">
        <v>148</v>
      </c>
      <c r="M1098" s="1" t="s">
        <v>103</v>
      </c>
      <c r="N1098" s="1" t="s">
        <v>9551</v>
      </c>
      <c r="O1098" s="1" t="s">
        <v>9552</v>
      </c>
    </row>
    <row r="1099">
      <c r="A1099" s="1" t="s">
        <v>5633</v>
      </c>
      <c r="B1099" s="1" t="s">
        <v>7777</v>
      </c>
      <c r="C1099" s="1">
        <v>1.0</v>
      </c>
      <c r="D1099" s="1">
        <v>76.0</v>
      </c>
      <c r="E1099" s="1">
        <v>5.7279948E7</v>
      </c>
      <c r="F1099" s="1" t="b">
        <v>0</v>
      </c>
      <c r="G1099" s="1" t="b">
        <v>0</v>
      </c>
      <c r="H1099" s="1" t="s">
        <v>5632</v>
      </c>
      <c r="I1099" s="1" t="s">
        <v>6094</v>
      </c>
      <c r="J1099" s="1" t="s">
        <v>9553</v>
      </c>
      <c r="L1099" s="1" t="s">
        <v>76</v>
      </c>
      <c r="M1099" s="1" t="s">
        <v>180</v>
      </c>
      <c r="N1099" s="1" t="s">
        <v>9554</v>
      </c>
      <c r="O1099" s="1" t="s">
        <v>9555</v>
      </c>
    </row>
    <row r="1100">
      <c r="A1100" s="1" t="s">
        <v>5634</v>
      </c>
      <c r="B1100" s="1" t="s">
        <v>7777</v>
      </c>
      <c r="C1100" s="1">
        <v>2.0</v>
      </c>
      <c r="D1100" s="1">
        <v>76.0</v>
      </c>
      <c r="E1100" s="1">
        <v>5.7279948E7</v>
      </c>
      <c r="F1100" s="1" t="b">
        <v>0</v>
      </c>
      <c r="G1100" s="1" t="b">
        <v>0</v>
      </c>
      <c r="H1100" s="1" t="s">
        <v>5632</v>
      </c>
      <c r="I1100" s="1" t="s">
        <v>6094</v>
      </c>
      <c r="J1100" s="1" t="s">
        <v>9553</v>
      </c>
      <c r="L1100" s="1" t="s">
        <v>76</v>
      </c>
      <c r="M1100" s="1" t="s">
        <v>180</v>
      </c>
      <c r="N1100" s="1" t="s">
        <v>9556</v>
      </c>
      <c r="O1100" s="1" t="s">
        <v>9557</v>
      </c>
    </row>
    <row r="1101">
      <c r="A1101" s="1" t="s">
        <v>5638</v>
      </c>
      <c r="B1101" s="1" t="s">
        <v>7777</v>
      </c>
      <c r="C1101" s="1">
        <v>1.0</v>
      </c>
      <c r="D1101" s="1">
        <v>76.0</v>
      </c>
      <c r="E1101" s="1">
        <v>5.6407844E7</v>
      </c>
      <c r="F1101" s="1" t="b">
        <v>0</v>
      </c>
      <c r="G1101" s="1" t="b">
        <v>0</v>
      </c>
      <c r="H1101" s="1" t="s">
        <v>5637</v>
      </c>
      <c r="I1101" s="1" t="s">
        <v>6094</v>
      </c>
      <c r="J1101" s="1" t="s">
        <v>9558</v>
      </c>
      <c r="L1101" s="1" t="s">
        <v>76</v>
      </c>
      <c r="M1101" s="1" t="s">
        <v>301</v>
      </c>
      <c r="N1101" s="1" t="s">
        <v>9559</v>
      </c>
      <c r="O1101" s="1" t="s">
        <v>9560</v>
      </c>
    </row>
    <row r="1102">
      <c r="A1102" s="1" t="s">
        <v>5639</v>
      </c>
      <c r="B1102" s="1" t="s">
        <v>7777</v>
      </c>
      <c r="C1102" s="1">
        <v>2.0</v>
      </c>
      <c r="D1102" s="1">
        <v>76.0</v>
      </c>
      <c r="E1102" s="1">
        <v>5.6407844E7</v>
      </c>
      <c r="F1102" s="1" t="b">
        <v>0</v>
      </c>
      <c r="G1102" s="1" t="b">
        <v>0</v>
      </c>
      <c r="H1102" s="1" t="s">
        <v>5637</v>
      </c>
      <c r="I1102" s="1" t="s">
        <v>6094</v>
      </c>
      <c r="J1102" s="1" t="s">
        <v>9558</v>
      </c>
      <c r="L1102" s="1" t="s">
        <v>76</v>
      </c>
      <c r="M1102" s="1" t="s">
        <v>301</v>
      </c>
      <c r="N1102" s="1" t="s">
        <v>9561</v>
      </c>
      <c r="O1102" s="1" t="s">
        <v>9562</v>
      </c>
    </row>
    <row r="1103">
      <c r="A1103" s="1" t="s">
        <v>5644</v>
      </c>
      <c r="B1103" s="1" t="s">
        <v>7777</v>
      </c>
      <c r="C1103" s="1">
        <v>2.0</v>
      </c>
      <c r="D1103" s="1">
        <v>76.0</v>
      </c>
      <c r="E1103" s="1">
        <v>5.6272815E7</v>
      </c>
      <c r="F1103" s="1" t="b">
        <v>0</v>
      </c>
      <c r="G1103" s="1" t="b">
        <v>0</v>
      </c>
      <c r="H1103" s="1" t="s">
        <v>5642</v>
      </c>
      <c r="I1103" s="1" t="s">
        <v>6094</v>
      </c>
      <c r="J1103" s="1" t="s">
        <v>9563</v>
      </c>
      <c r="L1103" s="1" t="s">
        <v>148</v>
      </c>
      <c r="M1103" s="1" t="s">
        <v>190</v>
      </c>
      <c r="N1103" s="1" t="s">
        <v>9564</v>
      </c>
      <c r="O1103" s="1" t="s">
        <v>9565</v>
      </c>
    </row>
    <row r="1104">
      <c r="A1104" s="1" t="s">
        <v>5643</v>
      </c>
      <c r="B1104" s="1" t="s">
        <v>7777</v>
      </c>
      <c r="C1104" s="1">
        <v>1.0</v>
      </c>
      <c r="D1104" s="1">
        <v>76.0</v>
      </c>
      <c r="E1104" s="1">
        <v>5.6272815E7</v>
      </c>
      <c r="F1104" s="1" t="b">
        <v>0</v>
      </c>
      <c r="G1104" s="1" t="b">
        <v>0</v>
      </c>
      <c r="H1104" s="1" t="s">
        <v>5642</v>
      </c>
      <c r="I1104" s="1" t="s">
        <v>6094</v>
      </c>
      <c r="J1104" s="1" t="s">
        <v>9563</v>
      </c>
      <c r="L1104" s="1" t="s">
        <v>148</v>
      </c>
      <c r="M1104" s="1" t="s">
        <v>190</v>
      </c>
      <c r="N1104" s="1" t="s">
        <v>9566</v>
      </c>
      <c r="O1104" s="1" t="s">
        <v>9567</v>
      </c>
    </row>
    <row r="1105">
      <c r="A1105" s="1" t="s">
        <v>336</v>
      </c>
      <c r="B1105" s="1" t="s">
        <v>6093</v>
      </c>
      <c r="D1105" s="1">
        <v>76.0</v>
      </c>
      <c r="E1105" s="1">
        <v>5.5098606E7</v>
      </c>
      <c r="F1105" s="1" t="b">
        <v>0</v>
      </c>
      <c r="G1105" s="1" t="b">
        <v>0</v>
      </c>
      <c r="H1105" s="1" t="s">
        <v>335</v>
      </c>
      <c r="I1105" s="1" t="s">
        <v>6319</v>
      </c>
      <c r="J1105" s="1" t="s">
        <v>9568</v>
      </c>
      <c r="L1105" s="1" t="s">
        <v>25</v>
      </c>
      <c r="M1105" s="1" t="s">
        <v>268</v>
      </c>
      <c r="N1105" s="1" t="s">
        <v>9569</v>
      </c>
      <c r="O1105" s="1" t="s">
        <v>9570</v>
      </c>
    </row>
    <row r="1106">
      <c r="A1106" s="1" t="s">
        <v>5653</v>
      </c>
      <c r="B1106" s="1" t="s">
        <v>7777</v>
      </c>
      <c r="C1106" s="1">
        <v>1.0</v>
      </c>
      <c r="D1106" s="1">
        <v>76.0</v>
      </c>
      <c r="E1106" s="1">
        <v>5.4654131E7</v>
      </c>
      <c r="F1106" s="1" t="b">
        <v>0</v>
      </c>
      <c r="G1106" s="1" t="b">
        <v>0</v>
      </c>
      <c r="H1106" s="1" t="s">
        <v>5652</v>
      </c>
      <c r="I1106" s="1" t="s">
        <v>6094</v>
      </c>
      <c r="J1106" s="1" t="s">
        <v>9571</v>
      </c>
      <c r="L1106" s="1" t="s">
        <v>25</v>
      </c>
      <c r="M1106" s="1" t="s">
        <v>370</v>
      </c>
      <c r="N1106" s="1" t="s">
        <v>9572</v>
      </c>
      <c r="O1106" s="1" t="s">
        <v>9573</v>
      </c>
    </row>
    <row r="1107">
      <c r="A1107" s="1" t="s">
        <v>5654</v>
      </c>
      <c r="B1107" s="1" t="s">
        <v>7777</v>
      </c>
      <c r="C1107" s="1">
        <v>2.0</v>
      </c>
      <c r="D1107" s="1">
        <v>76.0</v>
      </c>
      <c r="E1107" s="1">
        <v>5.4654131E7</v>
      </c>
      <c r="F1107" s="1" t="b">
        <v>0</v>
      </c>
      <c r="G1107" s="1" t="b">
        <v>0</v>
      </c>
      <c r="H1107" s="1" t="s">
        <v>5652</v>
      </c>
      <c r="I1107" s="1" t="s">
        <v>6094</v>
      </c>
      <c r="J1107" s="1" t="s">
        <v>9571</v>
      </c>
      <c r="L1107" s="1" t="s">
        <v>25</v>
      </c>
      <c r="M1107" s="1" t="s">
        <v>370</v>
      </c>
      <c r="N1107" s="1" t="s">
        <v>9574</v>
      </c>
      <c r="O1107" s="1" t="s">
        <v>9575</v>
      </c>
    </row>
    <row r="1108">
      <c r="A1108" s="1" t="s">
        <v>350</v>
      </c>
      <c r="B1108" s="1" t="s">
        <v>6093</v>
      </c>
      <c r="D1108" s="1">
        <v>76.0</v>
      </c>
      <c r="E1108" s="1">
        <v>5.4081653E7</v>
      </c>
      <c r="F1108" s="1" t="b">
        <v>0</v>
      </c>
      <c r="G1108" s="1" t="b">
        <v>0</v>
      </c>
      <c r="H1108" s="1" t="s">
        <v>349</v>
      </c>
      <c r="I1108" s="1" t="s">
        <v>6319</v>
      </c>
      <c r="J1108" s="1" t="s">
        <v>9218</v>
      </c>
      <c r="L1108" s="1" t="s">
        <v>37</v>
      </c>
      <c r="M1108" s="1" t="s">
        <v>138</v>
      </c>
      <c r="N1108" s="1" t="s">
        <v>9576</v>
      </c>
      <c r="O1108" s="1" t="s">
        <v>9577</v>
      </c>
    </row>
    <row r="1109">
      <c r="A1109" s="1" t="s">
        <v>5684</v>
      </c>
      <c r="B1109" s="1" t="s">
        <v>7777</v>
      </c>
      <c r="C1109" s="1">
        <v>2.0</v>
      </c>
      <c r="D1109" s="1">
        <v>76.0</v>
      </c>
      <c r="E1109" s="1">
        <v>5.3826369E7</v>
      </c>
      <c r="F1109" s="1" t="b">
        <v>0</v>
      </c>
      <c r="G1109" s="1" t="b">
        <v>0</v>
      </c>
      <c r="H1109" s="1" t="s">
        <v>5682</v>
      </c>
      <c r="I1109" s="1" t="s">
        <v>6094</v>
      </c>
      <c r="J1109" s="1" t="s">
        <v>9578</v>
      </c>
      <c r="L1109" s="1" t="s">
        <v>25</v>
      </c>
      <c r="M1109" s="1" t="s">
        <v>180</v>
      </c>
      <c r="N1109" s="1" t="s">
        <v>9579</v>
      </c>
      <c r="O1109" s="1" t="s">
        <v>9580</v>
      </c>
    </row>
    <row r="1110">
      <c r="A1110" s="1" t="s">
        <v>5683</v>
      </c>
      <c r="B1110" s="1" t="s">
        <v>7777</v>
      </c>
      <c r="C1110" s="1">
        <v>1.0</v>
      </c>
      <c r="D1110" s="1">
        <v>76.0</v>
      </c>
      <c r="E1110" s="1">
        <v>5.3826369E7</v>
      </c>
      <c r="F1110" s="1" t="b">
        <v>0</v>
      </c>
      <c r="G1110" s="1" t="b">
        <v>0</v>
      </c>
      <c r="H1110" s="1" t="s">
        <v>5682</v>
      </c>
      <c r="I1110" s="1" t="s">
        <v>6094</v>
      </c>
      <c r="J1110" s="1" t="s">
        <v>9578</v>
      </c>
      <c r="L1110" s="1" t="s">
        <v>25</v>
      </c>
      <c r="M1110" s="1" t="s">
        <v>180</v>
      </c>
      <c r="N1110" s="1" t="s">
        <v>9581</v>
      </c>
      <c r="O1110" s="1" t="s">
        <v>9582</v>
      </c>
    </row>
    <row r="1111">
      <c r="A1111" s="1" t="s">
        <v>5618</v>
      </c>
      <c r="B1111" s="1" t="s">
        <v>7777</v>
      </c>
      <c r="C1111" s="1">
        <v>1.0</v>
      </c>
      <c r="D1111" s="1">
        <v>76.0</v>
      </c>
      <c r="E1111" s="1">
        <v>5.3782119E7</v>
      </c>
      <c r="F1111" s="1" t="b">
        <v>0</v>
      </c>
      <c r="G1111" s="1" t="b">
        <v>0</v>
      </c>
      <c r="H1111" s="1" t="s">
        <v>5617</v>
      </c>
      <c r="I1111" s="1" t="s">
        <v>6094</v>
      </c>
      <c r="J1111" s="1" t="s">
        <v>9583</v>
      </c>
      <c r="L1111" s="1" t="s">
        <v>76</v>
      </c>
      <c r="M1111" s="1" t="s">
        <v>342</v>
      </c>
      <c r="N1111" s="1" t="s">
        <v>9584</v>
      </c>
      <c r="O1111" s="1" t="s">
        <v>9585</v>
      </c>
    </row>
    <row r="1112">
      <c r="A1112" s="1" t="s">
        <v>5619</v>
      </c>
      <c r="B1112" s="1" t="s">
        <v>7777</v>
      </c>
      <c r="C1112" s="1">
        <v>2.0</v>
      </c>
      <c r="D1112" s="1">
        <v>76.0</v>
      </c>
      <c r="E1112" s="1">
        <v>5.3782119E7</v>
      </c>
      <c r="F1112" s="1" t="b">
        <v>0</v>
      </c>
      <c r="G1112" s="1" t="b">
        <v>0</v>
      </c>
      <c r="H1112" s="1" t="s">
        <v>5617</v>
      </c>
      <c r="I1112" s="1" t="s">
        <v>6094</v>
      </c>
      <c r="J1112" s="1" t="s">
        <v>9583</v>
      </c>
      <c r="L1112" s="1" t="s">
        <v>76</v>
      </c>
      <c r="M1112" s="1" t="s">
        <v>342</v>
      </c>
      <c r="N1112" s="1" t="s">
        <v>9586</v>
      </c>
      <c r="O1112" s="1" t="s">
        <v>9587</v>
      </c>
    </row>
    <row r="1113">
      <c r="A1113" s="1" t="s">
        <v>5678</v>
      </c>
      <c r="B1113" s="1" t="s">
        <v>7777</v>
      </c>
      <c r="C1113" s="1">
        <v>1.0</v>
      </c>
      <c r="D1113" s="1">
        <v>76.0</v>
      </c>
      <c r="E1113" s="1">
        <v>5.3658304E7</v>
      </c>
      <c r="F1113" s="1" t="b">
        <v>0</v>
      </c>
      <c r="G1113" s="1" t="b">
        <v>0</v>
      </c>
      <c r="H1113" s="1" t="s">
        <v>5677</v>
      </c>
      <c r="I1113" s="1" t="s">
        <v>6094</v>
      </c>
      <c r="J1113" s="1" t="s">
        <v>9588</v>
      </c>
      <c r="L1113" s="1" t="s">
        <v>37</v>
      </c>
      <c r="M1113" s="1" t="s">
        <v>190</v>
      </c>
      <c r="N1113" s="1" t="s">
        <v>9589</v>
      </c>
      <c r="O1113" s="1" t="s">
        <v>9590</v>
      </c>
    </row>
    <row r="1114">
      <c r="A1114" s="1" t="s">
        <v>5679</v>
      </c>
      <c r="B1114" s="1" t="s">
        <v>7777</v>
      </c>
      <c r="C1114" s="1">
        <v>2.0</v>
      </c>
      <c r="D1114" s="1">
        <v>76.0</v>
      </c>
      <c r="E1114" s="1">
        <v>5.3658304E7</v>
      </c>
      <c r="F1114" s="1" t="b">
        <v>0</v>
      </c>
      <c r="G1114" s="1" t="b">
        <v>0</v>
      </c>
      <c r="H1114" s="1" t="s">
        <v>5677</v>
      </c>
      <c r="I1114" s="1" t="s">
        <v>6094</v>
      </c>
      <c r="J1114" s="1" t="s">
        <v>9588</v>
      </c>
      <c r="L1114" s="1" t="s">
        <v>37</v>
      </c>
      <c r="M1114" s="1" t="s">
        <v>190</v>
      </c>
      <c r="N1114" s="1" t="s">
        <v>9591</v>
      </c>
      <c r="O1114" s="1" t="s">
        <v>9592</v>
      </c>
    </row>
    <row r="1115">
      <c r="A1115" s="1" t="s">
        <v>5669</v>
      </c>
      <c r="B1115" s="1" t="s">
        <v>7777</v>
      </c>
      <c r="C1115" s="1">
        <v>2.0</v>
      </c>
      <c r="D1115" s="1">
        <v>76.0</v>
      </c>
      <c r="E1115" s="1">
        <v>5.3375717E7</v>
      </c>
      <c r="F1115" s="1" t="b">
        <v>0</v>
      </c>
      <c r="G1115" s="1" t="b">
        <v>0</v>
      </c>
      <c r="H1115" s="1" t="s">
        <v>5667</v>
      </c>
      <c r="I1115" s="1" t="s">
        <v>6094</v>
      </c>
      <c r="J1115" s="1" t="s">
        <v>9593</v>
      </c>
      <c r="L1115" s="1" t="s">
        <v>76</v>
      </c>
      <c r="M1115" s="1" t="s">
        <v>190</v>
      </c>
      <c r="N1115" s="1" t="s">
        <v>9594</v>
      </c>
      <c r="O1115" s="1" t="s">
        <v>9595</v>
      </c>
    </row>
    <row r="1116">
      <c r="A1116" s="1" t="s">
        <v>5668</v>
      </c>
      <c r="B1116" s="1" t="s">
        <v>7777</v>
      </c>
      <c r="C1116" s="1">
        <v>1.0</v>
      </c>
      <c r="D1116" s="1">
        <v>76.0</v>
      </c>
      <c r="E1116" s="1">
        <v>5.3375717E7</v>
      </c>
      <c r="F1116" s="1" t="b">
        <v>0</v>
      </c>
      <c r="G1116" s="1" t="b">
        <v>0</v>
      </c>
      <c r="H1116" s="1" t="s">
        <v>5667</v>
      </c>
      <c r="I1116" s="1" t="s">
        <v>6094</v>
      </c>
      <c r="J1116" s="1" t="s">
        <v>9593</v>
      </c>
      <c r="L1116" s="1" t="s">
        <v>76</v>
      </c>
      <c r="M1116" s="1" t="s">
        <v>190</v>
      </c>
      <c r="N1116" s="1" t="s">
        <v>9596</v>
      </c>
      <c r="O1116" s="1" t="s">
        <v>9597</v>
      </c>
    </row>
    <row r="1117">
      <c r="A1117" s="1" t="s">
        <v>5664</v>
      </c>
      <c r="B1117" s="1" t="s">
        <v>7777</v>
      </c>
      <c r="C1117" s="1">
        <v>2.0</v>
      </c>
      <c r="D1117" s="1">
        <v>76.0</v>
      </c>
      <c r="E1117" s="1">
        <v>5.3024699E7</v>
      </c>
      <c r="F1117" s="1" t="b">
        <v>0</v>
      </c>
      <c r="G1117" s="1" t="b">
        <v>0</v>
      </c>
      <c r="H1117" s="1" t="s">
        <v>5662</v>
      </c>
      <c r="I1117" s="1" t="s">
        <v>6094</v>
      </c>
      <c r="J1117" s="1" t="s">
        <v>9598</v>
      </c>
      <c r="L1117" s="1" t="s">
        <v>148</v>
      </c>
      <c r="M1117" s="1" t="s">
        <v>103</v>
      </c>
      <c r="N1117" s="1" t="s">
        <v>9599</v>
      </c>
      <c r="O1117" s="1" t="s">
        <v>9600</v>
      </c>
    </row>
    <row r="1118">
      <c r="A1118" s="1" t="s">
        <v>5663</v>
      </c>
      <c r="B1118" s="1" t="s">
        <v>7777</v>
      </c>
      <c r="C1118" s="1">
        <v>1.0</v>
      </c>
      <c r="D1118" s="1">
        <v>76.0</v>
      </c>
      <c r="E1118" s="1">
        <v>5.3024699E7</v>
      </c>
      <c r="F1118" s="1" t="b">
        <v>0</v>
      </c>
      <c r="G1118" s="1" t="b">
        <v>0</v>
      </c>
      <c r="H1118" s="1" t="s">
        <v>5662</v>
      </c>
      <c r="I1118" s="1" t="s">
        <v>6094</v>
      </c>
      <c r="J1118" s="1" t="s">
        <v>9598</v>
      </c>
      <c r="L1118" s="1" t="s">
        <v>148</v>
      </c>
      <c r="M1118" s="1" t="s">
        <v>103</v>
      </c>
      <c r="N1118" s="1" t="s">
        <v>9601</v>
      </c>
      <c r="O1118" s="1" t="s">
        <v>9602</v>
      </c>
    </row>
    <row r="1119">
      <c r="A1119" s="1" t="s">
        <v>5659</v>
      </c>
      <c r="B1119" s="1" t="s">
        <v>7777</v>
      </c>
      <c r="C1119" s="1">
        <v>2.0</v>
      </c>
      <c r="D1119" s="1">
        <v>76.0</v>
      </c>
      <c r="E1119" s="1">
        <v>5.2613902E7</v>
      </c>
      <c r="F1119" s="1" t="b">
        <v>0</v>
      </c>
      <c r="G1119" s="1" t="b">
        <v>0</v>
      </c>
      <c r="H1119" s="1" t="s">
        <v>5657</v>
      </c>
      <c r="I1119" s="1" t="s">
        <v>6094</v>
      </c>
      <c r="J1119" s="1" t="s">
        <v>9603</v>
      </c>
      <c r="L1119" s="1" t="s">
        <v>148</v>
      </c>
      <c r="M1119" s="1" t="s">
        <v>292</v>
      </c>
      <c r="N1119" s="1" t="s">
        <v>9604</v>
      </c>
      <c r="O1119" s="1" t="s">
        <v>9605</v>
      </c>
    </row>
    <row r="1120">
      <c r="A1120" s="1" t="s">
        <v>5658</v>
      </c>
      <c r="B1120" s="1" t="s">
        <v>7777</v>
      </c>
      <c r="C1120" s="1">
        <v>1.0</v>
      </c>
      <c r="D1120" s="1">
        <v>76.0</v>
      </c>
      <c r="E1120" s="1">
        <v>5.2613902E7</v>
      </c>
      <c r="F1120" s="1" t="b">
        <v>0</v>
      </c>
      <c r="G1120" s="1" t="b">
        <v>0</v>
      </c>
      <c r="H1120" s="1" t="s">
        <v>5657</v>
      </c>
      <c r="I1120" s="1" t="s">
        <v>6094</v>
      </c>
      <c r="J1120" s="1" t="s">
        <v>9603</v>
      </c>
      <c r="L1120" s="1" t="s">
        <v>148</v>
      </c>
      <c r="M1120" s="1" t="s">
        <v>292</v>
      </c>
      <c r="N1120" s="1" t="s">
        <v>9606</v>
      </c>
      <c r="O1120" s="1" t="s">
        <v>9607</v>
      </c>
    </row>
    <row r="1121">
      <c r="A1121" s="1" t="s">
        <v>9608</v>
      </c>
      <c r="B1121" s="1" t="s">
        <v>6093</v>
      </c>
      <c r="D1121" s="1">
        <v>76.0</v>
      </c>
      <c r="E1121" s="1">
        <v>5.251626E7</v>
      </c>
      <c r="F1121" s="1" t="b">
        <v>0</v>
      </c>
      <c r="G1121" s="1" t="b">
        <v>0</v>
      </c>
      <c r="H1121" s="1" t="s">
        <v>57</v>
      </c>
      <c r="I1121" s="1" t="s">
        <v>6319</v>
      </c>
      <c r="J1121" s="1" t="s">
        <v>9609</v>
      </c>
      <c r="K1121" s="1" t="s">
        <v>9610</v>
      </c>
      <c r="L1121" s="1" t="s">
        <v>49</v>
      </c>
      <c r="M1121" s="1" t="s">
        <v>60</v>
      </c>
      <c r="N1121" s="1" t="s">
        <v>9611</v>
      </c>
      <c r="O1121" s="1" t="s">
        <v>9612</v>
      </c>
    </row>
    <row r="1122">
      <c r="A1122" s="1" t="s">
        <v>5673</v>
      </c>
      <c r="B1122" s="1" t="s">
        <v>7777</v>
      </c>
      <c r="C1122" s="1">
        <v>1.0</v>
      </c>
      <c r="D1122" s="1">
        <v>76.0</v>
      </c>
      <c r="E1122" s="1">
        <v>5.2280476E7</v>
      </c>
      <c r="F1122" s="1" t="b">
        <v>0</v>
      </c>
      <c r="G1122" s="1" t="b">
        <v>0</v>
      </c>
      <c r="H1122" s="1" t="s">
        <v>5672</v>
      </c>
      <c r="I1122" s="1" t="s">
        <v>6094</v>
      </c>
      <c r="J1122" s="1" t="s">
        <v>9613</v>
      </c>
      <c r="L1122" s="1" t="s">
        <v>37</v>
      </c>
      <c r="M1122" s="1" t="s">
        <v>98</v>
      </c>
      <c r="N1122" s="1" t="s">
        <v>9614</v>
      </c>
      <c r="O1122" s="1" t="s">
        <v>9615</v>
      </c>
    </row>
    <row r="1123">
      <c r="A1123" s="1" t="s">
        <v>5674</v>
      </c>
      <c r="B1123" s="1" t="s">
        <v>7777</v>
      </c>
      <c r="C1123" s="1">
        <v>2.0</v>
      </c>
      <c r="D1123" s="1">
        <v>76.0</v>
      </c>
      <c r="E1123" s="1">
        <v>5.2280476E7</v>
      </c>
      <c r="F1123" s="1" t="b">
        <v>0</v>
      </c>
      <c r="G1123" s="1" t="b">
        <v>0</v>
      </c>
      <c r="H1123" s="1" t="s">
        <v>5672</v>
      </c>
      <c r="I1123" s="1" t="s">
        <v>6094</v>
      </c>
      <c r="J1123" s="1" t="s">
        <v>9613</v>
      </c>
      <c r="L1123" s="1" t="s">
        <v>37</v>
      </c>
      <c r="M1123" s="1" t="s">
        <v>98</v>
      </c>
      <c r="N1123" s="1" t="s">
        <v>9616</v>
      </c>
      <c r="O1123" s="1" t="s">
        <v>9617</v>
      </c>
    </row>
    <row r="1124">
      <c r="A1124" s="1" t="s">
        <v>9618</v>
      </c>
      <c r="B1124" s="1" t="s">
        <v>6093</v>
      </c>
      <c r="D1124" s="1">
        <v>76.0</v>
      </c>
      <c r="E1124" s="1">
        <v>5.1683998E7</v>
      </c>
      <c r="F1124" s="1" t="b">
        <v>0</v>
      </c>
      <c r="G1124" s="1" t="b">
        <v>0</v>
      </c>
      <c r="H1124" s="1" t="s">
        <v>79</v>
      </c>
      <c r="I1124" s="1" t="s">
        <v>6319</v>
      </c>
      <c r="J1124" s="1" t="s">
        <v>9619</v>
      </c>
      <c r="K1124" s="1" t="s">
        <v>9620</v>
      </c>
      <c r="L1124" s="1" t="s">
        <v>49</v>
      </c>
      <c r="M1124" s="1" t="s">
        <v>82</v>
      </c>
      <c r="N1124" s="1" t="s">
        <v>9621</v>
      </c>
      <c r="O1124" s="1" t="s">
        <v>9622</v>
      </c>
    </row>
    <row r="1125">
      <c r="A1125" s="1" t="s">
        <v>5689</v>
      </c>
      <c r="B1125" s="1" t="s">
        <v>7777</v>
      </c>
      <c r="C1125" s="1">
        <v>2.0</v>
      </c>
      <c r="D1125" s="1">
        <v>76.0</v>
      </c>
      <c r="E1125" s="1">
        <v>5.1262869E7</v>
      </c>
      <c r="F1125" s="1" t="b">
        <v>0</v>
      </c>
      <c r="G1125" s="1" t="b">
        <v>0</v>
      </c>
      <c r="H1125" s="1" t="s">
        <v>5687</v>
      </c>
      <c r="I1125" s="1" t="s">
        <v>6094</v>
      </c>
      <c r="J1125" s="1" t="s">
        <v>9623</v>
      </c>
      <c r="L1125" s="1" t="s">
        <v>148</v>
      </c>
      <c r="M1125" s="1" t="s">
        <v>4111</v>
      </c>
      <c r="N1125" s="1" t="s">
        <v>9624</v>
      </c>
      <c r="O1125" s="1" t="s">
        <v>9625</v>
      </c>
    </row>
    <row r="1126">
      <c r="A1126" s="1" t="s">
        <v>5688</v>
      </c>
      <c r="B1126" s="1" t="s">
        <v>7777</v>
      </c>
      <c r="C1126" s="1">
        <v>1.0</v>
      </c>
      <c r="D1126" s="1">
        <v>76.0</v>
      </c>
      <c r="E1126" s="1">
        <v>5.1262869E7</v>
      </c>
      <c r="F1126" s="1" t="b">
        <v>0</v>
      </c>
      <c r="G1126" s="1" t="b">
        <v>0</v>
      </c>
      <c r="H1126" s="1" t="s">
        <v>5687</v>
      </c>
      <c r="I1126" s="1" t="s">
        <v>6094</v>
      </c>
      <c r="J1126" s="1" t="s">
        <v>9623</v>
      </c>
      <c r="L1126" s="1" t="s">
        <v>148</v>
      </c>
      <c r="M1126" s="1" t="s">
        <v>4111</v>
      </c>
      <c r="N1126" s="1" t="s">
        <v>9626</v>
      </c>
      <c r="O1126" s="1" t="s">
        <v>9627</v>
      </c>
    </row>
    <row r="1127">
      <c r="A1127" s="1" t="s">
        <v>9628</v>
      </c>
      <c r="B1127" s="1" t="s">
        <v>6093</v>
      </c>
      <c r="D1127" s="1">
        <v>76.0</v>
      </c>
      <c r="E1127" s="1">
        <v>5.092004E7</v>
      </c>
      <c r="F1127" s="1" t="b">
        <v>0</v>
      </c>
      <c r="G1127" s="1" t="b">
        <v>0</v>
      </c>
      <c r="H1127" s="1" t="s">
        <v>105</v>
      </c>
      <c r="I1127" s="1" t="s">
        <v>6319</v>
      </c>
      <c r="J1127" s="1" t="s">
        <v>9609</v>
      </c>
      <c r="K1127" s="1" t="s">
        <v>9629</v>
      </c>
      <c r="L1127" s="1" t="s">
        <v>49</v>
      </c>
      <c r="M1127" s="1" t="s">
        <v>60</v>
      </c>
      <c r="N1127" s="1" t="s">
        <v>9630</v>
      </c>
      <c r="O1127" s="1" t="s">
        <v>9631</v>
      </c>
    </row>
    <row r="1128">
      <c r="A1128" s="1" t="s">
        <v>9632</v>
      </c>
      <c r="B1128" s="1" t="s">
        <v>6093</v>
      </c>
      <c r="D1128" s="1">
        <v>76.0</v>
      </c>
      <c r="E1128" s="1">
        <v>5.0306061E7</v>
      </c>
      <c r="F1128" s="1" t="b">
        <v>0</v>
      </c>
      <c r="G1128" s="1" t="b">
        <v>0</v>
      </c>
      <c r="H1128" s="1" t="s">
        <v>22</v>
      </c>
      <c r="I1128" s="1" t="s">
        <v>6319</v>
      </c>
      <c r="J1128" s="1" t="s">
        <v>9633</v>
      </c>
      <c r="L1128" s="1" t="s">
        <v>25</v>
      </c>
      <c r="M1128" s="1" t="s">
        <v>26</v>
      </c>
      <c r="N1128" s="1" t="s">
        <v>9634</v>
      </c>
      <c r="O1128" s="1" t="s">
        <v>9635</v>
      </c>
    </row>
    <row r="1129">
      <c r="A1129" s="1" t="s">
        <v>9636</v>
      </c>
      <c r="B1129" s="1" t="s">
        <v>6093</v>
      </c>
      <c r="D1129" s="1">
        <v>76.0</v>
      </c>
      <c r="E1129" s="1">
        <v>4.9555412E7</v>
      </c>
      <c r="F1129" s="1" t="b">
        <v>0</v>
      </c>
      <c r="G1129" s="1" t="b">
        <v>0</v>
      </c>
      <c r="H1129" s="1" t="s">
        <v>57</v>
      </c>
      <c r="I1129" s="1" t="s">
        <v>6319</v>
      </c>
      <c r="J1129" s="1" t="s">
        <v>9609</v>
      </c>
      <c r="K1129" s="1" t="s">
        <v>9610</v>
      </c>
      <c r="L1129" s="1" t="s">
        <v>49</v>
      </c>
      <c r="M1129" s="1" t="s">
        <v>60</v>
      </c>
      <c r="N1129" s="1" t="s">
        <v>9637</v>
      </c>
      <c r="O1129" s="1" t="s">
        <v>9638</v>
      </c>
    </row>
    <row r="1130">
      <c r="A1130" s="1" t="s">
        <v>5704</v>
      </c>
      <c r="B1130" s="1" t="s">
        <v>7777</v>
      </c>
      <c r="C1130" s="1">
        <v>2.0</v>
      </c>
      <c r="D1130" s="1">
        <v>76.0</v>
      </c>
      <c r="E1130" s="1">
        <v>4.9368175E7</v>
      </c>
      <c r="F1130" s="1" t="b">
        <v>0</v>
      </c>
      <c r="G1130" s="1" t="b">
        <v>0</v>
      </c>
      <c r="H1130" s="1" t="s">
        <v>5702</v>
      </c>
      <c r="I1130" s="1" t="s">
        <v>6094</v>
      </c>
      <c r="J1130" s="1" t="s">
        <v>9639</v>
      </c>
      <c r="L1130" s="1" t="s">
        <v>25</v>
      </c>
      <c r="M1130" s="1" t="s">
        <v>347</v>
      </c>
      <c r="N1130" s="1" t="s">
        <v>9640</v>
      </c>
      <c r="O1130" s="1" t="s">
        <v>9641</v>
      </c>
    </row>
    <row r="1131">
      <c r="A1131" s="1" t="s">
        <v>5703</v>
      </c>
      <c r="B1131" s="1" t="s">
        <v>7777</v>
      </c>
      <c r="C1131" s="1">
        <v>1.0</v>
      </c>
      <c r="D1131" s="1">
        <v>76.0</v>
      </c>
      <c r="E1131" s="1">
        <v>4.9368175E7</v>
      </c>
      <c r="F1131" s="1" t="b">
        <v>0</v>
      </c>
      <c r="G1131" s="1" t="b">
        <v>0</v>
      </c>
      <c r="H1131" s="1" t="s">
        <v>5702</v>
      </c>
      <c r="I1131" s="1" t="s">
        <v>6094</v>
      </c>
      <c r="J1131" s="1" t="s">
        <v>9639</v>
      </c>
      <c r="L1131" s="1" t="s">
        <v>25</v>
      </c>
      <c r="M1131" s="1" t="s">
        <v>347</v>
      </c>
      <c r="N1131" s="1" t="s">
        <v>9642</v>
      </c>
      <c r="O1131" s="1" t="s">
        <v>9643</v>
      </c>
    </row>
    <row r="1132">
      <c r="A1132" s="1" t="s">
        <v>9644</v>
      </c>
      <c r="B1132" s="1" t="s">
        <v>6093</v>
      </c>
      <c r="D1132" s="1">
        <v>76.0</v>
      </c>
      <c r="E1132" s="1">
        <v>4.9231297E7</v>
      </c>
      <c r="F1132" s="1" t="b">
        <v>0</v>
      </c>
      <c r="G1132" s="1" t="b">
        <v>0</v>
      </c>
      <c r="H1132" s="1" t="s">
        <v>22</v>
      </c>
      <c r="I1132" s="1" t="s">
        <v>6319</v>
      </c>
      <c r="J1132" s="1" t="s">
        <v>9633</v>
      </c>
      <c r="L1132" s="1" t="s">
        <v>25</v>
      </c>
      <c r="M1132" s="1" t="s">
        <v>26</v>
      </c>
      <c r="N1132" s="1" t="s">
        <v>9645</v>
      </c>
      <c r="O1132" s="1" t="s">
        <v>9646</v>
      </c>
    </row>
    <row r="1133">
      <c r="A1133" s="1" t="s">
        <v>5693</v>
      </c>
      <c r="B1133" s="1" t="s">
        <v>7777</v>
      </c>
      <c r="C1133" s="1">
        <v>1.0</v>
      </c>
      <c r="D1133" s="1">
        <v>76.0</v>
      </c>
      <c r="E1133" s="1">
        <v>4.917393E7</v>
      </c>
      <c r="F1133" s="1" t="b">
        <v>0</v>
      </c>
      <c r="G1133" s="1" t="b">
        <v>0</v>
      </c>
      <c r="H1133" s="1" t="s">
        <v>5692</v>
      </c>
      <c r="I1133" s="1" t="s">
        <v>6094</v>
      </c>
      <c r="J1133" s="1" t="s">
        <v>9647</v>
      </c>
      <c r="L1133" s="1" t="s">
        <v>148</v>
      </c>
      <c r="M1133" s="1" t="s">
        <v>219</v>
      </c>
      <c r="N1133" s="1" t="s">
        <v>9648</v>
      </c>
      <c r="O1133" s="1" t="s">
        <v>9649</v>
      </c>
    </row>
    <row r="1134">
      <c r="A1134" s="1" t="s">
        <v>5694</v>
      </c>
      <c r="B1134" s="1" t="s">
        <v>7777</v>
      </c>
      <c r="C1134" s="1">
        <v>2.0</v>
      </c>
      <c r="D1134" s="1">
        <v>76.0</v>
      </c>
      <c r="E1134" s="1">
        <v>4.917393E7</v>
      </c>
      <c r="F1134" s="1" t="b">
        <v>0</v>
      </c>
      <c r="G1134" s="1" t="b">
        <v>0</v>
      </c>
      <c r="H1134" s="1" t="s">
        <v>5692</v>
      </c>
      <c r="I1134" s="1" t="s">
        <v>6094</v>
      </c>
      <c r="J1134" s="1" t="s">
        <v>9647</v>
      </c>
      <c r="L1134" s="1" t="s">
        <v>148</v>
      </c>
      <c r="M1134" s="1" t="s">
        <v>219</v>
      </c>
      <c r="N1134" s="1" t="s">
        <v>9650</v>
      </c>
      <c r="O1134" s="1" t="s">
        <v>9651</v>
      </c>
    </row>
    <row r="1135">
      <c r="A1135" s="1" t="s">
        <v>9652</v>
      </c>
      <c r="B1135" s="1" t="s">
        <v>6093</v>
      </c>
      <c r="D1135" s="1">
        <v>76.0</v>
      </c>
      <c r="E1135" s="1">
        <v>4.809673E7</v>
      </c>
      <c r="F1135" s="1" t="b">
        <v>0</v>
      </c>
      <c r="G1135" s="1" t="b">
        <v>0</v>
      </c>
      <c r="H1135" s="1" t="s">
        <v>84</v>
      </c>
      <c r="I1135" s="1" t="s">
        <v>6319</v>
      </c>
      <c r="J1135" s="1" t="s">
        <v>9653</v>
      </c>
      <c r="K1135" s="1" t="s">
        <v>9654</v>
      </c>
      <c r="L1135" s="1" t="s">
        <v>87</v>
      </c>
      <c r="M1135" s="1" t="s">
        <v>88</v>
      </c>
      <c r="N1135" s="1" t="s">
        <v>9655</v>
      </c>
      <c r="O1135" s="1" t="s">
        <v>9656</v>
      </c>
    </row>
    <row r="1136">
      <c r="A1136" s="1" t="s">
        <v>9657</v>
      </c>
      <c r="B1136" s="1" t="s">
        <v>6093</v>
      </c>
      <c r="D1136" s="1">
        <v>76.0</v>
      </c>
      <c r="E1136" s="1">
        <v>4.7833064E7</v>
      </c>
      <c r="F1136" s="1" t="b">
        <v>0</v>
      </c>
      <c r="G1136" s="1" t="b">
        <v>1</v>
      </c>
      <c r="H1136" s="1" t="s">
        <v>9658</v>
      </c>
      <c r="I1136" s="1" t="s">
        <v>6319</v>
      </c>
      <c r="J1136" s="1" t="s">
        <v>9659</v>
      </c>
      <c r="K1136" s="1" t="s">
        <v>9660</v>
      </c>
      <c r="L1136" s="1" t="s">
        <v>31</v>
      </c>
      <c r="M1136" s="1" t="s">
        <v>32</v>
      </c>
      <c r="N1136" s="1" t="s">
        <v>9661</v>
      </c>
      <c r="O1136" s="1" t="s">
        <v>9662</v>
      </c>
    </row>
    <row r="1137">
      <c r="A1137" s="1" t="s">
        <v>9663</v>
      </c>
      <c r="B1137" s="1" t="s">
        <v>6093</v>
      </c>
      <c r="D1137" s="1">
        <v>76.0</v>
      </c>
      <c r="E1137" s="1">
        <v>4.7722723E7</v>
      </c>
      <c r="F1137" s="1" t="b">
        <v>0</v>
      </c>
      <c r="G1137" s="1" t="b">
        <v>0</v>
      </c>
      <c r="H1137" s="1" t="s">
        <v>1482</v>
      </c>
      <c r="I1137" s="1" t="s">
        <v>6319</v>
      </c>
      <c r="J1137" s="1" t="s">
        <v>6379</v>
      </c>
      <c r="K1137" s="1" t="s">
        <v>7204</v>
      </c>
      <c r="L1137" s="1" t="s">
        <v>174</v>
      </c>
      <c r="M1137" s="1" t="s">
        <v>897</v>
      </c>
      <c r="N1137" s="1" t="s">
        <v>9664</v>
      </c>
      <c r="O1137" s="1" t="s">
        <v>9665</v>
      </c>
    </row>
    <row r="1138">
      <c r="A1138" s="1" t="s">
        <v>9666</v>
      </c>
      <c r="B1138" s="1" t="s">
        <v>6093</v>
      </c>
      <c r="D1138" s="1">
        <v>76.0</v>
      </c>
      <c r="E1138" s="1">
        <v>4.7256861E7</v>
      </c>
      <c r="F1138" s="1" t="b">
        <v>0</v>
      </c>
      <c r="G1138" s="1" t="b">
        <v>0</v>
      </c>
      <c r="H1138" s="1" t="s">
        <v>1482</v>
      </c>
      <c r="I1138" s="1" t="s">
        <v>6319</v>
      </c>
      <c r="J1138" s="1" t="s">
        <v>6379</v>
      </c>
      <c r="K1138" s="1" t="s">
        <v>7204</v>
      </c>
      <c r="L1138" s="1" t="s">
        <v>174</v>
      </c>
      <c r="M1138" s="1" t="s">
        <v>897</v>
      </c>
      <c r="N1138" s="1" t="s">
        <v>9667</v>
      </c>
      <c r="O1138" s="1" t="s">
        <v>9668</v>
      </c>
    </row>
    <row r="1139">
      <c r="A1139" s="1" t="s">
        <v>9669</v>
      </c>
      <c r="B1139" s="1" t="s">
        <v>7777</v>
      </c>
      <c r="C1139" s="1">
        <v>1.0</v>
      </c>
      <c r="D1139" s="1">
        <v>76.0</v>
      </c>
      <c r="E1139" s="1">
        <v>4.6641526E7</v>
      </c>
      <c r="F1139" s="1" t="b">
        <v>0</v>
      </c>
      <c r="G1139" s="1" t="b">
        <v>0</v>
      </c>
      <c r="H1139" s="1" t="s">
        <v>1729</v>
      </c>
      <c r="I1139" s="1" t="s">
        <v>6319</v>
      </c>
      <c r="J1139" s="1" t="s">
        <v>6490</v>
      </c>
      <c r="K1139" s="1" t="s">
        <v>9670</v>
      </c>
      <c r="L1139" s="1" t="s">
        <v>49</v>
      </c>
      <c r="M1139" s="1" t="s">
        <v>1732</v>
      </c>
      <c r="N1139" s="1" t="s">
        <v>9671</v>
      </c>
      <c r="O1139" s="1" t="s">
        <v>9672</v>
      </c>
    </row>
    <row r="1140">
      <c r="A1140" s="1" t="s">
        <v>5713</v>
      </c>
      <c r="B1140" s="1" t="s">
        <v>7777</v>
      </c>
      <c r="C1140" s="1">
        <v>1.0</v>
      </c>
      <c r="D1140" s="1">
        <v>76.0</v>
      </c>
      <c r="E1140" s="1">
        <v>4.6539693E7</v>
      </c>
      <c r="F1140" s="1" t="b">
        <v>0</v>
      </c>
      <c r="G1140" s="1" t="b">
        <v>0</v>
      </c>
      <c r="H1140" s="1" t="s">
        <v>5712</v>
      </c>
      <c r="I1140" s="1" t="s">
        <v>6094</v>
      </c>
      <c r="J1140" s="1" t="s">
        <v>9673</v>
      </c>
      <c r="L1140" s="1" t="s">
        <v>37</v>
      </c>
      <c r="M1140" s="1" t="s">
        <v>103</v>
      </c>
      <c r="N1140" s="1" t="s">
        <v>9674</v>
      </c>
      <c r="O1140" s="1" t="s">
        <v>9675</v>
      </c>
    </row>
    <row r="1141">
      <c r="A1141" s="1" t="s">
        <v>5714</v>
      </c>
      <c r="B1141" s="1" t="s">
        <v>7777</v>
      </c>
      <c r="C1141" s="1">
        <v>2.0</v>
      </c>
      <c r="D1141" s="1">
        <v>76.0</v>
      </c>
      <c r="E1141" s="1">
        <v>4.6539693E7</v>
      </c>
      <c r="F1141" s="1" t="b">
        <v>0</v>
      </c>
      <c r="G1141" s="1" t="b">
        <v>0</v>
      </c>
      <c r="H1141" s="1" t="s">
        <v>5712</v>
      </c>
      <c r="I1141" s="1" t="s">
        <v>6094</v>
      </c>
      <c r="J1141" s="1" t="s">
        <v>9673</v>
      </c>
      <c r="L1141" s="1" t="s">
        <v>37</v>
      </c>
      <c r="M1141" s="1" t="s">
        <v>103</v>
      </c>
      <c r="N1141" s="1" t="s">
        <v>9676</v>
      </c>
      <c r="O1141" s="1" t="s">
        <v>9677</v>
      </c>
    </row>
    <row r="1142">
      <c r="A1142" s="1" t="s">
        <v>9678</v>
      </c>
      <c r="B1142" s="1" t="s">
        <v>6093</v>
      </c>
      <c r="D1142" s="1">
        <v>76.0</v>
      </c>
      <c r="E1142" s="1">
        <v>4.6467629E7</v>
      </c>
      <c r="F1142" s="1" t="b">
        <v>1</v>
      </c>
      <c r="G1142" s="1" t="b">
        <v>0</v>
      </c>
      <c r="H1142" s="1" t="s">
        <v>283</v>
      </c>
      <c r="I1142" s="1" t="s">
        <v>9204</v>
      </c>
      <c r="J1142" s="1" t="s">
        <v>9679</v>
      </c>
      <c r="K1142" s="1" t="s">
        <v>9680</v>
      </c>
      <c r="L1142" s="1" t="s">
        <v>286</v>
      </c>
      <c r="M1142" s="1" t="s">
        <v>287</v>
      </c>
      <c r="N1142" s="1" t="s">
        <v>9681</v>
      </c>
      <c r="O1142" s="1" t="s">
        <v>9682</v>
      </c>
    </row>
    <row r="1143">
      <c r="A1143" s="1" t="s">
        <v>5718</v>
      </c>
      <c r="B1143" s="1" t="s">
        <v>7777</v>
      </c>
      <c r="C1143" s="1">
        <v>1.0</v>
      </c>
      <c r="D1143" s="1">
        <v>76.0</v>
      </c>
      <c r="E1143" s="1">
        <v>4.6108824E7</v>
      </c>
      <c r="F1143" s="1" t="b">
        <v>0</v>
      </c>
      <c r="G1143" s="1" t="b">
        <v>0</v>
      </c>
      <c r="H1143" s="1" t="s">
        <v>5717</v>
      </c>
      <c r="I1143" s="1" t="s">
        <v>6094</v>
      </c>
      <c r="J1143" s="1" t="s">
        <v>9683</v>
      </c>
      <c r="L1143" s="1" t="s">
        <v>25</v>
      </c>
      <c r="M1143" s="1" t="s">
        <v>98</v>
      </c>
      <c r="N1143" s="1" t="s">
        <v>9684</v>
      </c>
      <c r="O1143" s="1" t="s">
        <v>9685</v>
      </c>
    </row>
    <row r="1144">
      <c r="A1144" s="1" t="s">
        <v>5719</v>
      </c>
      <c r="B1144" s="1" t="s">
        <v>7777</v>
      </c>
      <c r="C1144" s="1">
        <v>2.0</v>
      </c>
      <c r="D1144" s="1">
        <v>76.0</v>
      </c>
      <c r="E1144" s="1">
        <v>4.6108824E7</v>
      </c>
      <c r="F1144" s="1" t="b">
        <v>0</v>
      </c>
      <c r="G1144" s="1" t="b">
        <v>0</v>
      </c>
      <c r="H1144" s="1" t="s">
        <v>5717</v>
      </c>
      <c r="I1144" s="1" t="s">
        <v>6094</v>
      </c>
      <c r="J1144" s="1" t="s">
        <v>9683</v>
      </c>
      <c r="L1144" s="1" t="s">
        <v>25</v>
      </c>
      <c r="M1144" s="1" t="s">
        <v>98</v>
      </c>
      <c r="N1144" s="1" t="s">
        <v>9686</v>
      </c>
      <c r="O1144" s="1" t="s">
        <v>9687</v>
      </c>
    </row>
    <row r="1145">
      <c r="A1145" s="1" t="s">
        <v>5699</v>
      </c>
      <c r="B1145" s="1" t="s">
        <v>7777</v>
      </c>
      <c r="C1145" s="1">
        <v>2.0</v>
      </c>
      <c r="D1145" s="1">
        <v>76.0</v>
      </c>
      <c r="E1145" s="1">
        <v>4.5869377E7</v>
      </c>
      <c r="F1145" s="1" t="b">
        <v>0</v>
      </c>
      <c r="G1145" s="1" t="b">
        <v>0</v>
      </c>
      <c r="H1145" s="1" t="s">
        <v>5697</v>
      </c>
      <c r="I1145" s="1" t="s">
        <v>6094</v>
      </c>
      <c r="J1145" s="1" t="s">
        <v>9688</v>
      </c>
      <c r="L1145" s="1" t="s">
        <v>25</v>
      </c>
      <c r="M1145" s="1" t="s">
        <v>292</v>
      </c>
      <c r="N1145" s="1" t="s">
        <v>9689</v>
      </c>
      <c r="O1145" s="1" t="s">
        <v>9690</v>
      </c>
    </row>
    <row r="1146">
      <c r="A1146" s="1" t="s">
        <v>5698</v>
      </c>
      <c r="B1146" s="1" t="s">
        <v>7777</v>
      </c>
      <c r="C1146" s="1">
        <v>1.0</v>
      </c>
      <c r="D1146" s="1">
        <v>76.0</v>
      </c>
      <c r="E1146" s="1">
        <v>4.5869377E7</v>
      </c>
      <c r="F1146" s="1" t="b">
        <v>0</v>
      </c>
      <c r="G1146" s="1" t="b">
        <v>0</v>
      </c>
      <c r="H1146" s="1" t="s">
        <v>5697</v>
      </c>
      <c r="I1146" s="1" t="s">
        <v>6094</v>
      </c>
      <c r="J1146" s="1" t="s">
        <v>9688</v>
      </c>
      <c r="L1146" s="1" t="s">
        <v>25</v>
      </c>
      <c r="M1146" s="1" t="s">
        <v>292</v>
      </c>
      <c r="N1146" s="1" t="s">
        <v>9691</v>
      </c>
      <c r="O1146" s="1" t="s">
        <v>9692</v>
      </c>
    </row>
    <row r="1147">
      <c r="A1147" s="1" t="s">
        <v>5734</v>
      </c>
      <c r="B1147" s="1" t="s">
        <v>7777</v>
      </c>
      <c r="C1147" s="1">
        <v>2.0</v>
      </c>
      <c r="D1147" s="1">
        <v>76.0</v>
      </c>
      <c r="E1147" s="1">
        <v>4.4502964E7</v>
      </c>
      <c r="F1147" s="1" t="b">
        <v>0</v>
      </c>
      <c r="G1147" s="1" t="b">
        <v>0</v>
      </c>
      <c r="H1147" s="1" t="s">
        <v>5732</v>
      </c>
      <c r="I1147" s="1" t="s">
        <v>6094</v>
      </c>
      <c r="J1147" s="1" t="s">
        <v>9693</v>
      </c>
      <c r="L1147" s="1" t="s">
        <v>25</v>
      </c>
      <c r="M1147" s="1" t="s">
        <v>190</v>
      </c>
      <c r="N1147" s="1" t="s">
        <v>9694</v>
      </c>
      <c r="O1147" s="1" t="s">
        <v>9695</v>
      </c>
    </row>
    <row r="1148">
      <c r="A1148" s="1" t="s">
        <v>5733</v>
      </c>
      <c r="B1148" s="1" t="s">
        <v>7777</v>
      </c>
      <c r="C1148" s="1">
        <v>1.0</v>
      </c>
      <c r="D1148" s="1">
        <v>76.0</v>
      </c>
      <c r="E1148" s="1">
        <v>4.4502964E7</v>
      </c>
      <c r="F1148" s="1" t="b">
        <v>0</v>
      </c>
      <c r="G1148" s="1" t="b">
        <v>0</v>
      </c>
      <c r="H1148" s="1" t="s">
        <v>5732</v>
      </c>
      <c r="I1148" s="1" t="s">
        <v>6094</v>
      </c>
      <c r="J1148" s="1" t="s">
        <v>9693</v>
      </c>
      <c r="L1148" s="1" t="s">
        <v>25</v>
      </c>
      <c r="M1148" s="1" t="s">
        <v>190</v>
      </c>
      <c r="N1148" s="1" t="s">
        <v>9696</v>
      </c>
      <c r="O1148" s="1" t="s">
        <v>9697</v>
      </c>
    </row>
    <row r="1149">
      <c r="A1149" s="1" t="s">
        <v>5709</v>
      </c>
      <c r="B1149" s="1" t="s">
        <v>7777</v>
      </c>
      <c r="C1149" s="1">
        <v>2.0</v>
      </c>
      <c r="D1149" s="1">
        <v>76.0</v>
      </c>
      <c r="E1149" s="1">
        <v>4.3889955E7</v>
      </c>
      <c r="F1149" s="1" t="b">
        <v>0</v>
      </c>
      <c r="G1149" s="1" t="b">
        <v>0</v>
      </c>
      <c r="H1149" s="1" t="s">
        <v>5707</v>
      </c>
      <c r="I1149" s="1" t="s">
        <v>6094</v>
      </c>
      <c r="J1149" s="1" t="s">
        <v>9698</v>
      </c>
      <c r="L1149" s="1" t="s">
        <v>76</v>
      </c>
      <c r="M1149" s="1" t="s">
        <v>342</v>
      </c>
      <c r="N1149" s="1" t="s">
        <v>9699</v>
      </c>
      <c r="O1149" s="1" t="s">
        <v>9700</v>
      </c>
    </row>
    <row r="1150">
      <c r="A1150" s="1" t="s">
        <v>5708</v>
      </c>
      <c r="B1150" s="1" t="s">
        <v>7777</v>
      </c>
      <c r="C1150" s="1">
        <v>1.0</v>
      </c>
      <c r="D1150" s="1">
        <v>76.0</v>
      </c>
      <c r="E1150" s="1">
        <v>4.3889955E7</v>
      </c>
      <c r="F1150" s="1" t="b">
        <v>0</v>
      </c>
      <c r="G1150" s="1" t="b">
        <v>0</v>
      </c>
      <c r="H1150" s="1" t="s">
        <v>5707</v>
      </c>
      <c r="I1150" s="1" t="s">
        <v>6094</v>
      </c>
      <c r="J1150" s="1" t="s">
        <v>9698</v>
      </c>
      <c r="L1150" s="1" t="s">
        <v>76</v>
      </c>
      <c r="M1150" s="1" t="s">
        <v>342</v>
      </c>
      <c r="N1150" s="1" t="s">
        <v>9701</v>
      </c>
      <c r="O1150" s="1" t="s">
        <v>9702</v>
      </c>
    </row>
    <row r="1151">
      <c r="A1151" s="1" t="s">
        <v>9703</v>
      </c>
      <c r="B1151" s="1" t="s">
        <v>6093</v>
      </c>
      <c r="D1151" s="1">
        <v>76.0</v>
      </c>
      <c r="E1151" s="1">
        <v>4.3852335E7</v>
      </c>
      <c r="F1151" s="1" t="b">
        <v>0</v>
      </c>
      <c r="G1151" s="1" t="b">
        <v>1</v>
      </c>
      <c r="H1151" s="1" t="s">
        <v>9704</v>
      </c>
      <c r="I1151" s="1" t="s">
        <v>6319</v>
      </c>
      <c r="J1151" s="1" t="s">
        <v>9705</v>
      </c>
      <c r="K1151" s="1" t="s">
        <v>9706</v>
      </c>
      <c r="L1151" s="1" t="s">
        <v>128</v>
      </c>
      <c r="M1151" s="1" t="s">
        <v>129</v>
      </c>
      <c r="N1151" s="1" t="s">
        <v>9707</v>
      </c>
      <c r="O1151" s="1" t="s">
        <v>9708</v>
      </c>
    </row>
    <row r="1152">
      <c r="A1152" s="1" t="s">
        <v>5724</v>
      </c>
      <c r="B1152" s="1" t="s">
        <v>7777</v>
      </c>
      <c r="C1152" s="1">
        <v>2.0</v>
      </c>
      <c r="D1152" s="1">
        <v>76.0</v>
      </c>
      <c r="E1152" s="1">
        <v>4.3393286E7</v>
      </c>
      <c r="F1152" s="1" t="b">
        <v>0</v>
      </c>
      <c r="G1152" s="1" t="b">
        <v>0</v>
      </c>
      <c r="H1152" s="1" t="s">
        <v>5722</v>
      </c>
      <c r="I1152" s="1" t="s">
        <v>6094</v>
      </c>
      <c r="J1152" s="1" t="s">
        <v>9709</v>
      </c>
      <c r="L1152" s="1" t="s">
        <v>37</v>
      </c>
      <c r="M1152" s="1" t="s">
        <v>4340</v>
      </c>
      <c r="N1152" s="1" t="s">
        <v>9710</v>
      </c>
      <c r="O1152" s="1" t="s">
        <v>9711</v>
      </c>
    </row>
    <row r="1153">
      <c r="A1153" s="1" t="s">
        <v>5723</v>
      </c>
      <c r="B1153" s="1" t="s">
        <v>7777</v>
      </c>
      <c r="C1153" s="1">
        <v>1.0</v>
      </c>
      <c r="D1153" s="1">
        <v>76.0</v>
      </c>
      <c r="E1153" s="1">
        <v>4.3393286E7</v>
      </c>
      <c r="F1153" s="1" t="b">
        <v>0</v>
      </c>
      <c r="G1153" s="1" t="b">
        <v>0</v>
      </c>
      <c r="H1153" s="1" t="s">
        <v>5722</v>
      </c>
      <c r="I1153" s="1" t="s">
        <v>6094</v>
      </c>
      <c r="J1153" s="1" t="s">
        <v>9709</v>
      </c>
      <c r="L1153" s="1" t="s">
        <v>37</v>
      </c>
      <c r="M1153" s="1" t="s">
        <v>4340</v>
      </c>
      <c r="N1153" s="1" t="s">
        <v>9712</v>
      </c>
      <c r="O1153" s="1" t="s">
        <v>9713</v>
      </c>
    </row>
    <row r="1154">
      <c r="A1154" s="1" t="s">
        <v>416</v>
      </c>
      <c r="B1154" s="1" t="s">
        <v>6093</v>
      </c>
      <c r="D1154" s="1">
        <v>76.0</v>
      </c>
      <c r="E1154" s="1">
        <v>4.3100255E7</v>
      </c>
      <c r="F1154" s="1" t="b">
        <v>1</v>
      </c>
      <c r="G1154" s="1" t="b">
        <v>0</v>
      </c>
      <c r="H1154" s="1" t="s">
        <v>415</v>
      </c>
      <c r="I1154" s="1" t="s">
        <v>9204</v>
      </c>
      <c r="J1154" s="1" t="s">
        <v>9286</v>
      </c>
      <c r="K1154" s="1" t="s">
        <v>9714</v>
      </c>
      <c r="L1154" s="1" t="s">
        <v>277</v>
      </c>
      <c r="M1154" s="1" t="s">
        <v>418</v>
      </c>
      <c r="N1154" s="1" t="s">
        <v>9715</v>
      </c>
      <c r="O1154" s="1" t="s">
        <v>9716</v>
      </c>
    </row>
    <row r="1155">
      <c r="A1155" s="1" t="s">
        <v>390</v>
      </c>
      <c r="B1155" s="1" t="s">
        <v>6093</v>
      </c>
      <c r="D1155" s="1">
        <v>76.0</v>
      </c>
      <c r="E1155" s="1">
        <v>4.2877982E7</v>
      </c>
      <c r="F1155" s="1" t="b">
        <v>0</v>
      </c>
      <c r="G1155" s="1" t="b">
        <v>0</v>
      </c>
      <c r="H1155" s="1" t="s">
        <v>389</v>
      </c>
      <c r="I1155" s="1" t="s">
        <v>6319</v>
      </c>
      <c r="J1155" s="1" t="s">
        <v>9717</v>
      </c>
      <c r="L1155" s="1" t="s">
        <v>76</v>
      </c>
      <c r="M1155" s="1" t="s">
        <v>268</v>
      </c>
      <c r="N1155" s="1" t="s">
        <v>9718</v>
      </c>
      <c r="O1155" s="1" t="s">
        <v>9719</v>
      </c>
    </row>
    <row r="1156">
      <c r="A1156" s="1" t="s">
        <v>5754</v>
      </c>
      <c r="B1156" s="1" t="s">
        <v>7777</v>
      </c>
      <c r="C1156" s="1">
        <v>2.0</v>
      </c>
      <c r="D1156" s="1">
        <v>76.0</v>
      </c>
      <c r="E1156" s="1">
        <v>4.2632369E7</v>
      </c>
      <c r="F1156" s="1" t="b">
        <v>0</v>
      </c>
      <c r="G1156" s="1" t="b">
        <v>0</v>
      </c>
      <c r="H1156" s="1" t="s">
        <v>5752</v>
      </c>
      <c r="I1156" s="1" t="s">
        <v>6094</v>
      </c>
      <c r="J1156" s="1" t="s">
        <v>9720</v>
      </c>
      <c r="L1156" s="1" t="s">
        <v>76</v>
      </c>
      <c r="M1156" s="1" t="s">
        <v>180</v>
      </c>
      <c r="N1156" s="1" t="s">
        <v>9721</v>
      </c>
      <c r="O1156" s="1" t="s">
        <v>9722</v>
      </c>
    </row>
    <row r="1157">
      <c r="A1157" s="1" t="s">
        <v>5753</v>
      </c>
      <c r="B1157" s="1" t="s">
        <v>7777</v>
      </c>
      <c r="C1157" s="1">
        <v>1.0</v>
      </c>
      <c r="D1157" s="1">
        <v>76.0</v>
      </c>
      <c r="E1157" s="1">
        <v>4.2632369E7</v>
      </c>
      <c r="F1157" s="1" t="b">
        <v>0</v>
      </c>
      <c r="G1157" s="1" t="b">
        <v>0</v>
      </c>
      <c r="H1157" s="1" t="s">
        <v>5752</v>
      </c>
      <c r="I1157" s="1" t="s">
        <v>6094</v>
      </c>
      <c r="J1157" s="1" t="s">
        <v>9720</v>
      </c>
      <c r="L1157" s="1" t="s">
        <v>76</v>
      </c>
      <c r="M1157" s="1" t="s">
        <v>180</v>
      </c>
      <c r="N1157" s="1" t="s">
        <v>9723</v>
      </c>
      <c r="O1157" s="1" t="s">
        <v>9724</v>
      </c>
    </row>
    <row r="1158">
      <c r="A1158" s="1" t="s">
        <v>5728</v>
      </c>
      <c r="B1158" s="1" t="s">
        <v>7777</v>
      </c>
      <c r="C1158" s="1">
        <v>1.0</v>
      </c>
      <c r="D1158" s="1">
        <v>76.0</v>
      </c>
      <c r="E1158" s="1">
        <v>4.2473114E7</v>
      </c>
      <c r="F1158" s="1" t="b">
        <v>0</v>
      </c>
      <c r="G1158" s="1" t="b">
        <v>0</v>
      </c>
      <c r="H1158" s="1" t="s">
        <v>5727</v>
      </c>
      <c r="I1158" s="1" t="s">
        <v>6094</v>
      </c>
      <c r="J1158" s="1" t="s">
        <v>9725</v>
      </c>
      <c r="L1158" s="1" t="s">
        <v>76</v>
      </c>
      <c r="M1158" s="1" t="s">
        <v>322</v>
      </c>
      <c r="N1158" s="1" t="s">
        <v>9726</v>
      </c>
      <c r="O1158" s="1" t="s">
        <v>9727</v>
      </c>
    </row>
    <row r="1159">
      <c r="A1159" s="1" t="s">
        <v>5729</v>
      </c>
      <c r="B1159" s="1" t="s">
        <v>7777</v>
      </c>
      <c r="C1159" s="1">
        <v>2.0</v>
      </c>
      <c r="D1159" s="1">
        <v>76.0</v>
      </c>
      <c r="E1159" s="1">
        <v>4.2473114E7</v>
      </c>
      <c r="F1159" s="1" t="b">
        <v>0</v>
      </c>
      <c r="G1159" s="1" t="b">
        <v>0</v>
      </c>
      <c r="H1159" s="1" t="s">
        <v>5727</v>
      </c>
      <c r="I1159" s="1" t="s">
        <v>6094</v>
      </c>
      <c r="J1159" s="1" t="s">
        <v>9725</v>
      </c>
      <c r="L1159" s="1" t="s">
        <v>76</v>
      </c>
      <c r="M1159" s="1" t="s">
        <v>322</v>
      </c>
      <c r="N1159" s="1" t="s">
        <v>9728</v>
      </c>
      <c r="O1159" s="1" t="s">
        <v>9729</v>
      </c>
    </row>
    <row r="1160">
      <c r="A1160" s="1" t="s">
        <v>5748</v>
      </c>
      <c r="B1160" s="1" t="s">
        <v>7777</v>
      </c>
      <c r="C1160" s="1">
        <v>1.0</v>
      </c>
      <c r="D1160" s="1">
        <v>76.0</v>
      </c>
      <c r="E1160" s="1">
        <v>4.2217093E7</v>
      </c>
      <c r="F1160" s="1" t="b">
        <v>0</v>
      </c>
      <c r="G1160" s="1" t="b">
        <v>0</v>
      </c>
      <c r="H1160" s="1" t="s">
        <v>5747</v>
      </c>
      <c r="I1160" s="1" t="s">
        <v>6094</v>
      </c>
      <c r="J1160" s="1" t="s">
        <v>9730</v>
      </c>
      <c r="L1160" s="1" t="s">
        <v>148</v>
      </c>
      <c r="M1160" s="1" t="s">
        <v>4340</v>
      </c>
      <c r="N1160" s="1" t="s">
        <v>9731</v>
      </c>
      <c r="O1160" s="1" t="s">
        <v>9732</v>
      </c>
    </row>
    <row r="1161">
      <c r="A1161" s="1" t="s">
        <v>5749</v>
      </c>
      <c r="B1161" s="1" t="s">
        <v>7777</v>
      </c>
      <c r="C1161" s="1">
        <v>2.0</v>
      </c>
      <c r="D1161" s="1">
        <v>76.0</v>
      </c>
      <c r="E1161" s="1">
        <v>4.2217093E7</v>
      </c>
      <c r="F1161" s="1" t="b">
        <v>0</v>
      </c>
      <c r="G1161" s="1" t="b">
        <v>0</v>
      </c>
      <c r="H1161" s="1" t="s">
        <v>5747</v>
      </c>
      <c r="I1161" s="1" t="s">
        <v>6094</v>
      </c>
      <c r="J1161" s="1" t="s">
        <v>9730</v>
      </c>
      <c r="L1161" s="1" t="s">
        <v>148</v>
      </c>
      <c r="M1161" s="1" t="s">
        <v>4340</v>
      </c>
      <c r="N1161" s="1" t="s">
        <v>9733</v>
      </c>
      <c r="O1161" s="1" t="s">
        <v>9734</v>
      </c>
    </row>
    <row r="1162">
      <c r="A1162" s="1" t="s">
        <v>5739</v>
      </c>
      <c r="B1162" s="1" t="s">
        <v>7777</v>
      </c>
      <c r="C1162" s="1">
        <v>2.0</v>
      </c>
      <c r="D1162" s="1">
        <v>76.0</v>
      </c>
      <c r="E1162" s="1">
        <v>4.1821739E7</v>
      </c>
      <c r="F1162" s="1" t="b">
        <v>0</v>
      </c>
      <c r="G1162" s="1" t="b">
        <v>0</v>
      </c>
      <c r="H1162" s="1" t="s">
        <v>5737</v>
      </c>
      <c r="I1162" s="1" t="s">
        <v>6094</v>
      </c>
      <c r="J1162" s="1" t="s">
        <v>9735</v>
      </c>
      <c r="L1162" s="1" t="s">
        <v>25</v>
      </c>
      <c r="M1162" s="1" t="s">
        <v>292</v>
      </c>
      <c r="N1162" s="1" t="s">
        <v>9736</v>
      </c>
      <c r="O1162" s="1" t="s">
        <v>9737</v>
      </c>
    </row>
    <row r="1163">
      <c r="A1163" s="1" t="s">
        <v>5738</v>
      </c>
      <c r="B1163" s="1" t="s">
        <v>7777</v>
      </c>
      <c r="C1163" s="1">
        <v>1.0</v>
      </c>
      <c r="D1163" s="1">
        <v>76.0</v>
      </c>
      <c r="E1163" s="1">
        <v>4.1821739E7</v>
      </c>
      <c r="F1163" s="1" t="b">
        <v>0</v>
      </c>
      <c r="G1163" s="1" t="b">
        <v>0</v>
      </c>
      <c r="H1163" s="1" t="s">
        <v>5737</v>
      </c>
      <c r="I1163" s="1" t="s">
        <v>6094</v>
      </c>
      <c r="J1163" s="1" t="s">
        <v>9735</v>
      </c>
      <c r="L1163" s="1" t="s">
        <v>25</v>
      </c>
      <c r="M1163" s="1" t="s">
        <v>292</v>
      </c>
      <c r="N1163" s="1" t="s">
        <v>9738</v>
      </c>
      <c r="O1163" s="1" t="s">
        <v>9739</v>
      </c>
    </row>
    <row r="1164">
      <c r="A1164" s="1" t="s">
        <v>394</v>
      </c>
      <c r="B1164" s="1" t="s">
        <v>6093</v>
      </c>
      <c r="D1164" s="1">
        <v>76.0</v>
      </c>
      <c r="E1164" s="1">
        <v>4.1510868E7</v>
      </c>
      <c r="F1164" s="1" t="b">
        <v>0</v>
      </c>
      <c r="G1164" s="1" t="b">
        <v>0</v>
      </c>
      <c r="H1164" s="1" t="s">
        <v>393</v>
      </c>
      <c r="I1164" s="1" t="s">
        <v>6319</v>
      </c>
      <c r="J1164" s="1" t="s">
        <v>9740</v>
      </c>
      <c r="L1164" s="1" t="s">
        <v>76</v>
      </c>
      <c r="M1164" s="1" t="s">
        <v>224</v>
      </c>
      <c r="N1164" s="1" t="s">
        <v>9741</v>
      </c>
      <c r="O1164" s="1" t="s">
        <v>9742</v>
      </c>
    </row>
    <row r="1165">
      <c r="A1165" s="1" t="s">
        <v>9743</v>
      </c>
      <c r="B1165" s="1" t="s">
        <v>7777</v>
      </c>
      <c r="C1165" s="1">
        <v>2.0</v>
      </c>
      <c r="D1165" s="1">
        <v>76.0</v>
      </c>
      <c r="E1165" s="1">
        <v>4.1461341E7</v>
      </c>
      <c r="F1165" s="1" t="b">
        <v>0</v>
      </c>
      <c r="G1165" s="1" t="b">
        <v>0</v>
      </c>
      <c r="H1165" s="1" t="s">
        <v>5472</v>
      </c>
      <c r="I1165" s="1" t="s">
        <v>6319</v>
      </c>
      <c r="J1165" s="1" t="s">
        <v>9744</v>
      </c>
      <c r="K1165" s="1" t="s">
        <v>9745</v>
      </c>
      <c r="L1165" s="1" t="s">
        <v>112</v>
      </c>
      <c r="M1165" s="1" t="s">
        <v>113</v>
      </c>
      <c r="N1165" s="1" t="s">
        <v>9746</v>
      </c>
      <c r="O1165" s="1" t="s">
        <v>9747</v>
      </c>
    </row>
    <row r="1166">
      <c r="A1166" s="1" t="s">
        <v>9748</v>
      </c>
      <c r="B1166" s="1" t="s">
        <v>7777</v>
      </c>
      <c r="C1166" s="1">
        <v>1.0</v>
      </c>
      <c r="D1166" s="1">
        <v>76.0</v>
      </c>
      <c r="E1166" s="1">
        <v>4.1461341E7</v>
      </c>
      <c r="F1166" s="1" t="b">
        <v>0</v>
      </c>
      <c r="G1166" s="1" t="b">
        <v>1</v>
      </c>
      <c r="H1166" s="1" t="s">
        <v>9749</v>
      </c>
      <c r="I1166" s="1" t="s">
        <v>6319</v>
      </c>
      <c r="J1166" s="1" t="s">
        <v>9744</v>
      </c>
      <c r="K1166" s="1" t="s">
        <v>9745</v>
      </c>
      <c r="L1166" s="1" t="s">
        <v>112</v>
      </c>
      <c r="M1166" s="1" t="s">
        <v>113</v>
      </c>
      <c r="N1166" s="1" t="s">
        <v>9750</v>
      </c>
      <c r="O1166" s="1" t="s">
        <v>9751</v>
      </c>
    </row>
    <row r="1167">
      <c r="A1167" s="1" t="s">
        <v>9752</v>
      </c>
      <c r="B1167" s="1" t="s">
        <v>7777</v>
      </c>
      <c r="C1167" s="1">
        <v>2.0</v>
      </c>
      <c r="D1167" s="1">
        <v>76.0</v>
      </c>
      <c r="E1167" s="1">
        <v>4.1118014E7</v>
      </c>
      <c r="F1167" s="1" t="b">
        <v>0</v>
      </c>
      <c r="G1167" s="1" t="b">
        <v>0</v>
      </c>
      <c r="H1167" s="1" t="s">
        <v>5472</v>
      </c>
      <c r="I1167" s="1" t="s">
        <v>6319</v>
      </c>
      <c r="J1167" s="1" t="s">
        <v>9744</v>
      </c>
      <c r="K1167" s="1" t="s">
        <v>9745</v>
      </c>
      <c r="L1167" s="1" t="s">
        <v>112</v>
      </c>
      <c r="M1167" s="1" t="s">
        <v>113</v>
      </c>
      <c r="N1167" s="1" t="s">
        <v>9753</v>
      </c>
      <c r="O1167" s="1" t="s">
        <v>9754</v>
      </c>
    </row>
    <row r="1168">
      <c r="A1168" s="1" t="s">
        <v>9755</v>
      </c>
      <c r="B1168" s="1" t="s">
        <v>7777</v>
      </c>
      <c r="C1168" s="1">
        <v>1.0</v>
      </c>
      <c r="D1168" s="1">
        <v>76.0</v>
      </c>
      <c r="E1168" s="1">
        <v>4.1118014E7</v>
      </c>
      <c r="F1168" s="1" t="b">
        <v>0</v>
      </c>
      <c r="G1168" s="1" t="b">
        <v>1</v>
      </c>
      <c r="H1168" s="1" t="s">
        <v>9749</v>
      </c>
      <c r="I1168" s="1" t="s">
        <v>6319</v>
      </c>
      <c r="J1168" s="1" t="s">
        <v>9744</v>
      </c>
      <c r="K1168" s="1" t="s">
        <v>9745</v>
      </c>
      <c r="L1168" s="1" t="s">
        <v>112</v>
      </c>
      <c r="M1168" s="1" t="s">
        <v>113</v>
      </c>
      <c r="N1168" s="1" t="s">
        <v>9756</v>
      </c>
      <c r="O1168" s="1" t="s">
        <v>9757</v>
      </c>
    </row>
    <row r="1169">
      <c r="A1169" s="1" t="s">
        <v>5778</v>
      </c>
      <c r="B1169" s="1" t="s">
        <v>7777</v>
      </c>
      <c r="C1169" s="1">
        <v>1.0</v>
      </c>
      <c r="D1169" s="1">
        <v>76.0</v>
      </c>
      <c r="E1169" s="1">
        <v>4.0903497E7</v>
      </c>
      <c r="F1169" s="1" t="b">
        <v>0</v>
      </c>
      <c r="G1169" s="1" t="b">
        <v>0</v>
      </c>
      <c r="H1169" s="1" t="s">
        <v>5777</v>
      </c>
      <c r="I1169" s="1" t="s">
        <v>6094</v>
      </c>
      <c r="J1169" s="1" t="s">
        <v>9758</v>
      </c>
      <c r="L1169" s="1" t="s">
        <v>76</v>
      </c>
      <c r="M1169" s="1" t="s">
        <v>347</v>
      </c>
      <c r="N1169" s="1" t="s">
        <v>9759</v>
      </c>
      <c r="O1169" s="1" t="s">
        <v>9760</v>
      </c>
    </row>
    <row r="1170">
      <c r="A1170" s="1" t="s">
        <v>5779</v>
      </c>
      <c r="B1170" s="1" t="s">
        <v>7777</v>
      </c>
      <c r="C1170" s="1">
        <v>2.0</v>
      </c>
      <c r="D1170" s="1">
        <v>76.0</v>
      </c>
      <c r="E1170" s="1">
        <v>4.0903497E7</v>
      </c>
      <c r="F1170" s="1" t="b">
        <v>0</v>
      </c>
      <c r="G1170" s="1" t="b">
        <v>0</v>
      </c>
      <c r="H1170" s="1" t="s">
        <v>5777</v>
      </c>
      <c r="I1170" s="1" t="s">
        <v>6094</v>
      </c>
      <c r="J1170" s="1" t="s">
        <v>9758</v>
      </c>
      <c r="L1170" s="1" t="s">
        <v>76</v>
      </c>
      <c r="M1170" s="1" t="s">
        <v>347</v>
      </c>
      <c r="N1170" s="1" t="s">
        <v>9761</v>
      </c>
      <c r="O1170" s="1" t="s">
        <v>9762</v>
      </c>
    </row>
    <row r="1171">
      <c r="A1171" s="1" t="s">
        <v>398</v>
      </c>
      <c r="B1171" s="1" t="s">
        <v>6093</v>
      </c>
      <c r="D1171" s="1">
        <v>76.0</v>
      </c>
      <c r="E1171" s="1">
        <v>4.0585447E7</v>
      </c>
      <c r="F1171" s="1" t="b">
        <v>0</v>
      </c>
      <c r="G1171" s="1" t="b">
        <v>0</v>
      </c>
      <c r="H1171" s="1" t="s">
        <v>397</v>
      </c>
      <c r="I1171" s="1" t="s">
        <v>6319</v>
      </c>
      <c r="J1171" s="1" t="s">
        <v>9619</v>
      </c>
      <c r="K1171" s="1" t="s">
        <v>9763</v>
      </c>
      <c r="L1171" s="1" t="s">
        <v>49</v>
      </c>
      <c r="M1171" s="1" t="s">
        <v>82</v>
      </c>
      <c r="N1171" s="1" t="s">
        <v>9764</v>
      </c>
      <c r="O1171" s="1" t="s">
        <v>9765</v>
      </c>
    </row>
    <row r="1172">
      <c r="A1172" s="1" t="s">
        <v>5758</v>
      </c>
      <c r="B1172" s="1" t="s">
        <v>7777</v>
      </c>
      <c r="C1172" s="1">
        <v>1.0</v>
      </c>
      <c r="D1172" s="1">
        <v>76.0</v>
      </c>
      <c r="E1172" s="1">
        <v>4.0486426E7</v>
      </c>
      <c r="F1172" s="1" t="b">
        <v>0</v>
      </c>
      <c r="G1172" s="1" t="b">
        <v>0</v>
      </c>
      <c r="H1172" s="1" t="s">
        <v>5757</v>
      </c>
      <c r="I1172" s="1" t="s">
        <v>6094</v>
      </c>
      <c r="J1172" s="1" t="s">
        <v>9766</v>
      </c>
      <c r="L1172" s="1" t="s">
        <v>25</v>
      </c>
      <c r="M1172" s="1" t="s">
        <v>98</v>
      </c>
      <c r="N1172" s="1" t="s">
        <v>9767</v>
      </c>
      <c r="O1172" s="1" t="s">
        <v>9768</v>
      </c>
    </row>
    <row r="1173">
      <c r="A1173" s="1" t="s">
        <v>5759</v>
      </c>
      <c r="B1173" s="1" t="s">
        <v>7777</v>
      </c>
      <c r="C1173" s="1">
        <v>2.0</v>
      </c>
      <c r="D1173" s="1">
        <v>76.0</v>
      </c>
      <c r="E1173" s="1">
        <v>4.0486426E7</v>
      </c>
      <c r="F1173" s="1" t="b">
        <v>0</v>
      </c>
      <c r="G1173" s="1" t="b">
        <v>0</v>
      </c>
      <c r="H1173" s="1" t="s">
        <v>5757</v>
      </c>
      <c r="I1173" s="1" t="s">
        <v>6094</v>
      </c>
      <c r="J1173" s="1" t="s">
        <v>9766</v>
      </c>
      <c r="L1173" s="1" t="s">
        <v>25</v>
      </c>
      <c r="M1173" s="1" t="s">
        <v>98</v>
      </c>
      <c r="N1173" s="1" t="s">
        <v>9769</v>
      </c>
      <c r="O1173" s="1" t="s">
        <v>9770</v>
      </c>
    </row>
    <row r="1174">
      <c r="A1174" s="1" t="s">
        <v>9771</v>
      </c>
      <c r="B1174" s="1" t="s">
        <v>6093</v>
      </c>
      <c r="D1174" s="1">
        <v>76.0</v>
      </c>
      <c r="E1174" s="1">
        <v>4.0474934E7</v>
      </c>
      <c r="F1174" s="1" t="b">
        <v>0</v>
      </c>
      <c r="G1174" s="1" t="b">
        <v>0</v>
      </c>
      <c r="H1174" s="1" t="s">
        <v>46</v>
      </c>
      <c r="I1174" s="1" t="s">
        <v>6319</v>
      </c>
      <c r="J1174" s="1" t="s">
        <v>9772</v>
      </c>
      <c r="K1174" s="1" t="s">
        <v>9773</v>
      </c>
      <c r="L1174" s="1" t="s">
        <v>49</v>
      </c>
      <c r="M1174" s="1" t="s">
        <v>50</v>
      </c>
      <c r="N1174" s="1" t="s">
        <v>9774</v>
      </c>
      <c r="O1174" s="1" t="s">
        <v>9775</v>
      </c>
    </row>
    <row r="1175">
      <c r="A1175" s="1" t="s">
        <v>5744</v>
      </c>
      <c r="B1175" s="1" t="s">
        <v>7777</v>
      </c>
      <c r="C1175" s="1">
        <v>2.0</v>
      </c>
      <c r="D1175" s="1">
        <v>76.0</v>
      </c>
      <c r="E1175" s="1">
        <v>3.9720265E7</v>
      </c>
      <c r="F1175" s="1" t="b">
        <v>0</v>
      </c>
      <c r="G1175" s="1" t="b">
        <v>0</v>
      </c>
      <c r="H1175" s="1" t="s">
        <v>5742</v>
      </c>
      <c r="I1175" s="1" t="s">
        <v>6094</v>
      </c>
      <c r="J1175" s="1" t="s">
        <v>9776</v>
      </c>
      <c r="L1175" s="1" t="s">
        <v>37</v>
      </c>
      <c r="M1175" s="1" t="s">
        <v>342</v>
      </c>
      <c r="N1175" s="1" t="s">
        <v>9777</v>
      </c>
      <c r="O1175" s="1" t="s">
        <v>9778</v>
      </c>
    </row>
    <row r="1176">
      <c r="A1176" s="1" t="s">
        <v>5743</v>
      </c>
      <c r="B1176" s="1" t="s">
        <v>7777</v>
      </c>
      <c r="C1176" s="1">
        <v>1.0</v>
      </c>
      <c r="D1176" s="1">
        <v>76.0</v>
      </c>
      <c r="E1176" s="1">
        <v>3.9720265E7</v>
      </c>
      <c r="F1176" s="1" t="b">
        <v>0</v>
      </c>
      <c r="G1176" s="1" t="b">
        <v>0</v>
      </c>
      <c r="H1176" s="1" t="s">
        <v>5742</v>
      </c>
      <c r="I1176" s="1" t="s">
        <v>6094</v>
      </c>
      <c r="J1176" s="1" t="s">
        <v>9776</v>
      </c>
      <c r="L1176" s="1" t="s">
        <v>37</v>
      </c>
      <c r="M1176" s="1" t="s">
        <v>342</v>
      </c>
      <c r="N1176" s="1" t="s">
        <v>9779</v>
      </c>
      <c r="O1176" s="1" t="s">
        <v>9780</v>
      </c>
    </row>
    <row r="1177">
      <c r="A1177" s="1" t="s">
        <v>5784</v>
      </c>
      <c r="B1177" s="1" t="s">
        <v>7777</v>
      </c>
      <c r="C1177" s="1">
        <v>2.0</v>
      </c>
      <c r="D1177" s="1">
        <v>76.0</v>
      </c>
      <c r="E1177" s="1">
        <v>3.9603303E7</v>
      </c>
      <c r="F1177" s="1" t="b">
        <v>0</v>
      </c>
      <c r="G1177" s="1" t="b">
        <v>0</v>
      </c>
      <c r="H1177" s="1" t="s">
        <v>5782</v>
      </c>
      <c r="I1177" s="1" t="s">
        <v>6094</v>
      </c>
      <c r="J1177" s="1" t="s">
        <v>9781</v>
      </c>
      <c r="L1177" s="1" t="s">
        <v>76</v>
      </c>
      <c r="M1177" s="1" t="s">
        <v>55</v>
      </c>
      <c r="N1177" s="1" t="s">
        <v>9782</v>
      </c>
      <c r="O1177" s="1" t="s">
        <v>9783</v>
      </c>
    </row>
    <row r="1178">
      <c r="A1178" s="1" t="s">
        <v>5783</v>
      </c>
      <c r="B1178" s="1" t="s">
        <v>7777</v>
      </c>
      <c r="C1178" s="1">
        <v>1.0</v>
      </c>
      <c r="D1178" s="1">
        <v>76.0</v>
      </c>
      <c r="E1178" s="1">
        <v>3.9603303E7</v>
      </c>
      <c r="F1178" s="1" t="b">
        <v>0</v>
      </c>
      <c r="G1178" s="1" t="b">
        <v>0</v>
      </c>
      <c r="H1178" s="1" t="s">
        <v>5782</v>
      </c>
      <c r="I1178" s="1" t="s">
        <v>6094</v>
      </c>
      <c r="J1178" s="1" t="s">
        <v>9781</v>
      </c>
      <c r="L1178" s="1" t="s">
        <v>76</v>
      </c>
      <c r="M1178" s="1" t="s">
        <v>55</v>
      </c>
      <c r="N1178" s="1" t="s">
        <v>9784</v>
      </c>
      <c r="O1178" s="1" t="s">
        <v>9785</v>
      </c>
    </row>
    <row r="1179">
      <c r="A1179" s="1" t="s">
        <v>439</v>
      </c>
      <c r="B1179" s="1" t="s">
        <v>6093</v>
      </c>
      <c r="D1179" s="1">
        <v>76.0</v>
      </c>
      <c r="E1179" s="1">
        <v>3.8811848E7</v>
      </c>
      <c r="F1179" s="1" t="b">
        <v>1</v>
      </c>
      <c r="G1179" s="1" t="b">
        <v>0</v>
      </c>
      <c r="H1179" s="1" t="s">
        <v>438</v>
      </c>
      <c r="I1179" s="1" t="s">
        <v>9204</v>
      </c>
      <c r="J1179" s="1" t="s">
        <v>9786</v>
      </c>
      <c r="K1179" s="1" t="s">
        <v>9787</v>
      </c>
      <c r="L1179" s="1" t="s">
        <v>441</v>
      </c>
      <c r="M1179" s="1" t="s">
        <v>442</v>
      </c>
      <c r="N1179" s="1" t="s">
        <v>9788</v>
      </c>
      <c r="O1179" s="1" t="s">
        <v>9789</v>
      </c>
    </row>
    <row r="1180">
      <c r="A1180" s="1" t="s">
        <v>9790</v>
      </c>
      <c r="B1180" s="1" t="s">
        <v>6093</v>
      </c>
      <c r="D1180" s="1">
        <v>76.0</v>
      </c>
      <c r="E1180" s="1">
        <v>3.8646013E7</v>
      </c>
      <c r="F1180" s="1" t="b">
        <v>0</v>
      </c>
      <c r="G1180" s="1" t="b">
        <v>0</v>
      </c>
      <c r="H1180" s="1" t="s">
        <v>192</v>
      </c>
      <c r="I1180" s="1" t="s">
        <v>6319</v>
      </c>
      <c r="J1180" s="1" t="s">
        <v>9791</v>
      </c>
      <c r="L1180" s="1" t="s">
        <v>37</v>
      </c>
      <c r="M1180" s="1" t="s">
        <v>77</v>
      </c>
      <c r="N1180" s="1" t="s">
        <v>9792</v>
      </c>
      <c r="O1180" s="1" t="s">
        <v>9793</v>
      </c>
    </row>
    <row r="1181">
      <c r="A1181" s="1" t="s">
        <v>5763</v>
      </c>
      <c r="B1181" s="1" t="s">
        <v>7777</v>
      </c>
      <c r="C1181" s="1">
        <v>1.0</v>
      </c>
      <c r="D1181" s="1">
        <v>76.0</v>
      </c>
      <c r="E1181" s="1">
        <v>3.8530782E7</v>
      </c>
      <c r="F1181" s="1" t="b">
        <v>0</v>
      </c>
      <c r="G1181" s="1" t="b">
        <v>0</v>
      </c>
      <c r="H1181" s="1" t="s">
        <v>5762</v>
      </c>
      <c r="I1181" s="1" t="s">
        <v>6094</v>
      </c>
      <c r="J1181" s="1" t="s">
        <v>9794</v>
      </c>
      <c r="L1181" s="1" t="s">
        <v>76</v>
      </c>
      <c r="M1181" s="1" t="s">
        <v>370</v>
      </c>
      <c r="N1181" s="1" t="s">
        <v>9795</v>
      </c>
      <c r="O1181" s="1" t="s">
        <v>9796</v>
      </c>
    </row>
    <row r="1182">
      <c r="A1182" s="1" t="s">
        <v>5764</v>
      </c>
      <c r="B1182" s="1" t="s">
        <v>7777</v>
      </c>
      <c r="C1182" s="1">
        <v>2.0</v>
      </c>
      <c r="D1182" s="1">
        <v>76.0</v>
      </c>
      <c r="E1182" s="1">
        <v>3.8530782E7</v>
      </c>
      <c r="F1182" s="1" t="b">
        <v>0</v>
      </c>
      <c r="G1182" s="1" t="b">
        <v>0</v>
      </c>
      <c r="H1182" s="1" t="s">
        <v>5762</v>
      </c>
      <c r="I1182" s="1" t="s">
        <v>6094</v>
      </c>
      <c r="J1182" s="1" t="s">
        <v>9794</v>
      </c>
      <c r="L1182" s="1" t="s">
        <v>76</v>
      </c>
      <c r="M1182" s="1" t="s">
        <v>370</v>
      </c>
      <c r="N1182" s="1" t="s">
        <v>9797</v>
      </c>
      <c r="O1182" s="1" t="s">
        <v>9798</v>
      </c>
    </row>
    <row r="1183">
      <c r="A1183" s="1" t="s">
        <v>9799</v>
      </c>
      <c r="B1183" s="1" t="s">
        <v>6093</v>
      </c>
      <c r="D1183" s="1">
        <v>76.0</v>
      </c>
      <c r="E1183" s="1">
        <v>3.8523419E7</v>
      </c>
      <c r="F1183" s="1" t="b">
        <v>0</v>
      </c>
      <c r="G1183" s="1" t="b">
        <v>0</v>
      </c>
      <c r="H1183" s="1" t="s">
        <v>84</v>
      </c>
      <c r="I1183" s="1" t="s">
        <v>6319</v>
      </c>
      <c r="J1183" s="1" t="s">
        <v>9653</v>
      </c>
      <c r="K1183" s="1" t="s">
        <v>9654</v>
      </c>
      <c r="L1183" s="1" t="s">
        <v>87</v>
      </c>
      <c r="M1183" s="1" t="s">
        <v>88</v>
      </c>
      <c r="N1183" s="1" t="s">
        <v>9800</v>
      </c>
      <c r="O1183" s="1" t="s">
        <v>9801</v>
      </c>
    </row>
    <row r="1184">
      <c r="A1184" s="1" t="s">
        <v>9802</v>
      </c>
      <c r="B1184" s="1" t="s">
        <v>6093</v>
      </c>
      <c r="D1184" s="1">
        <v>76.0</v>
      </c>
      <c r="E1184" s="1">
        <v>3.8469292E7</v>
      </c>
      <c r="F1184" s="1" t="b">
        <v>0</v>
      </c>
      <c r="G1184" s="1" t="b">
        <v>0</v>
      </c>
      <c r="H1184" s="1" t="s">
        <v>34</v>
      </c>
      <c r="I1184" s="1" t="s">
        <v>6319</v>
      </c>
      <c r="J1184" s="1" t="s">
        <v>9803</v>
      </c>
      <c r="L1184" s="1" t="s">
        <v>37</v>
      </c>
      <c r="M1184" s="1" t="s">
        <v>38</v>
      </c>
      <c r="N1184" s="1" t="s">
        <v>9804</v>
      </c>
      <c r="O1184" s="1" t="s">
        <v>9805</v>
      </c>
    </row>
    <row r="1185">
      <c r="A1185" s="1" t="s">
        <v>9806</v>
      </c>
      <c r="B1185" s="1" t="s">
        <v>7777</v>
      </c>
      <c r="C1185" s="1">
        <v>2.0</v>
      </c>
      <c r="D1185" s="1">
        <v>76.0</v>
      </c>
      <c r="E1185" s="1">
        <v>3.8172388E7</v>
      </c>
      <c r="F1185" s="1" t="b">
        <v>0</v>
      </c>
      <c r="G1185" s="1" t="b">
        <v>0</v>
      </c>
      <c r="H1185" s="1" t="s">
        <v>5458</v>
      </c>
      <c r="I1185" s="1" t="s">
        <v>6319</v>
      </c>
      <c r="J1185" s="1" t="s">
        <v>9807</v>
      </c>
      <c r="K1185" s="1" t="s">
        <v>9808</v>
      </c>
      <c r="L1185" s="1" t="s">
        <v>65</v>
      </c>
      <c r="M1185" s="1" t="s">
        <v>66</v>
      </c>
      <c r="N1185" s="1" t="s">
        <v>9809</v>
      </c>
      <c r="O1185" s="1" t="s">
        <v>9810</v>
      </c>
    </row>
    <row r="1186">
      <c r="A1186" s="1" t="s">
        <v>9811</v>
      </c>
      <c r="B1186" s="1" t="s">
        <v>7777</v>
      </c>
      <c r="C1186" s="1">
        <v>1.0</v>
      </c>
      <c r="D1186" s="1">
        <v>76.0</v>
      </c>
      <c r="E1186" s="1">
        <v>3.8172388E7</v>
      </c>
      <c r="F1186" s="1" t="b">
        <v>0</v>
      </c>
      <c r="G1186" s="1" t="b">
        <v>1</v>
      </c>
      <c r="H1186" s="1" t="s">
        <v>9812</v>
      </c>
      <c r="I1186" s="1" t="s">
        <v>6319</v>
      </c>
      <c r="J1186" s="1" t="s">
        <v>9807</v>
      </c>
      <c r="K1186" s="1" t="s">
        <v>9808</v>
      </c>
      <c r="L1186" s="1" t="s">
        <v>65</v>
      </c>
      <c r="M1186" s="1" t="s">
        <v>66</v>
      </c>
      <c r="N1186" s="1" t="s">
        <v>9813</v>
      </c>
      <c r="O1186" s="1" t="s">
        <v>9814</v>
      </c>
    </row>
    <row r="1187">
      <c r="A1187" s="1" t="s">
        <v>412</v>
      </c>
      <c r="B1187" s="1" t="s">
        <v>6093</v>
      </c>
      <c r="D1187" s="1">
        <v>76.0</v>
      </c>
      <c r="E1187" s="1">
        <v>3.768687E7</v>
      </c>
      <c r="F1187" s="1" t="b">
        <v>0</v>
      </c>
      <c r="G1187" s="1" t="b">
        <v>0</v>
      </c>
      <c r="H1187" s="1" t="s">
        <v>411</v>
      </c>
      <c r="I1187" s="1" t="s">
        <v>6319</v>
      </c>
      <c r="J1187" s="1" t="s">
        <v>9815</v>
      </c>
      <c r="L1187" s="1" t="s">
        <v>37</v>
      </c>
      <c r="M1187" s="1" t="s">
        <v>268</v>
      </c>
      <c r="N1187" s="1" t="s">
        <v>9816</v>
      </c>
      <c r="O1187" s="1" t="s">
        <v>9817</v>
      </c>
    </row>
    <row r="1188">
      <c r="A1188" s="1" t="s">
        <v>5774</v>
      </c>
      <c r="B1188" s="1" t="s">
        <v>7777</v>
      </c>
      <c r="C1188" s="1">
        <v>2.0</v>
      </c>
      <c r="D1188" s="1">
        <v>76.0</v>
      </c>
      <c r="E1188" s="1">
        <v>3.7684076E7</v>
      </c>
      <c r="F1188" s="1" t="b">
        <v>0</v>
      </c>
      <c r="G1188" s="1" t="b">
        <v>0</v>
      </c>
      <c r="H1188" s="1" t="s">
        <v>5772</v>
      </c>
      <c r="I1188" s="1" t="s">
        <v>6094</v>
      </c>
      <c r="J1188" s="1" t="s">
        <v>9818</v>
      </c>
      <c r="L1188" s="1" t="s">
        <v>76</v>
      </c>
      <c r="M1188" s="1" t="s">
        <v>347</v>
      </c>
      <c r="N1188" s="1" t="s">
        <v>9819</v>
      </c>
      <c r="O1188" s="1" t="s">
        <v>9820</v>
      </c>
    </row>
    <row r="1189">
      <c r="A1189" s="1" t="s">
        <v>5773</v>
      </c>
      <c r="B1189" s="1" t="s">
        <v>7777</v>
      </c>
      <c r="C1189" s="1">
        <v>1.0</v>
      </c>
      <c r="D1189" s="1">
        <v>76.0</v>
      </c>
      <c r="E1189" s="1">
        <v>3.7684076E7</v>
      </c>
      <c r="F1189" s="1" t="b">
        <v>0</v>
      </c>
      <c r="G1189" s="1" t="b">
        <v>0</v>
      </c>
      <c r="H1189" s="1" t="s">
        <v>5772</v>
      </c>
      <c r="I1189" s="1" t="s">
        <v>6094</v>
      </c>
      <c r="J1189" s="1" t="s">
        <v>9818</v>
      </c>
      <c r="L1189" s="1" t="s">
        <v>76</v>
      </c>
      <c r="M1189" s="1" t="s">
        <v>347</v>
      </c>
      <c r="N1189" s="1" t="s">
        <v>9821</v>
      </c>
      <c r="O1189" s="1" t="s">
        <v>9822</v>
      </c>
    </row>
    <row r="1190">
      <c r="A1190" s="1" t="s">
        <v>5798</v>
      </c>
      <c r="B1190" s="1" t="s">
        <v>7777</v>
      </c>
      <c r="C1190" s="1">
        <v>2.0</v>
      </c>
      <c r="D1190" s="1">
        <v>76.0</v>
      </c>
      <c r="E1190" s="1">
        <v>3.7556025E7</v>
      </c>
      <c r="F1190" s="1" t="b">
        <v>0</v>
      </c>
      <c r="G1190" s="1" t="b">
        <v>0</v>
      </c>
      <c r="H1190" s="1" t="s">
        <v>5796</v>
      </c>
      <c r="I1190" s="1" t="s">
        <v>6094</v>
      </c>
      <c r="J1190" s="1" t="s">
        <v>9823</v>
      </c>
      <c r="L1190" s="1" t="s">
        <v>148</v>
      </c>
      <c r="M1190" s="1" t="s">
        <v>55</v>
      </c>
      <c r="N1190" s="1" t="s">
        <v>9824</v>
      </c>
      <c r="O1190" s="1" t="s">
        <v>9825</v>
      </c>
    </row>
    <row r="1191">
      <c r="A1191" s="1" t="s">
        <v>5797</v>
      </c>
      <c r="B1191" s="1" t="s">
        <v>7777</v>
      </c>
      <c r="C1191" s="1">
        <v>1.0</v>
      </c>
      <c r="D1191" s="1">
        <v>76.0</v>
      </c>
      <c r="E1191" s="1">
        <v>3.7556025E7</v>
      </c>
      <c r="F1191" s="1" t="b">
        <v>0</v>
      </c>
      <c r="G1191" s="1" t="b">
        <v>0</v>
      </c>
      <c r="H1191" s="1" t="s">
        <v>5796</v>
      </c>
      <c r="I1191" s="1" t="s">
        <v>6094</v>
      </c>
      <c r="J1191" s="1" t="s">
        <v>9823</v>
      </c>
      <c r="L1191" s="1" t="s">
        <v>148</v>
      </c>
      <c r="M1191" s="1" t="s">
        <v>55</v>
      </c>
      <c r="N1191" s="1" t="s">
        <v>9826</v>
      </c>
      <c r="O1191" s="1" t="s">
        <v>9827</v>
      </c>
    </row>
    <row r="1192">
      <c r="A1192" s="1" t="s">
        <v>9828</v>
      </c>
      <c r="B1192" s="1" t="s">
        <v>6093</v>
      </c>
      <c r="D1192" s="1">
        <v>76.0</v>
      </c>
      <c r="E1192" s="1">
        <v>3.6964327E7</v>
      </c>
      <c r="F1192" s="1" t="b">
        <v>0</v>
      </c>
      <c r="G1192" s="1" t="b">
        <v>0</v>
      </c>
      <c r="H1192" s="1" t="s">
        <v>121</v>
      </c>
      <c r="I1192" s="1" t="s">
        <v>6319</v>
      </c>
      <c r="J1192" s="1" t="s">
        <v>9829</v>
      </c>
      <c r="L1192" s="1" t="s">
        <v>76</v>
      </c>
      <c r="M1192" s="1" t="s">
        <v>77</v>
      </c>
      <c r="N1192" s="1" t="s">
        <v>9830</v>
      </c>
      <c r="O1192" s="1" t="s">
        <v>9831</v>
      </c>
    </row>
    <row r="1193">
      <c r="A1193" s="1" t="s">
        <v>5769</v>
      </c>
      <c r="B1193" s="1" t="s">
        <v>7777</v>
      </c>
      <c r="C1193" s="1">
        <v>2.0</v>
      </c>
      <c r="D1193" s="1">
        <v>76.0</v>
      </c>
      <c r="E1193" s="1">
        <v>3.6300574E7</v>
      </c>
      <c r="F1193" s="1" t="b">
        <v>1</v>
      </c>
      <c r="G1193" s="1" t="b">
        <v>0</v>
      </c>
      <c r="H1193" s="1" t="s">
        <v>5767</v>
      </c>
      <c r="I1193" s="1" t="s">
        <v>9204</v>
      </c>
      <c r="J1193" s="1" t="s">
        <v>9832</v>
      </c>
      <c r="K1193" s="1" t="s">
        <v>9833</v>
      </c>
      <c r="L1193" s="1" t="s">
        <v>489</v>
      </c>
      <c r="M1193" s="1" t="s">
        <v>432</v>
      </c>
      <c r="N1193" s="1" t="s">
        <v>9834</v>
      </c>
      <c r="O1193" s="1" t="s">
        <v>9835</v>
      </c>
    </row>
    <row r="1194">
      <c r="A1194" s="1" t="s">
        <v>5768</v>
      </c>
      <c r="B1194" s="1" t="s">
        <v>7777</v>
      </c>
      <c r="C1194" s="1">
        <v>1.0</v>
      </c>
      <c r="D1194" s="1">
        <v>76.0</v>
      </c>
      <c r="E1194" s="1">
        <v>3.6300574E7</v>
      </c>
      <c r="F1194" s="1" t="b">
        <v>1</v>
      </c>
      <c r="G1194" s="1" t="b">
        <v>0</v>
      </c>
      <c r="H1194" s="1" t="s">
        <v>5767</v>
      </c>
      <c r="I1194" s="1" t="s">
        <v>9204</v>
      </c>
      <c r="J1194" s="1" t="s">
        <v>9832</v>
      </c>
      <c r="K1194" s="1" t="s">
        <v>9833</v>
      </c>
      <c r="L1194" s="1" t="s">
        <v>489</v>
      </c>
      <c r="M1194" s="1" t="s">
        <v>432</v>
      </c>
      <c r="N1194" s="1" t="s">
        <v>9836</v>
      </c>
      <c r="O1194" s="1" t="s">
        <v>9837</v>
      </c>
    </row>
    <row r="1195">
      <c r="A1195" s="1" t="s">
        <v>5789</v>
      </c>
      <c r="B1195" s="1" t="s">
        <v>7777</v>
      </c>
      <c r="C1195" s="1">
        <v>2.0</v>
      </c>
      <c r="D1195" s="1">
        <v>76.0</v>
      </c>
      <c r="E1195" s="1">
        <v>3.6253315E7</v>
      </c>
      <c r="F1195" s="1" t="b">
        <v>0</v>
      </c>
      <c r="G1195" s="1" t="b">
        <v>0</v>
      </c>
      <c r="H1195" s="1" t="s">
        <v>5787</v>
      </c>
      <c r="I1195" s="1" t="s">
        <v>6094</v>
      </c>
      <c r="J1195" s="1" t="s">
        <v>9838</v>
      </c>
      <c r="L1195" s="1" t="s">
        <v>148</v>
      </c>
      <c r="M1195" s="1" t="s">
        <v>4340</v>
      </c>
      <c r="N1195" s="1" t="s">
        <v>9839</v>
      </c>
      <c r="O1195" s="1" t="s">
        <v>9840</v>
      </c>
    </row>
    <row r="1196">
      <c r="A1196" s="1" t="s">
        <v>5788</v>
      </c>
      <c r="B1196" s="1" t="s">
        <v>7777</v>
      </c>
      <c r="C1196" s="1">
        <v>1.0</v>
      </c>
      <c r="D1196" s="1">
        <v>76.0</v>
      </c>
      <c r="E1196" s="1">
        <v>3.6253315E7</v>
      </c>
      <c r="F1196" s="1" t="b">
        <v>0</v>
      </c>
      <c r="G1196" s="1" t="b">
        <v>0</v>
      </c>
      <c r="H1196" s="1" t="s">
        <v>5787</v>
      </c>
      <c r="I1196" s="1" t="s">
        <v>6094</v>
      </c>
      <c r="J1196" s="1" t="s">
        <v>9838</v>
      </c>
      <c r="L1196" s="1" t="s">
        <v>148</v>
      </c>
      <c r="M1196" s="1" t="s">
        <v>4340</v>
      </c>
      <c r="N1196" s="1" t="s">
        <v>9841</v>
      </c>
      <c r="O1196" s="1" t="s">
        <v>9842</v>
      </c>
    </row>
    <row r="1197">
      <c r="A1197" s="1" t="s">
        <v>2530</v>
      </c>
      <c r="B1197" s="1" t="s">
        <v>7777</v>
      </c>
      <c r="C1197" s="1">
        <v>2.0</v>
      </c>
      <c r="D1197" s="1">
        <v>76.0</v>
      </c>
      <c r="E1197" s="1">
        <v>3.616349E7</v>
      </c>
      <c r="F1197" s="1" t="b">
        <v>0</v>
      </c>
      <c r="G1197" s="1" t="b">
        <v>0</v>
      </c>
      <c r="H1197" s="1" t="s">
        <v>2529</v>
      </c>
      <c r="I1197" s="1" t="s">
        <v>6319</v>
      </c>
      <c r="J1197" s="1" t="s">
        <v>6401</v>
      </c>
      <c r="K1197" s="1" t="s">
        <v>9843</v>
      </c>
      <c r="L1197" s="1" t="s">
        <v>1512</v>
      </c>
      <c r="M1197" s="1" t="s">
        <v>1513</v>
      </c>
      <c r="N1197" s="1" t="s">
        <v>9844</v>
      </c>
      <c r="O1197" s="1" t="s">
        <v>9845</v>
      </c>
    </row>
    <row r="1198">
      <c r="A1198" s="1" t="s">
        <v>9846</v>
      </c>
      <c r="B1198" s="1" t="s">
        <v>7777</v>
      </c>
      <c r="C1198" s="1">
        <v>1.0</v>
      </c>
      <c r="D1198" s="1">
        <v>76.0</v>
      </c>
      <c r="E1198" s="1">
        <v>3.60768E7</v>
      </c>
      <c r="F1198" s="1" t="b">
        <v>0</v>
      </c>
      <c r="G1198" s="1" t="b">
        <v>0</v>
      </c>
      <c r="H1198" s="1" t="s">
        <v>155</v>
      </c>
      <c r="I1198" s="1" t="s">
        <v>6319</v>
      </c>
      <c r="J1198" s="1" t="s">
        <v>9772</v>
      </c>
      <c r="K1198" s="1" t="s">
        <v>9847</v>
      </c>
      <c r="L1198" s="1" t="s">
        <v>49</v>
      </c>
      <c r="M1198" s="1" t="s">
        <v>50</v>
      </c>
      <c r="N1198" s="1" t="s">
        <v>9848</v>
      </c>
      <c r="O1198" s="1" t="s">
        <v>9849</v>
      </c>
    </row>
    <row r="1199">
      <c r="A1199" s="1" t="s">
        <v>9850</v>
      </c>
      <c r="B1199" s="1" t="s">
        <v>6093</v>
      </c>
      <c r="D1199" s="1">
        <v>76.0</v>
      </c>
      <c r="E1199" s="1">
        <v>3.6016608E7</v>
      </c>
      <c r="F1199" s="1" t="b">
        <v>1</v>
      </c>
      <c r="G1199" s="1" t="b">
        <v>0</v>
      </c>
      <c r="H1199" s="1" t="s">
        <v>303</v>
      </c>
      <c r="I1199" s="1" t="s">
        <v>9204</v>
      </c>
      <c r="J1199" s="1" t="s">
        <v>9851</v>
      </c>
      <c r="K1199" s="1" t="s">
        <v>9852</v>
      </c>
      <c r="L1199" s="1" t="s">
        <v>306</v>
      </c>
      <c r="M1199" s="1" t="s">
        <v>307</v>
      </c>
      <c r="N1199" s="1" t="s">
        <v>9853</v>
      </c>
      <c r="O1199" s="1" t="s">
        <v>9854</v>
      </c>
    </row>
    <row r="1200">
      <c r="A1200" s="1" t="s">
        <v>430</v>
      </c>
      <c r="B1200" s="1" t="s">
        <v>6093</v>
      </c>
      <c r="D1200" s="1">
        <v>76.0</v>
      </c>
      <c r="E1200" s="1">
        <v>3.5981661E7</v>
      </c>
      <c r="F1200" s="1" t="b">
        <v>1</v>
      </c>
      <c r="G1200" s="1" t="b">
        <v>0</v>
      </c>
      <c r="H1200" s="1" t="s">
        <v>429</v>
      </c>
      <c r="I1200" s="1" t="s">
        <v>9204</v>
      </c>
      <c r="J1200" s="1" t="s">
        <v>9855</v>
      </c>
      <c r="K1200" s="1" t="s">
        <v>9856</v>
      </c>
      <c r="L1200" s="1" t="s">
        <v>239</v>
      </c>
      <c r="M1200" s="1" t="s">
        <v>432</v>
      </c>
      <c r="N1200" s="1" t="s">
        <v>9857</v>
      </c>
      <c r="O1200" s="1" t="s">
        <v>9858</v>
      </c>
    </row>
    <row r="1201">
      <c r="A1201" s="1" t="s">
        <v>5802</v>
      </c>
      <c r="B1201" s="1" t="s">
        <v>7777</v>
      </c>
      <c r="C1201" s="1">
        <v>1.0</v>
      </c>
      <c r="D1201" s="1">
        <v>76.0</v>
      </c>
      <c r="E1201" s="1">
        <v>3.5973E7</v>
      </c>
      <c r="F1201" s="1" t="b">
        <v>0</v>
      </c>
      <c r="G1201" s="1" t="b">
        <v>0</v>
      </c>
      <c r="H1201" s="1" t="s">
        <v>5801</v>
      </c>
      <c r="I1201" s="1" t="s">
        <v>6094</v>
      </c>
      <c r="J1201" s="1" t="s">
        <v>9859</v>
      </c>
      <c r="L1201" s="1" t="s">
        <v>37</v>
      </c>
      <c r="M1201" s="1" t="s">
        <v>347</v>
      </c>
      <c r="N1201" s="1" t="s">
        <v>9860</v>
      </c>
      <c r="O1201" s="1" t="s">
        <v>9861</v>
      </c>
    </row>
    <row r="1202">
      <c r="A1202" s="1" t="s">
        <v>5803</v>
      </c>
      <c r="B1202" s="1" t="s">
        <v>7777</v>
      </c>
      <c r="C1202" s="1">
        <v>2.0</v>
      </c>
      <c r="D1202" s="1">
        <v>76.0</v>
      </c>
      <c r="E1202" s="1">
        <v>3.5973E7</v>
      </c>
      <c r="F1202" s="1" t="b">
        <v>0</v>
      </c>
      <c r="G1202" s="1" t="b">
        <v>0</v>
      </c>
      <c r="H1202" s="1" t="s">
        <v>5801</v>
      </c>
      <c r="I1202" s="1" t="s">
        <v>6094</v>
      </c>
      <c r="J1202" s="1" t="s">
        <v>9859</v>
      </c>
      <c r="L1202" s="1" t="s">
        <v>37</v>
      </c>
      <c r="M1202" s="1" t="s">
        <v>347</v>
      </c>
      <c r="N1202" s="1" t="s">
        <v>9862</v>
      </c>
      <c r="O1202" s="1" t="s">
        <v>9863</v>
      </c>
    </row>
    <row r="1203">
      <c r="A1203" s="1" t="s">
        <v>9864</v>
      </c>
      <c r="B1203" s="1" t="s">
        <v>7777</v>
      </c>
      <c r="C1203" s="1">
        <v>1.0</v>
      </c>
      <c r="D1203" s="1">
        <v>76.0</v>
      </c>
      <c r="E1203" s="1">
        <v>3.5856478E7</v>
      </c>
      <c r="F1203" s="1" t="b">
        <v>0</v>
      </c>
      <c r="G1203" s="1" t="b">
        <v>0</v>
      </c>
      <c r="H1203" s="1" t="s">
        <v>155</v>
      </c>
      <c r="I1203" s="1" t="s">
        <v>6319</v>
      </c>
      <c r="J1203" s="1" t="s">
        <v>9772</v>
      </c>
      <c r="K1203" s="1" t="s">
        <v>9847</v>
      </c>
      <c r="L1203" s="1" t="s">
        <v>49</v>
      </c>
      <c r="M1203" s="1" t="s">
        <v>50</v>
      </c>
      <c r="N1203" s="1" t="s">
        <v>9865</v>
      </c>
      <c r="O1203" s="1" t="s">
        <v>9866</v>
      </c>
    </row>
    <row r="1204">
      <c r="A1204" s="1" t="s">
        <v>9867</v>
      </c>
      <c r="B1204" s="1" t="s">
        <v>6093</v>
      </c>
      <c r="D1204" s="1">
        <v>76.0</v>
      </c>
      <c r="E1204" s="1">
        <v>3.5743327E7</v>
      </c>
      <c r="F1204" s="1" t="b">
        <v>0</v>
      </c>
      <c r="G1204" s="1" t="b">
        <v>0</v>
      </c>
      <c r="H1204" s="1" t="s">
        <v>151</v>
      </c>
      <c r="I1204" s="1" t="s">
        <v>6319</v>
      </c>
      <c r="J1204" s="1" t="s">
        <v>9868</v>
      </c>
      <c r="L1204" s="1" t="s">
        <v>25</v>
      </c>
      <c r="M1204" s="1" t="s">
        <v>71</v>
      </c>
      <c r="N1204" s="1" t="s">
        <v>9869</v>
      </c>
      <c r="O1204" s="1" t="s">
        <v>9870</v>
      </c>
    </row>
    <row r="1205">
      <c r="A1205" s="1" t="s">
        <v>5837</v>
      </c>
      <c r="B1205" s="1" t="s">
        <v>7777</v>
      </c>
      <c r="C1205" s="1">
        <v>2.0</v>
      </c>
      <c r="D1205" s="1">
        <v>76.0</v>
      </c>
      <c r="E1205" s="1">
        <v>3.5639614E7</v>
      </c>
      <c r="F1205" s="1" t="b">
        <v>0</v>
      </c>
      <c r="G1205" s="1" t="b">
        <v>0</v>
      </c>
      <c r="H1205" s="1" t="s">
        <v>5835</v>
      </c>
      <c r="I1205" s="1" t="s">
        <v>6094</v>
      </c>
      <c r="J1205" s="1" t="s">
        <v>9871</v>
      </c>
      <c r="L1205" s="1" t="s">
        <v>76</v>
      </c>
      <c r="M1205" s="1" t="s">
        <v>55</v>
      </c>
      <c r="N1205" s="1" t="s">
        <v>9872</v>
      </c>
      <c r="O1205" s="1" t="s">
        <v>9873</v>
      </c>
    </row>
    <row r="1206">
      <c r="A1206" s="1" t="s">
        <v>5836</v>
      </c>
      <c r="B1206" s="1" t="s">
        <v>7777</v>
      </c>
      <c r="C1206" s="1">
        <v>1.0</v>
      </c>
      <c r="D1206" s="1">
        <v>76.0</v>
      </c>
      <c r="E1206" s="1">
        <v>3.5639614E7</v>
      </c>
      <c r="F1206" s="1" t="b">
        <v>0</v>
      </c>
      <c r="G1206" s="1" t="b">
        <v>0</v>
      </c>
      <c r="H1206" s="1" t="s">
        <v>5835</v>
      </c>
      <c r="I1206" s="1" t="s">
        <v>6094</v>
      </c>
      <c r="J1206" s="1" t="s">
        <v>9871</v>
      </c>
      <c r="L1206" s="1" t="s">
        <v>76</v>
      </c>
      <c r="M1206" s="1" t="s">
        <v>55</v>
      </c>
      <c r="N1206" s="1" t="s">
        <v>9874</v>
      </c>
      <c r="O1206" s="1" t="s">
        <v>9875</v>
      </c>
    </row>
    <row r="1207">
      <c r="A1207" s="1" t="s">
        <v>9876</v>
      </c>
      <c r="B1207" s="1" t="s">
        <v>6093</v>
      </c>
      <c r="D1207" s="1">
        <v>76.0</v>
      </c>
      <c r="E1207" s="1">
        <v>3.5622513E7</v>
      </c>
      <c r="F1207" s="1" t="b">
        <v>0</v>
      </c>
      <c r="G1207" s="1" t="b">
        <v>0</v>
      </c>
      <c r="H1207" s="1" t="s">
        <v>151</v>
      </c>
      <c r="I1207" s="1" t="s">
        <v>6319</v>
      </c>
      <c r="J1207" s="1" t="s">
        <v>9868</v>
      </c>
      <c r="L1207" s="1" t="s">
        <v>25</v>
      </c>
      <c r="M1207" s="1" t="s">
        <v>71</v>
      </c>
      <c r="N1207" s="1" t="s">
        <v>9877</v>
      </c>
      <c r="O1207" s="1" t="s">
        <v>9878</v>
      </c>
    </row>
    <row r="1208">
      <c r="A1208" s="1" t="s">
        <v>421</v>
      </c>
      <c r="B1208" s="1" t="s">
        <v>6093</v>
      </c>
      <c r="D1208" s="1">
        <v>76.0</v>
      </c>
      <c r="E1208" s="1">
        <v>3.561668E7</v>
      </c>
      <c r="F1208" s="1" t="b">
        <v>0</v>
      </c>
      <c r="G1208" s="1" t="b">
        <v>0</v>
      </c>
      <c r="H1208" s="1" t="s">
        <v>420</v>
      </c>
      <c r="I1208" s="1" t="s">
        <v>6319</v>
      </c>
      <c r="J1208" s="1" t="s">
        <v>9879</v>
      </c>
      <c r="K1208" s="1" t="s">
        <v>9880</v>
      </c>
      <c r="L1208" s="1" t="s">
        <v>209</v>
      </c>
      <c r="M1208" s="1" t="s">
        <v>210</v>
      </c>
      <c r="N1208" s="1" t="s">
        <v>9881</v>
      </c>
      <c r="O1208" s="1" t="s">
        <v>9882</v>
      </c>
    </row>
    <row r="1209">
      <c r="A1209" s="1" t="s">
        <v>5822</v>
      </c>
      <c r="B1209" s="1" t="s">
        <v>7777</v>
      </c>
      <c r="C1209" s="1">
        <v>2.0</v>
      </c>
      <c r="D1209" s="1">
        <v>76.0</v>
      </c>
      <c r="E1209" s="1">
        <v>3.5352653E7</v>
      </c>
      <c r="F1209" s="1" t="b">
        <v>0</v>
      </c>
      <c r="G1209" s="1" t="b">
        <v>0</v>
      </c>
      <c r="H1209" s="1" t="s">
        <v>5820</v>
      </c>
      <c r="I1209" s="1" t="s">
        <v>6094</v>
      </c>
      <c r="J1209" s="1" t="s">
        <v>9883</v>
      </c>
      <c r="L1209" s="1" t="s">
        <v>25</v>
      </c>
      <c r="M1209" s="1" t="s">
        <v>55</v>
      </c>
      <c r="N1209" s="1" t="s">
        <v>9884</v>
      </c>
      <c r="O1209" s="1" t="s">
        <v>9885</v>
      </c>
    </row>
    <row r="1210">
      <c r="A1210" s="1" t="s">
        <v>5821</v>
      </c>
      <c r="B1210" s="1" t="s">
        <v>7777</v>
      </c>
      <c r="C1210" s="1">
        <v>1.0</v>
      </c>
      <c r="D1210" s="1">
        <v>76.0</v>
      </c>
      <c r="E1210" s="1">
        <v>3.5352653E7</v>
      </c>
      <c r="F1210" s="1" t="b">
        <v>0</v>
      </c>
      <c r="G1210" s="1" t="b">
        <v>0</v>
      </c>
      <c r="H1210" s="1" t="s">
        <v>5820</v>
      </c>
      <c r="I1210" s="1" t="s">
        <v>6094</v>
      </c>
      <c r="J1210" s="1" t="s">
        <v>9883</v>
      </c>
      <c r="L1210" s="1" t="s">
        <v>25</v>
      </c>
      <c r="M1210" s="1" t="s">
        <v>55</v>
      </c>
      <c r="N1210" s="1" t="s">
        <v>9886</v>
      </c>
      <c r="O1210" s="1" t="s">
        <v>9887</v>
      </c>
    </row>
    <row r="1211">
      <c r="A1211" s="1" t="s">
        <v>9888</v>
      </c>
      <c r="B1211" s="1" t="s">
        <v>6093</v>
      </c>
      <c r="D1211" s="1">
        <v>76.0</v>
      </c>
      <c r="E1211" s="1">
        <v>3.5226049E7</v>
      </c>
      <c r="F1211" s="1" t="b">
        <v>0</v>
      </c>
      <c r="G1211" s="1" t="b">
        <v>0</v>
      </c>
      <c r="H1211" s="1" t="s">
        <v>206</v>
      </c>
      <c r="I1211" s="1" t="s">
        <v>6319</v>
      </c>
      <c r="J1211" s="1" t="s">
        <v>9879</v>
      </c>
      <c r="K1211" s="1" t="s">
        <v>9889</v>
      </c>
      <c r="L1211" s="1" t="s">
        <v>209</v>
      </c>
      <c r="M1211" s="1" t="s">
        <v>210</v>
      </c>
      <c r="N1211" s="1" t="s">
        <v>9890</v>
      </c>
      <c r="O1211" s="1" t="s">
        <v>9891</v>
      </c>
    </row>
    <row r="1212">
      <c r="A1212" s="1" t="s">
        <v>469</v>
      </c>
      <c r="B1212" s="1" t="s">
        <v>6093</v>
      </c>
      <c r="D1212" s="1">
        <v>76.0</v>
      </c>
      <c r="E1212" s="1">
        <v>3.4276044E7</v>
      </c>
      <c r="F1212" s="1" t="b">
        <v>1</v>
      </c>
      <c r="G1212" s="1" t="b">
        <v>0</v>
      </c>
      <c r="H1212" s="1" t="s">
        <v>468</v>
      </c>
      <c r="I1212" s="1" t="s">
        <v>9204</v>
      </c>
      <c r="J1212" s="1" t="s">
        <v>9892</v>
      </c>
      <c r="K1212" s="1" t="s">
        <v>9893</v>
      </c>
      <c r="L1212" s="1" t="s">
        <v>471</v>
      </c>
      <c r="M1212" s="1" t="s">
        <v>365</v>
      </c>
      <c r="N1212" s="1" t="s">
        <v>9894</v>
      </c>
      <c r="O1212" s="1" t="s">
        <v>9895</v>
      </c>
    </row>
    <row r="1213">
      <c r="A1213" s="1" t="s">
        <v>455</v>
      </c>
      <c r="B1213" s="1" t="s">
        <v>6093</v>
      </c>
      <c r="D1213" s="1">
        <v>76.0</v>
      </c>
      <c r="E1213" s="1">
        <v>3.419112E7</v>
      </c>
      <c r="F1213" s="1" t="b">
        <v>1</v>
      </c>
      <c r="G1213" s="1" t="b">
        <v>0</v>
      </c>
      <c r="H1213" s="1" t="s">
        <v>454</v>
      </c>
      <c r="I1213" s="1" t="s">
        <v>9204</v>
      </c>
      <c r="J1213" s="1" t="s">
        <v>9896</v>
      </c>
      <c r="K1213" s="1" t="s">
        <v>9897</v>
      </c>
      <c r="L1213" s="1" t="s">
        <v>441</v>
      </c>
      <c r="M1213" s="1" t="s">
        <v>457</v>
      </c>
      <c r="N1213" s="1" t="s">
        <v>9898</v>
      </c>
      <c r="O1213" s="1" t="s">
        <v>9899</v>
      </c>
    </row>
    <row r="1214">
      <c r="A1214" s="1" t="s">
        <v>9900</v>
      </c>
      <c r="B1214" s="1" t="s">
        <v>6093</v>
      </c>
      <c r="D1214" s="1">
        <v>76.0</v>
      </c>
      <c r="E1214" s="1">
        <v>3.4045383E7</v>
      </c>
      <c r="F1214" s="1" t="b">
        <v>0</v>
      </c>
      <c r="G1214" s="1" t="b">
        <v>0</v>
      </c>
      <c r="H1214" s="1" t="s">
        <v>202</v>
      </c>
      <c r="I1214" s="1" t="s">
        <v>6319</v>
      </c>
      <c r="J1214" s="1" t="s">
        <v>9901</v>
      </c>
      <c r="L1214" s="1" t="s">
        <v>37</v>
      </c>
      <c r="M1214" s="1" t="s">
        <v>180</v>
      </c>
      <c r="N1214" s="1" t="s">
        <v>9902</v>
      </c>
      <c r="O1214" s="1" t="s">
        <v>9903</v>
      </c>
    </row>
    <row r="1215">
      <c r="A1215" s="1" t="s">
        <v>9904</v>
      </c>
      <c r="B1215" s="1" t="s">
        <v>6093</v>
      </c>
      <c r="D1215" s="1">
        <v>76.0</v>
      </c>
      <c r="E1215" s="1">
        <v>3.3890577E7</v>
      </c>
      <c r="F1215" s="1" t="b">
        <v>1</v>
      </c>
      <c r="G1215" s="1" t="b">
        <v>0</v>
      </c>
      <c r="H1215" s="1" t="s">
        <v>303</v>
      </c>
      <c r="I1215" s="1" t="s">
        <v>9204</v>
      </c>
      <c r="J1215" s="1" t="s">
        <v>9851</v>
      </c>
      <c r="K1215" s="1" t="s">
        <v>9852</v>
      </c>
      <c r="L1215" s="1" t="s">
        <v>306</v>
      </c>
      <c r="M1215" s="1" t="s">
        <v>307</v>
      </c>
      <c r="N1215" s="1" t="s">
        <v>9905</v>
      </c>
      <c r="O1215" s="1" t="s">
        <v>9906</v>
      </c>
    </row>
    <row r="1216">
      <c r="A1216" s="1" t="s">
        <v>9907</v>
      </c>
      <c r="B1216" s="1" t="s">
        <v>6093</v>
      </c>
      <c r="D1216" s="1">
        <v>76.0</v>
      </c>
      <c r="E1216" s="1">
        <v>3.367201E7</v>
      </c>
      <c r="F1216" s="1" t="b">
        <v>0</v>
      </c>
      <c r="G1216" s="1" t="b">
        <v>0</v>
      </c>
      <c r="H1216" s="1" t="s">
        <v>202</v>
      </c>
      <c r="I1216" s="1" t="s">
        <v>6319</v>
      </c>
      <c r="J1216" s="1" t="s">
        <v>9901</v>
      </c>
      <c r="L1216" s="1" t="s">
        <v>37</v>
      </c>
      <c r="M1216" s="1" t="s">
        <v>180</v>
      </c>
      <c r="N1216" s="1" t="s">
        <v>9908</v>
      </c>
      <c r="O1216" s="1" t="s">
        <v>9909</v>
      </c>
    </row>
    <row r="1217">
      <c r="A1217" s="1" t="s">
        <v>9910</v>
      </c>
      <c r="B1217" s="1" t="s">
        <v>6093</v>
      </c>
      <c r="D1217" s="1">
        <v>76.0</v>
      </c>
      <c r="E1217" s="1">
        <v>3.3494917E7</v>
      </c>
      <c r="F1217" s="1" t="b">
        <v>0</v>
      </c>
      <c r="G1217" s="1" t="b">
        <v>0</v>
      </c>
      <c r="H1217" s="1" t="s">
        <v>216</v>
      </c>
      <c r="I1217" s="1" t="s">
        <v>6319</v>
      </c>
      <c r="J1217" s="1" t="s">
        <v>9911</v>
      </c>
      <c r="L1217" s="1" t="s">
        <v>25</v>
      </c>
      <c r="M1217" s="1" t="s">
        <v>219</v>
      </c>
      <c r="N1217" s="1" t="s">
        <v>9912</v>
      </c>
      <c r="O1217" s="1" t="s">
        <v>9913</v>
      </c>
    </row>
    <row r="1218">
      <c r="A1218" s="1" t="s">
        <v>425</v>
      </c>
      <c r="B1218" s="1" t="s">
        <v>6093</v>
      </c>
      <c r="D1218" s="1">
        <v>76.0</v>
      </c>
      <c r="E1218" s="1">
        <v>3.3227925E7</v>
      </c>
      <c r="F1218" s="1" t="b">
        <v>1</v>
      </c>
      <c r="G1218" s="1" t="b">
        <v>0</v>
      </c>
      <c r="H1218" s="1" t="s">
        <v>424</v>
      </c>
      <c r="I1218" s="1" t="s">
        <v>9204</v>
      </c>
      <c r="J1218" s="1" t="s">
        <v>9914</v>
      </c>
      <c r="L1218" s="1" t="s">
        <v>199</v>
      </c>
      <c r="M1218" s="1" t="s">
        <v>427</v>
      </c>
      <c r="N1218" s="1" t="s">
        <v>9915</v>
      </c>
      <c r="O1218" s="1" t="s">
        <v>9916</v>
      </c>
    </row>
    <row r="1219">
      <c r="A1219" s="1" t="s">
        <v>5816</v>
      </c>
      <c r="B1219" s="1" t="s">
        <v>7777</v>
      </c>
      <c r="C1219" s="1">
        <v>1.0</v>
      </c>
      <c r="D1219" s="1">
        <v>76.0</v>
      </c>
      <c r="E1219" s="1">
        <v>3.3061216E7</v>
      </c>
      <c r="F1219" s="1" t="b">
        <v>0</v>
      </c>
      <c r="G1219" s="1" t="b">
        <v>0</v>
      </c>
      <c r="H1219" s="1" t="s">
        <v>5815</v>
      </c>
      <c r="I1219" s="1" t="s">
        <v>6094</v>
      </c>
      <c r="J1219" s="1" t="s">
        <v>9917</v>
      </c>
      <c r="L1219" s="1" t="s">
        <v>25</v>
      </c>
      <c r="M1219" s="1" t="s">
        <v>327</v>
      </c>
      <c r="N1219" s="1" t="s">
        <v>9918</v>
      </c>
      <c r="O1219" s="1" t="s">
        <v>9919</v>
      </c>
    </row>
    <row r="1220">
      <c r="A1220" s="1" t="s">
        <v>5817</v>
      </c>
      <c r="B1220" s="1" t="s">
        <v>7777</v>
      </c>
      <c r="C1220" s="1">
        <v>2.0</v>
      </c>
      <c r="D1220" s="1">
        <v>76.0</v>
      </c>
      <c r="E1220" s="1">
        <v>3.3061216E7</v>
      </c>
      <c r="F1220" s="1" t="b">
        <v>0</v>
      </c>
      <c r="G1220" s="1" t="b">
        <v>0</v>
      </c>
      <c r="H1220" s="1" t="s">
        <v>5815</v>
      </c>
      <c r="I1220" s="1" t="s">
        <v>6094</v>
      </c>
      <c r="J1220" s="1" t="s">
        <v>9917</v>
      </c>
      <c r="L1220" s="1" t="s">
        <v>25</v>
      </c>
      <c r="M1220" s="1" t="s">
        <v>327</v>
      </c>
      <c r="N1220" s="1" t="s">
        <v>9920</v>
      </c>
      <c r="O1220" s="1" t="s">
        <v>9921</v>
      </c>
    </row>
    <row r="1221">
      <c r="A1221" s="1" t="s">
        <v>9922</v>
      </c>
      <c r="B1221" s="1" t="s">
        <v>6093</v>
      </c>
      <c r="D1221" s="1">
        <v>76.0</v>
      </c>
      <c r="E1221" s="1">
        <v>3.2832782E7</v>
      </c>
      <c r="F1221" s="1" t="b">
        <v>0</v>
      </c>
      <c r="G1221" s="1" t="b">
        <v>0</v>
      </c>
      <c r="H1221" s="1" t="s">
        <v>231</v>
      </c>
      <c r="I1221" s="1" t="s">
        <v>6319</v>
      </c>
      <c r="J1221" s="1" t="s">
        <v>9923</v>
      </c>
      <c r="L1221" s="1" t="s">
        <v>25</v>
      </c>
      <c r="M1221" s="1" t="s">
        <v>234</v>
      </c>
      <c r="N1221" s="1" t="s">
        <v>9924</v>
      </c>
      <c r="O1221" s="1" t="s">
        <v>9925</v>
      </c>
    </row>
    <row r="1222">
      <c r="A1222" s="1" t="s">
        <v>5808</v>
      </c>
      <c r="B1222" s="1" t="s">
        <v>7777</v>
      </c>
      <c r="C1222" s="1">
        <v>2.0</v>
      </c>
      <c r="D1222" s="1">
        <v>76.0</v>
      </c>
      <c r="E1222" s="1">
        <v>3.2808684E7</v>
      </c>
      <c r="F1222" s="1" t="b">
        <v>0</v>
      </c>
      <c r="G1222" s="1" t="b">
        <v>0</v>
      </c>
      <c r="H1222" s="1" t="s">
        <v>5806</v>
      </c>
      <c r="I1222" s="1" t="s">
        <v>6094</v>
      </c>
      <c r="J1222" s="1" t="s">
        <v>9926</v>
      </c>
      <c r="L1222" s="1" t="s">
        <v>148</v>
      </c>
      <c r="M1222" s="1" t="s">
        <v>327</v>
      </c>
      <c r="N1222" s="1" t="s">
        <v>9927</v>
      </c>
      <c r="O1222" s="1" t="s">
        <v>9928</v>
      </c>
    </row>
    <row r="1223">
      <c r="A1223" s="1" t="s">
        <v>5807</v>
      </c>
      <c r="B1223" s="1" t="s">
        <v>7777</v>
      </c>
      <c r="C1223" s="1">
        <v>1.0</v>
      </c>
      <c r="D1223" s="1">
        <v>76.0</v>
      </c>
      <c r="E1223" s="1">
        <v>3.2808684E7</v>
      </c>
      <c r="F1223" s="1" t="b">
        <v>0</v>
      </c>
      <c r="G1223" s="1" t="b">
        <v>0</v>
      </c>
      <c r="H1223" s="1" t="s">
        <v>5806</v>
      </c>
      <c r="I1223" s="1" t="s">
        <v>6094</v>
      </c>
      <c r="J1223" s="1" t="s">
        <v>9926</v>
      </c>
      <c r="L1223" s="1" t="s">
        <v>148</v>
      </c>
      <c r="M1223" s="1" t="s">
        <v>327</v>
      </c>
      <c r="N1223" s="1" t="s">
        <v>9929</v>
      </c>
      <c r="O1223" s="1" t="s">
        <v>9930</v>
      </c>
    </row>
    <row r="1224">
      <c r="A1224" s="1" t="s">
        <v>9931</v>
      </c>
      <c r="B1224" s="1" t="s">
        <v>6093</v>
      </c>
      <c r="D1224" s="1">
        <v>76.0</v>
      </c>
      <c r="E1224" s="1">
        <v>3.2800347E7</v>
      </c>
      <c r="F1224" s="1" t="b">
        <v>0</v>
      </c>
      <c r="G1224" s="1" t="b">
        <v>0</v>
      </c>
      <c r="H1224" s="1" t="s">
        <v>206</v>
      </c>
      <c r="I1224" s="1" t="s">
        <v>6319</v>
      </c>
      <c r="J1224" s="1" t="s">
        <v>9879</v>
      </c>
      <c r="K1224" s="1" t="s">
        <v>9889</v>
      </c>
      <c r="L1224" s="1" t="s">
        <v>209</v>
      </c>
      <c r="M1224" s="1" t="s">
        <v>210</v>
      </c>
      <c r="N1224" s="1" t="s">
        <v>9932</v>
      </c>
      <c r="O1224" s="1" t="s">
        <v>9933</v>
      </c>
    </row>
    <row r="1225">
      <c r="A1225" s="1" t="s">
        <v>9934</v>
      </c>
      <c r="B1225" s="1" t="s">
        <v>6093</v>
      </c>
      <c r="D1225" s="1">
        <v>76.0</v>
      </c>
      <c r="E1225" s="1">
        <v>3.278726E7</v>
      </c>
      <c r="F1225" s="1" t="b">
        <v>0</v>
      </c>
      <c r="G1225" s="1" t="b">
        <v>0</v>
      </c>
      <c r="H1225" s="1" t="s">
        <v>226</v>
      </c>
      <c r="I1225" s="1" t="s">
        <v>6319</v>
      </c>
      <c r="J1225" s="1" t="s">
        <v>9935</v>
      </c>
      <c r="L1225" s="1" t="s">
        <v>25</v>
      </c>
      <c r="M1225" s="1" t="s">
        <v>229</v>
      </c>
      <c r="N1225" s="1" t="s">
        <v>9936</v>
      </c>
      <c r="O1225" s="1" t="s">
        <v>9937</v>
      </c>
    </row>
    <row r="1226">
      <c r="A1226" s="1" t="s">
        <v>5852</v>
      </c>
      <c r="B1226" s="1" t="s">
        <v>7777</v>
      </c>
      <c r="C1226" s="1">
        <v>2.0</v>
      </c>
      <c r="D1226" s="1">
        <v>76.0</v>
      </c>
      <c r="E1226" s="1">
        <v>3.2771962E7</v>
      </c>
      <c r="F1226" s="1" t="b">
        <v>1</v>
      </c>
      <c r="G1226" s="1" t="b">
        <v>0</v>
      </c>
      <c r="H1226" s="1" t="s">
        <v>5850</v>
      </c>
      <c r="I1226" s="1" t="s">
        <v>9204</v>
      </c>
      <c r="J1226" s="1" t="s">
        <v>9938</v>
      </c>
      <c r="K1226" s="1" t="s">
        <v>9939</v>
      </c>
      <c r="L1226" s="1" t="s">
        <v>5854</v>
      </c>
      <c r="M1226" s="1" t="s">
        <v>200</v>
      </c>
      <c r="N1226" s="1" t="s">
        <v>9940</v>
      </c>
      <c r="O1226" s="1" t="s">
        <v>9941</v>
      </c>
    </row>
    <row r="1227">
      <c r="A1227" s="1" t="s">
        <v>5851</v>
      </c>
      <c r="B1227" s="1" t="s">
        <v>7777</v>
      </c>
      <c r="C1227" s="1">
        <v>1.0</v>
      </c>
      <c r="D1227" s="1">
        <v>76.0</v>
      </c>
      <c r="E1227" s="1">
        <v>3.2771962E7</v>
      </c>
      <c r="F1227" s="1" t="b">
        <v>1</v>
      </c>
      <c r="G1227" s="1" t="b">
        <v>0</v>
      </c>
      <c r="H1227" s="1" t="s">
        <v>5850</v>
      </c>
      <c r="I1227" s="1" t="s">
        <v>9204</v>
      </c>
      <c r="J1227" s="1" t="s">
        <v>9938</v>
      </c>
      <c r="K1227" s="1" t="s">
        <v>9939</v>
      </c>
      <c r="L1227" s="1" t="s">
        <v>5854</v>
      </c>
      <c r="M1227" s="1" t="s">
        <v>200</v>
      </c>
      <c r="N1227" s="1" t="s">
        <v>9942</v>
      </c>
      <c r="O1227" s="1" t="s">
        <v>9943</v>
      </c>
    </row>
    <row r="1228">
      <c r="A1228" s="1" t="s">
        <v>9944</v>
      </c>
      <c r="B1228" s="1" t="s">
        <v>6093</v>
      </c>
      <c r="D1228" s="1">
        <v>76.0</v>
      </c>
      <c r="E1228" s="1">
        <v>3.2740453E7</v>
      </c>
      <c r="F1228" s="1" t="b">
        <v>0</v>
      </c>
      <c r="G1228" s="1" t="b">
        <v>0</v>
      </c>
      <c r="H1228" s="1" t="s">
        <v>216</v>
      </c>
      <c r="I1228" s="1" t="s">
        <v>6319</v>
      </c>
      <c r="J1228" s="1" t="s">
        <v>9911</v>
      </c>
      <c r="L1228" s="1" t="s">
        <v>25</v>
      </c>
      <c r="M1228" s="1" t="s">
        <v>219</v>
      </c>
      <c r="N1228" s="1" t="s">
        <v>9945</v>
      </c>
      <c r="O1228" s="1" t="s">
        <v>9946</v>
      </c>
    </row>
    <row r="1229">
      <c r="A1229" s="1" t="s">
        <v>460</v>
      </c>
      <c r="B1229" s="1" t="s">
        <v>6093</v>
      </c>
      <c r="D1229" s="1">
        <v>76.0</v>
      </c>
      <c r="E1229" s="1">
        <v>3.2724316E7</v>
      </c>
      <c r="F1229" s="1" t="b">
        <v>1</v>
      </c>
      <c r="G1229" s="1" t="b">
        <v>0</v>
      </c>
      <c r="H1229" s="1" t="s">
        <v>459</v>
      </c>
      <c r="I1229" s="1" t="s">
        <v>9204</v>
      </c>
      <c r="J1229" s="1" t="s">
        <v>9947</v>
      </c>
      <c r="K1229" s="1" t="s">
        <v>9948</v>
      </c>
      <c r="L1229" s="1" t="s">
        <v>364</v>
      </c>
      <c r="M1229" s="1" t="s">
        <v>307</v>
      </c>
      <c r="N1229" s="1" t="s">
        <v>9949</v>
      </c>
      <c r="O1229" s="1" t="s">
        <v>9950</v>
      </c>
    </row>
    <row r="1230">
      <c r="A1230" s="1" t="s">
        <v>9951</v>
      </c>
      <c r="B1230" s="1" t="s">
        <v>6093</v>
      </c>
      <c r="D1230" s="1">
        <v>76.0</v>
      </c>
      <c r="E1230" s="1">
        <v>3.2593701E7</v>
      </c>
      <c r="F1230" s="1" t="b">
        <v>1</v>
      </c>
      <c r="G1230" s="1" t="b">
        <v>0</v>
      </c>
      <c r="H1230" s="1" t="s">
        <v>361</v>
      </c>
      <c r="I1230" s="1" t="s">
        <v>9204</v>
      </c>
      <c r="J1230" s="1" t="s">
        <v>9952</v>
      </c>
      <c r="K1230" s="1" t="s">
        <v>9953</v>
      </c>
      <c r="L1230" s="1" t="s">
        <v>364</v>
      </c>
      <c r="M1230" s="1" t="s">
        <v>365</v>
      </c>
      <c r="N1230" s="1" t="s">
        <v>9954</v>
      </c>
      <c r="O1230" s="1" t="s">
        <v>9955</v>
      </c>
    </row>
    <row r="1231">
      <c r="A1231" s="1" t="s">
        <v>9956</v>
      </c>
      <c r="B1231" s="1" t="s">
        <v>6093</v>
      </c>
      <c r="D1231" s="1">
        <v>76.0</v>
      </c>
      <c r="E1231" s="1">
        <v>3.2461288E7</v>
      </c>
      <c r="F1231" s="1" t="b">
        <v>1</v>
      </c>
      <c r="G1231" s="1" t="b">
        <v>0</v>
      </c>
      <c r="H1231" s="1" t="s">
        <v>283</v>
      </c>
      <c r="I1231" s="1" t="s">
        <v>9204</v>
      </c>
      <c r="J1231" s="1" t="s">
        <v>9679</v>
      </c>
      <c r="K1231" s="1" t="s">
        <v>9680</v>
      </c>
      <c r="L1231" s="1" t="s">
        <v>286</v>
      </c>
      <c r="M1231" s="1" t="s">
        <v>287</v>
      </c>
      <c r="N1231" s="1" t="s">
        <v>9957</v>
      </c>
      <c r="O1231" s="1" t="s">
        <v>9958</v>
      </c>
    </row>
    <row r="1232">
      <c r="A1232" s="1" t="s">
        <v>5831</v>
      </c>
      <c r="B1232" s="1" t="s">
        <v>7777</v>
      </c>
      <c r="C1232" s="1">
        <v>1.0</v>
      </c>
      <c r="D1232" s="1">
        <v>76.0</v>
      </c>
      <c r="E1232" s="1">
        <v>3.2457461E7</v>
      </c>
      <c r="F1232" s="1" t="b">
        <v>0</v>
      </c>
      <c r="G1232" s="1" t="b">
        <v>0</v>
      </c>
      <c r="H1232" s="1" t="s">
        <v>5830</v>
      </c>
      <c r="I1232" s="1" t="s">
        <v>6094</v>
      </c>
      <c r="J1232" s="1" t="s">
        <v>9959</v>
      </c>
      <c r="L1232" s="1" t="s">
        <v>25</v>
      </c>
      <c r="M1232" s="1" t="s">
        <v>327</v>
      </c>
      <c r="N1232" s="1" t="s">
        <v>9960</v>
      </c>
      <c r="O1232" s="1" t="s">
        <v>9961</v>
      </c>
    </row>
    <row r="1233">
      <c r="A1233" s="1" t="s">
        <v>5832</v>
      </c>
      <c r="B1233" s="1" t="s">
        <v>7777</v>
      </c>
      <c r="C1233" s="1">
        <v>2.0</v>
      </c>
      <c r="D1233" s="1">
        <v>76.0</v>
      </c>
      <c r="E1233" s="1">
        <v>3.2457461E7</v>
      </c>
      <c r="F1233" s="1" t="b">
        <v>0</v>
      </c>
      <c r="G1233" s="1" t="b">
        <v>0</v>
      </c>
      <c r="H1233" s="1" t="s">
        <v>5830</v>
      </c>
      <c r="I1233" s="1" t="s">
        <v>6094</v>
      </c>
      <c r="J1233" s="1" t="s">
        <v>9959</v>
      </c>
      <c r="L1233" s="1" t="s">
        <v>25</v>
      </c>
      <c r="M1233" s="1" t="s">
        <v>327</v>
      </c>
      <c r="N1233" s="1" t="s">
        <v>9962</v>
      </c>
      <c r="O1233" s="1" t="s">
        <v>9963</v>
      </c>
    </row>
    <row r="1234">
      <c r="A1234" s="1" t="s">
        <v>9964</v>
      </c>
      <c r="B1234" s="1" t="s">
        <v>6093</v>
      </c>
      <c r="D1234" s="1">
        <v>76.0</v>
      </c>
      <c r="E1234" s="1">
        <v>3.2333971E7</v>
      </c>
      <c r="F1234" s="1" t="b">
        <v>0</v>
      </c>
      <c r="G1234" s="1" t="b">
        <v>0</v>
      </c>
      <c r="H1234" s="1" t="s">
        <v>231</v>
      </c>
      <c r="I1234" s="1" t="s">
        <v>6319</v>
      </c>
      <c r="J1234" s="1" t="s">
        <v>9923</v>
      </c>
      <c r="L1234" s="1" t="s">
        <v>25</v>
      </c>
      <c r="M1234" s="1" t="s">
        <v>234</v>
      </c>
      <c r="N1234" s="1" t="s">
        <v>9965</v>
      </c>
      <c r="O1234" s="1" t="s">
        <v>9966</v>
      </c>
    </row>
    <row r="1235">
      <c r="A1235" s="1" t="s">
        <v>9967</v>
      </c>
      <c r="B1235" s="1" t="s">
        <v>6093</v>
      </c>
      <c r="D1235" s="1">
        <v>76.0</v>
      </c>
      <c r="E1235" s="1">
        <v>3.2323205E7</v>
      </c>
      <c r="F1235" s="1" t="b">
        <v>0</v>
      </c>
      <c r="G1235" s="1" t="b">
        <v>0</v>
      </c>
      <c r="H1235" s="1" t="s">
        <v>226</v>
      </c>
      <c r="I1235" s="1" t="s">
        <v>6319</v>
      </c>
      <c r="J1235" s="1" t="s">
        <v>9935</v>
      </c>
      <c r="L1235" s="1" t="s">
        <v>25</v>
      </c>
      <c r="M1235" s="1" t="s">
        <v>229</v>
      </c>
      <c r="N1235" s="1" t="s">
        <v>9968</v>
      </c>
      <c r="O1235" s="1" t="s">
        <v>9969</v>
      </c>
    </row>
    <row r="1236">
      <c r="A1236" s="1" t="s">
        <v>5842</v>
      </c>
      <c r="B1236" s="1" t="s">
        <v>7777</v>
      </c>
      <c r="C1236" s="1">
        <v>2.0</v>
      </c>
      <c r="D1236" s="1">
        <v>76.0</v>
      </c>
      <c r="E1236" s="1">
        <v>3.2084327E7</v>
      </c>
      <c r="F1236" s="1" t="b">
        <v>0</v>
      </c>
      <c r="G1236" s="1" t="b">
        <v>0</v>
      </c>
      <c r="H1236" s="1" t="s">
        <v>5840</v>
      </c>
      <c r="I1236" s="1" t="s">
        <v>6094</v>
      </c>
      <c r="J1236" s="1" t="s">
        <v>9970</v>
      </c>
      <c r="L1236" s="1" t="s">
        <v>76</v>
      </c>
      <c r="M1236" s="1" t="s">
        <v>327</v>
      </c>
      <c r="N1236" s="1" t="s">
        <v>9971</v>
      </c>
      <c r="O1236" s="1" t="s">
        <v>9972</v>
      </c>
    </row>
    <row r="1237">
      <c r="A1237" s="1" t="s">
        <v>5841</v>
      </c>
      <c r="B1237" s="1" t="s">
        <v>7777</v>
      </c>
      <c r="C1237" s="1">
        <v>1.0</v>
      </c>
      <c r="D1237" s="1">
        <v>76.0</v>
      </c>
      <c r="E1237" s="1">
        <v>3.2084327E7</v>
      </c>
      <c r="F1237" s="1" t="b">
        <v>0</v>
      </c>
      <c r="G1237" s="1" t="b">
        <v>0</v>
      </c>
      <c r="H1237" s="1" t="s">
        <v>5840</v>
      </c>
      <c r="I1237" s="1" t="s">
        <v>6094</v>
      </c>
      <c r="J1237" s="1" t="s">
        <v>9970</v>
      </c>
      <c r="L1237" s="1" t="s">
        <v>76</v>
      </c>
      <c r="M1237" s="1" t="s">
        <v>327</v>
      </c>
      <c r="N1237" s="1" t="s">
        <v>9973</v>
      </c>
      <c r="O1237" s="1" t="s">
        <v>9974</v>
      </c>
    </row>
    <row r="1238">
      <c r="A1238" s="1" t="s">
        <v>464</v>
      </c>
      <c r="B1238" s="1" t="s">
        <v>6093</v>
      </c>
      <c r="D1238" s="1">
        <v>76.0</v>
      </c>
      <c r="E1238" s="1">
        <v>3.2030813E7</v>
      </c>
      <c r="F1238" s="1" t="b">
        <v>1</v>
      </c>
      <c r="G1238" s="1" t="b">
        <v>0</v>
      </c>
      <c r="H1238" s="1" t="s">
        <v>463</v>
      </c>
      <c r="I1238" s="1" t="s">
        <v>9204</v>
      </c>
      <c r="J1238" s="1" t="s">
        <v>9975</v>
      </c>
      <c r="K1238" s="1" t="s">
        <v>9976</v>
      </c>
      <c r="L1238" s="1" t="s">
        <v>441</v>
      </c>
      <c r="M1238" s="1" t="s">
        <v>466</v>
      </c>
      <c r="N1238" s="1" t="s">
        <v>9977</v>
      </c>
      <c r="O1238" s="1" t="s">
        <v>9978</v>
      </c>
    </row>
    <row r="1239">
      <c r="A1239" s="1" t="s">
        <v>5846</v>
      </c>
      <c r="B1239" s="1" t="s">
        <v>7777</v>
      </c>
      <c r="C1239" s="1">
        <v>1.0</v>
      </c>
      <c r="D1239" s="1">
        <v>76.0</v>
      </c>
      <c r="E1239" s="1">
        <v>3.1878395E7</v>
      </c>
      <c r="F1239" s="1" t="b">
        <v>1</v>
      </c>
      <c r="G1239" s="1" t="b">
        <v>0</v>
      </c>
      <c r="H1239" s="1" t="s">
        <v>5845</v>
      </c>
      <c r="I1239" s="1" t="s">
        <v>9204</v>
      </c>
      <c r="J1239" s="1" t="s">
        <v>9979</v>
      </c>
      <c r="K1239" s="1" t="s">
        <v>9980</v>
      </c>
      <c r="L1239" s="1" t="s">
        <v>489</v>
      </c>
      <c r="M1239" s="1" t="s">
        <v>418</v>
      </c>
      <c r="N1239" s="1" t="s">
        <v>9981</v>
      </c>
      <c r="O1239" s="1" t="s">
        <v>9982</v>
      </c>
    </row>
    <row r="1240">
      <c r="A1240" s="1" t="s">
        <v>5847</v>
      </c>
      <c r="B1240" s="1" t="s">
        <v>7777</v>
      </c>
      <c r="C1240" s="1">
        <v>2.0</v>
      </c>
      <c r="D1240" s="1">
        <v>76.0</v>
      </c>
      <c r="E1240" s="1">
        <v>3.1878395E7</v>
      </c>
      <c r="F1240" s="1" t="b">
        <v>1</v>
      </c>
      <c r="G1240" s="1" t="b">
        <v>0</v>
      </c>
      <c r="H1240" s="1" t="s">
        <v>5845</v>
      </c>
      <c r="I1240" s="1" t="s">
        <v>9204</v>
      </c>
      <c r="J1240" s="1" t="s">
        <v>9979</v>
      </c>
      <c r="K1240" s="1" t="s">
        <v>9980</v>
      </c>
      <c r="L1240" s="1" t="s">
        <v>489</v>
      </c>
      <c r="M1240" s="1" t="s">
        <v>418</v>
      </c>
      <c r="N1240" s="1" t="s">
        <v>9983</v>
      </c>
      <c r="O1240" s="1" t="s">
        <v>9984</v>
      </c>
    </row>
    <row r="1241">
      <c r="A1241" s="1" t="s">
        <v>9985</v>
      </c>
      <c r="B1241" s="1" t="s">
        <v>6093</v>
      </c>
      <c r="D1241" s="1">
        <v>76.0</v>
      </c>
      <c r="E1241" s="1">
        <v>3.1839733E7</v>
      </c>
      <c r="F1241" s="1" t="b">
        <v>0</v>
      </c>
      <c r="G1241" s="1" t="b">
        <v>0</v>
      </c>
      <c r="H1241" s="1" t="s">
        <v>256</v>
      </c>
      <c r="I1241" s="1" t="s">
        <v>6319</v>
      </c>
      <c r="J1241" s="1" t="s">
        <v>9986</v>
      </c>
      <c r="L1241" s="1" t="s">
        <v>76</v>
      </c>
      <c r="M1241" s="1" t="s">
        <v>180</v>
      </c>
      <c r="N1241" s="1" t="s">
        <v>9987</v>
      </c>
      <c r="O1241" s="1" t="s">
        <v>9988</v>
      </c>
    </row>
    <row r="1242">
      <c r="A1242" s="1" t="s">
        <v>9989</v>
      </c>
      <c r="B1242" s="1" t="s">
        <v>6093</v>
      </c>
      <c r="D1242" s="1">
        <v>76.0</v>
      </c>
      <c r="E1242" s="1">
        <v>3.1649206E7</v>
      </c>
      <c r="F1242" s="1" t="b">
        <v>0</v>
      </c>
      <c r="G1242" s="1" t="b">
        <v>0</v>
      </c>
      <c r="H1242" s="1" t="s">
        <v>246</v>
      </c>
      <c r="I1242" s="1" t="s">
        <v>6319</v>
      </c>
      <c r="J1242" s="1" t="s">
        <v>9990</v>
      </c>
      <c r="L1242" s="1" t="s">
        <v>25</v>
      </c>
      <c r="M1242" s="1" t="s">
        <v>249</v>
      </c>
      <c r="N1242" s="1" t="s">
        <v>9991</v>
      </c>
      <c r="O1242" s="1" t="s">
        <v>9992</v>
      </c>
    </row>
    <row r="1243">
      <c r="A1243" s="1" t="s">
        <v>9993</v>
      </c>
      <c r="B1243" s="1" t="s">
        <v>6093</v>
      </c>
      <c r="D1243" s="1">
        <v>76.0</v>
      </c>
      <c r="E1243" s="1">
        <v>3.1587052E7</v>
      </c>
      <c r="F1243" s="1" t="b">
        <v>0</v>
      </c>
      <c r="G1243" s="1" t="b">
        <v>0</v>
      </c>
      <c r="H1243" s="1" t="s">
        <v>260</v>
      </c>
      <c r="I1243" s="1" t="s">
        <v>6319</v>
      </c>
      <c r="J1243" s="1" t="s">
        <v>9994</v>
      </c>
      <c r="L1243" s="1" t="s">
        <v>25</v>
      </c>
      <c r="M1243" s="1" t="s">
        <v>263</v>
      </c>
      <c r="N1243" s="1" t="s">
        <v>9995</v>
      </c>
      <c r="O1243" s="1" t="s">
        <v>9996</v>
      </c>
    </row>
    <row r="1244">
      <c r="A1244" s="1" t="s">
        <v>5827</v>
      </c>
      <c r="B1244" s="1" t="s">
        <v>7777</v>
      </c>
      <c r="C1244" s="1">
        <v>2.0</v>
      </c>
      <c r="D1244" s="1">
        <v>76.0</v>
      </c>
      <c r="E1244" s="1">
        <v>3.1582652E7</v>
      </c>
      <c r="F1244" s="1" t="b">
        <v>0</v>
      </c>
      <c r="G1244" s="1" t="b">
        <v>0</v>
      </c>
      <c r="H1244" s="1" t="s">
        <v>5825</v>
      </c>
      <c r="I1244" s="1" t="s">
        <v>6094</v>
      </c>
      <c r="J1244" s="1" t="s">
        <v>9997</v>
      </c>
      <c r="L1244" s="1" t="s">
        <v>25</v>
      </c>
      <c r="M1244" s="1" t="s">
        <v>322</v>
      </c>
      <c r="N1244" s="1" t="s">
        <v>9998</v>
      </c>
      <c r="O1244" s="1" t="s">
        <v>9999</v>
      </c>
    </row>
    <row r="1245">
      <c r="A1245" s="1" t="s">
        <v>5826</v>
      </c>
      <c r="B1245" s="1" t="s">
        <v>7777</v>
      </c>
      <c r="C1245" s="1">
        <v>1.0</v>
      </c>
      <c r="D1245" s="1">
        <v>76.0</v>
      </c>
      <c r="E1245" s="1">
        <v>3.1582652E7</v>
      </c>
      <c r="F1245" s="1" t="b">
        <v>0</v>
      </c>
      <c r="G1245" s="1" t="b">
        <v>0</v>
      </c>
      <c r="H1245" s="1" t="s">
        <v>5825</v>
      </c>
      <c r="I1245" s="1" t="s">
        <v>6094</v>
      </c>
      <c r="J1245" s="1" t="s">
        <v>9997</v>
      </c>
      <c r="L1245" s="1" t="s">
        <v>25</v>
      </c>
      <c r="M1245" s="1" t="s">
        <v>322</v>
      </c>
      <c r="N1245" s="1" t="s">
        <v>10000</v>
      </c>
      <c r="O1245" s="1" t="s">
        <v>10001</v>
      </c>
    </row>
    <row r="1246">
      <c r="A1246" s="1" t="s">
        <v>10002</v>
      </c>
      <c r="B1246" s="1" t="s">
        <v>6093</v>
      </c>
      <c r="D1246" s="1">
        <v>76.0</v>
      </c>
      <c r="E1246" s="1">
        <v>3.1366863E7</v>
      </c>
      <c r="F1246" s="1" t="b">
        <v>0</v>
      </c>
      <c r="G1246" s="1" t="b">
        <v>0</v>
      </c>
      <c r="H1246" s="1" t="s">
        <v>256</v>
      </c>
      <c r="I1246" s="1" t="s">
        <v>6319</v>
      </c>
      <c r="J1246" s="1" t="s">
        <v>9986</v>
      </c>
      <c r="L1246" s="1" t="s">
        <v>76</v>
      </c>
      <c r="M1246" s="1" t="s">
        <v>180</v>
      </c>
      <c r="N1246" s="1" t="s">
        <v>10003</v>
      </c>
      <c r="O1246" s="1" t="s">
        <v>10004</v>
      </c>
    </row>
    <row r="1247">
      <c r="A1247" s="1" t="s">
        <v>10005</v>
      </c>
      <c r="B1247" s="1" t="s">
        <v>6093</v>
      </c>
      <c r="D1247" s="1">
        <v>76.0</v>
      </c>
      <c r="E1247" s="1">
        <v>3.123956E7</v>
      </c>
      <c r="F1247" s="1" t="b">
        <v>0</v>
      </c>
      <c r="G1247" s="1" t="b">
        <v>0</v>
      </c>
      <c r="H1247" s="1" t="s">
        <v>246</v>
      </c>
      <c r="I1247" s="1" t="s">
        <v>6319</v>
      </c>
      <c r="J1247" s="1" t="s">
        <v>9990</v>
      </c>
      <c r="L1247" s="1" t="s">
        <v>25</v>
      </c>
      <c r="M1247" s="1" t="s">
        <v>249</v>
      </c>
      <c r="N1247" s="1" t="s">
        <v>10006</v>
      </c>
      <c r="O1247" s="1" t="s">
        <v>10007</v>
      </c>
    </row>
    <row r="1248">
      <c r="A1248" s="1" t="s">
        <v>10008</v>
      </c>
      <c r="B1248" s="1" t="s">
        <v>6093</v>
      </c>
      <c r="D1248" s="1">
        <v>76.0</v>
      </c>
      <c r="E1248" s="1">
        <v>3.1139062E7</v>
      </c>
      <c r="F1248" s="1" t="b">
        <v>0</v>
      </c>
      <c r="G1248" s="1" t="b">
        <v>0</v>
      </c>
      <c r="H1248" s="1" t="s">
        <v>1608</v>
      </c>
      <c r="I1248" s="1" t="s">
        <v>6319</v>
      </c>
      <c r="J1248" s="1" t="s">
        <v>6434</v>
      </c>
      <c r="K1248" s="1" t="s">
        <v>6941</v>
      </c>
      <c r="L1248" s="1" t="s">
        <v>1559</v>
      </c>
      <c r="M1248" s="1" t="s">
        <v>1560</v>
      </c>
      <c r="N1248" s="1" t="s">
        <v>10009</v>
      </c>
      <c r="O1248" s="1" t="s">
        <v>10010</v>
      </c>
    </row>
    <row r="1249">
      <c r="A1249" s="1" t="s">
        <v>10011</v>
      </c>
      <c r="B1249" s="1" t="s">
        <v>6093</v>
      </c>
      <c r="D1249" s="1">
        <v>76.0</v>
      </c>
      <c r="E1249" s="1">
        <v>3.1034066E7</v>
      </c>
      <c r="F1249" s="1" t="b">
        <v>0</v>
      </c>
      <c r="G1249" s="1" t="b">
        <v>0</v>
      </c>
      <c r="H1249" s="1" t="s">
        <v>260</v>
      </c>
      <c r="I1249" s="1" t="s">
        <v>6319</v>
      </c>
      <c r="J1249" s="1" t="s">
        <v>9994</v>
      </c>
      <c r="L1249" s="1" t="s">
        <v>25</v>
      </c>
      <c r="M1249" s="1" t="s">
        <v>263</v>
      </c>
      <c r="N1249" s="1" t="s">
        <v>10012</v>
      </c>
      <c r="O1249" s="1" t="s">
        <v>10013</v>
      </c>
    </row>
    <row r="1250">
      <c r="A1250" s="1" t="s">
        <v>10014</v>
      </c>
      <c r="B1250" s="1" t="s">
        <v>6093</v>
      </c>
      <c r="D1250" s="1">
        <v>76.0</v>
      </c>
      <c r="E1250" s="1">
        <v>3.0951078E7</v>
      </c>
      <c r="F1250" s="1" t="b">
        <v>0</v>
      </c>
      <c r="G1250" s="1" t="b">
        <v>0</v>
      </c>
      <c r="H1250" s="1" t="s">
        <v>73</v>
      </c>
      <c r="I1250" s="1" t="s">
        <v>6319</v>
      </c>
      <c r="J1250" s="1" t="s">
        <v>9829</v>
      </c>
      <c r="L1250" s="1" t="s">
        <v>76</v>
      </c>
      <c r="M1250" s="1" t="s">
        <v>77</v>
      </c>
      <c r="N1250" s="1" t="s">
        <v>10015</v>
      </c>
      <c r="O1250" s="1" t="s">
        <v>10016</v>
      </c>
    </row>
    <row r="1251">
      <c r="A1251" s="1" t="s">
        <v>10017</v>
      </c>
      <c r="B1251" s="1" t="s">
        <v>6093</v>
      </c>
      <c r="D1251" s="1">
        <v>76.0</v>
      </c>
      <c r="E1251" s="1">
        <v>3.0898209E7</v>
      </c>
      <c r="F1251" s="1" t="b">
        <v>0</v>
      </c>
      <c r="G1251" s="1" t="b">
        <v>0</v>
      </c>
      <c r="H1251" s="1" t="s">
        <v>1608</v>
      </c>
      <c r="I1251" s="1" t="s">
        <v>6319</v>
      </c>
      <c r="J1251" s="1" t="s">
        <v>6434</v>
      </c>
      <c r="K1251" s="1" t="s">
        <v>6941</v>
      </c>
      <c r="L1251" s="1" t="s">
        <v>1559</v>
      </c>
      <c r="M1251" s="1" t="s">
        <v>1560</v>
      </c>
      <c r="N1251" s="1" t="s">
        <v>10018</v>
      </c>
      <c r="O1251" s="1" t="s">
        <v>10019</v>
      </c>
    </row>
    <row r="1252">
      <c r="A1252" s="1" t="s">
        <v>10020</v>
      </c>
      <c r="B1252" s="1" t="s">
        <v>6093</v>
      </c>
      <c r="D1252" s="1">
        <v>76.0</v>
      </c>
      <c r="E1252" s="1">
        <v>3.0888115E7</v>
      </c>
      <c r="F1252" s="1" t="b">
        <v>0</v>
      </c>
      <c r="G1252" s="1" t="b">
        <v>0</v>
      </c>
      <c r="H1252" s="1" t="s">
        <v>270</v>
      </c>
      <c r="I1252" s="1" t="s">
        <v>6319</v>
      </c>
      <c r="J1252" s="1" t="s">
        <v>10021</v>
      </c>
      <c r="L1252" s="1" t="s">
        <v>148</v>
      </c>
      <c r="M1252" s="1" t="s">
        <v>268</v>
      </c>
      <c r="N1252" s="1" t="s">
        <v>10022</v>
      </c>
      <c r="O1252" s="1" t="s">
        <v>10023</v>
      </c>
    </row>
    <row r="1253">
      <c r="A1253" s="1" t="s">
        <v>474</v>
      </c>
      <c r="B1253" s="1" t="s">
        <v>6093</v>
      </c>
      <c r="D1253" s="1">
        <v>76.0</v>
      </c>
      <c r="E1253" s="1">
        <v>3.0804003E7</v>
      </c>
      <c r="F1253" s="1" t="b">
        <v>1</v>
      </c>
      <c r="G1253" s="1" t="b">
        <v>0</v>
      </c>
      <c r="H1253" s="1" t="s">
        <v>473</v>
      </c>
      <c r="I1253" s="1" t="s">
        <v>9204</v>
      </c>
      <c r="J1253" s="1" t="s">
        <v>10024</v>
      </c>
      <c r="K1253" s="1" t="s">
        <v>10025</v>
      </c>
      <c r="L1253" s="1" t="s">
        <v>277</v>
      </c>
      <c r="M1253" s="1" t="s">
        <v>432</v>
      </c>
      <c r="N1253" s="1" t="s">
        <v>10026</v>
      </c>
      <c r="O1253" s="1" t="s">
        <v>10027</v>
      </c>
    </row>
    <row r="1254">
      <c r="A1254" s="1" t="s">
        <v>10028</v>
      </c>
      <c r="B1254" s="1" t="s">
        <v>6093</v>
      </c>
      <c r="D1254" s="1">
        <v>76.0</v>
      </c>
      <c r="E1254" s="1">
        <v>3.0731327E7</v>
      </c>
      <c r="F1254" s="1" t="b">
        <v>0</v>
      </c>
      <c r="G1254" s="1" t="b">
        <v>0</v>
      </c>
      <c r="H1254" s="1" t="s">
        <v>73</v>
      </c>
      <c r="I1254" s="1" t="s">
        <v>6319</v>
      </c>
      <c r="J1254" s="1" t="s">
        <v>9829</v>
      </c>
      <c r="L1254" s="1" t="s">
        <v>76</v>
      </c>
      <c r="M1254" s="1" t="s">
        <v>77</v>
      </c>
      <c r="N1254" s="1" t="s">
        <v>10029</v>
      </c>
      <c r="O1254" s="1" t="s">
        <v>10030</v>
      </c>
    </row>
    <row r="1255">
      <c r="A1255" s="1" t="s">
        <v>10031</v>
      </c>
      <c r="B1255" s="1" t="s">
        <v>6093</v>
      </c>
      <c r="D1255" s="1">
        <v>76.0</v>
      </c>
      <c r="E1255" s="1">
        <v>3.0666467E7</v>
      </c>
      <c r="F1255" s="1" t="b">
        <v>0</v>
      </c>
      <c r="G1255" s="1" t="b">
        <v>0</v>
      </c>
      <c r="H1255" s="1" t="s">
        <v>270</v>
      </c>
      <c r="I1255" s="1" t="s">
        <v>6319</v>
      </c>
      <c r="J1255" s="1" t="s">
        <v>10021</v>
      </c>
      <c r="L1255" s="1" t="s">
        <v>148</v>
      </c>
      <c r="M1255" s="1" t="s">
        <v>268</v>
      </c>
      <c r="N1255" s="1" t="s">
        <v>10032</v>
      </c>
      <c r="O1255" s="1" t="s">
        <v>10033</v>
      </c>
    </row>
    <row r="1256">
      <c r="A1256" s="1" t="s">
        <v>10034</v>
      </c>
      <c r="B1256" s="1" t="s">
        <v>6093</v>
      </c>
      <c r="D1256" s="1">
        <v>76.0</v>
      </c>
      <c r="E1256" s="1">
        <v>3.0559765E7</v>
      </c>
      <c r="F1256" s="1" t="b">
        <v>0</v>
      </c>
      <c r="G1256" s="1" t="b">
        <v>0</v>
      </c>
      <c r="H1256" s="1" t="s">
        <v>73</v>
      </c>
      <c r="I1256" s="1" t="s">
        <v>6319</v>
      </c>
      <c r="J1256" s="1" t="s">
        <v>9829</v>
      </c>
      <c r="L1256" s="1" t="s">
        <v>76</v>
      </c>
      <c r="M1256" s="1" t="s">
        <v>77</v>
      </c>
      <c r="N1256" s="1" t="s">
        <v>10035</v>
      </c>
      <c r="O1256" s="1" t="s">
        <v>10036</v>
      </c>
    </row>
    <row r="1257">
      <c r="A1257" s="1" t="s">
        <v>5793</v>
      </c>
      <c r="B1257" s="1" t="s">
        <v>7777</v>
      </c>
      <c r="C1257" s="1">
        <v>2.0</v>
      </c>
      <c r="D1257" s="1">
        <v>76.0</v>
      </c>
      <c r="E1257" s="1">
        <v>3.0553207E7</v>
      </c>
      <c r="F1257" s="1" t="b">
        <v>0</v>
      </c>
      <c r="G1257" s="1" t="b">
        <v>0</v>
      </c>
      <c r="H1257" s="1" t="s">
        <v>5792</v>
      </c>
      <c r="I1257" s="1" t="s">
        <v>6319</v>
      </c>
      <c r="J1257" s="1" t="s">
        <v>9434</v>
      </c>
      <c r="K1257" s="1" t="s">
        <v>10037</v>
      </c>
      <c r="L1257" s="1" t="s">
        <v>31</v>
      </c>
      <c r="M1257" s="1" t="s">
        <v>185</v>
      </c>
      <c r="N1257" s="1" t="s">
        <v>10038</v>
      </c>
      <c r="O1257" s="1" t="s">
        <v>10039</v>
      </c>
    </row>
    <row r="1258">
      <c r="A1258" s="1" t="s">
        <v>435</v>
      </c>
      <c r="B1258" s="1" t="s">
        <v>7777</v>
      </c>
      <c r="C1258" s="1">
        <v>1.0</v>
      </c>
      <c r="D1258" s="1">
        <v>76.0</v>
      </c>
      <c r="E1258" s="1">
        <v>3.0553207E7</v>
      </c>
      <c r="F1258" s="1" t="b">
        <v>0</v>
      </c>
      <c r="G1258" s="1" t="b">
        <v>1</v>
      </c>
      <c r="H1258" s="1" t="s">
        <v>10040</v>
      </c>
      <c r="I1258" s="1" t="s">
        <v>6319</v>
      </c>
      <c r="J1258" s="1" t="s">
        <v>9434</v>
      </c>
      <c r="K1258" s="1" t="s">
        <v>10037</v>
      </c>
      <c r="L1258" s="1" t="s">
        <v>31</v>
      </c>
      <c r="M1258" s="1" t="s">
        <v>185</v>
      </c>
      <c r="N1258" s="1" t="s">
        <v>10041</v>
      </c>
      <c r="O1258" s="1" t="s">
        <v>10042</v>
      </c>
    </row>
    <row r="1259">
      <c r="A1259" s="1" t="s">
        <v>10043</v>
      </c>
      <c r="B1259" s="1" t="s">
        <v>7777</v>
      </c>
      <c r="C1259" s="1">
        <v>2.0</v>
      </c>
      <c r="D1259" s="1">
        <v>76.0</v>
      </c>
      <c r="E1259" s="1">
        <v>3.0388489E7</v>
      </c>
      <c r="F1259" s="1" t="b">
        <v>0</v>
      </c>
      <c r="G1259" s="1" t="b">
        <v>0</v>
      </c>
      <c r="H1259" s="1" t="s">
        <v>5458</v>
      </c>
      <c r="I1259" s="1" t="s">
        <v>6319</v>
      </c>
      <c r="J1259" s="1" t="s">
        <v>9807</v>
      </c>
      <c r="K1259" s="1" t="s">
        <v>9808</v>
      </c>
      <c r="L1259" s="1" t="s">
        <v>65</v>
      </c>
      <c r="M1259" s="1" t="s">
        <v>66</v>
      </c>
      <c r="N1259" s="1" t="s">
        <v>10044</v>
      </c>
      <c r="O1259" s="1" t="s">
        <v>10045</v>
      </c>
    </row>
    <row r="1260">
      <c r="A1260" s="1" t="s">
        <v>10046</v>
      </c>
      <c r="B1260" s="1" t="s">
        <v>7777</v>
      </c>
      <c r="C1260" s="1">
        <v>1.0</v>
      </c>
      <c r="D1260" s="1">
        <v>76.0</v>
      </c>
      <c r="E1260" s="1">
        <v>3.0388489E7</v>
      </c>
      <c r="F1260" s="1" t="b">
        <v>0</v>
      </c>
      <c r="G1260" s="1" t="b">
        <v>1</v>
      </c>
      <c r="H1260" s="1" t="s">
        <v>9812</v>
      </c>
      <c r="I1260" s="1" t="s">
        <v>6319</v>
      </c>
      <c r="J1260" s="1" t="s">
        <v>9807</v>
      </c>
      <c r="K1260" s="1" t="s">
        <v>9808</v>
      </c>
      <c r="L1260" s="1" t="s">
        <v>65</v>
      </c>
      <c r="M1260" s="1" t="s">
        <v>66</v>
      </c>
      <c r="N1260" s="1" t="s">
        <v>10047</v>
      </c>
      <c r="O1260" s="1" t="s">
        <v>10048</v>
      </c>
    </row>
    <row r="1261">
      <c r="A1261" s="1" t="s">
        <v>10049</v>
      </c>
      <c r="B1261" s="1" t="s">
        <v>6093</v>
      </c>
      <c r="D1261" s="1">
        <v>76.0</v>
      </c>
      <c r="E1261" s="1">
        <v>3.027352E7</v>
      </c>
      <c r="F1261" s="1" t="b">
        <v>0</v>
      </c>
      <c r="G1261" s="1" t="b">
        <v>0</v>
      </c>
      <c r="H1261" s="1" t="s">
        <v>52</v>
      </c>
      <c r="I1261" s="1" t="s">
        <v>6319</v>
      </c>
      <c r="J1261" s="1" t="s">
        <v>10050</v>
      </c>
      <c r="L1261" s="1" t="s">
        <v>25</v>
      </c>
      <c r="M1261" s="1" t="s">
        <v>55</v>
      </c>
      <c r="N1261" s="1" t="s">
        <v>10051</v>
      </c>
      <c r="O1261" s="1" t="s">
        <v>10052</v>
      </c>
    </row>
    <row r="1262">
      <c r="A1262" s="1" t="s">
        <v>10053</v>
      </c>
      <c r="B1262" s="1" t="s">
        <v>6093</v>
      </c>
      <c r="D1262" s="1">
        <v>76.0</v>
      </c>
      <c r="E1262" s="1">
        <v>3.026851E7</v>
      </c>
      <c r="F1262" s="1" t="b">
        <v>0</v>
      </c>
      <c r="G1262" s="1" t="b">
        <v>0</v>
      </c>
      <c r="H1262" s="1" t="s">
        <v>1591</v>
      </c>
      <c r="I1262" s="1" t="s">
        <v>6319</v>
      </c>
      <c r="J1262" s="1" t="s">
        <v>7116</v>
      </c>
      <c r="K1262" s="1" t="s">
        <v>7117</v>
      </c>
      <c r="L1262" s="1" t="s">
        <v>1594</v>
      </c>
      <c r="M1262" s="1" t="s">
        <v>1595</v>
      </c>
      <c r="N1262" s="1" t="s">
        <v>10054</v>
      </c>
      <c r="O1262" s="1" t="s">
        <v>10055</v>
      </c>
    </row>
    <row r="1263">
      <c r="A1263" s="1" t="s">
        <v>10056</v>
      </c>
      <c r="B1263" s="1" t="s">
        <v>6093</v>
      </c>
      <c r="D1263" s="1">
        <v>76.0</v>
      </c>
      <c r="E1263" s="1">
        <v>3.023557E7</v>
      </c>
      <c r="F1263" s="1" t="b">
        <v>0</v>
      </c>
      <c r="G1263" s="1" t="b">
        <v>0</v>
      </c>
      <c r="H1263" s="1" t="s">
        <v>52</v>
      </c>
      <c r="I1263" s="1" t="s">
        <v>6319</v>
      </c>
      <c r="J1263" s="1" t="s">
        <v>10050</v>
      </c>
      <c r="L1263" s="1" t="s">
        <v>25</v>
      </c>
      <c r="M1263" s="1" t="s">
        <v>55</v>
      </c>
      <c r="N1263" s="1" t="s">
        <v>10057</v>
      </c>
      <c r="O1263" s="1" t="s">
        <v>10058</v>
      </c>
    </row>
    <row r="1264">
      <c r="A1264" s="1" t="s">
        <v>5812</v>
      </c>
      <c r="B1264" s="1" t="s">
        <v>7777</v>
      </c>
      <c r="C1264" s="1">
        <v>2.0</v>
      </c>
      <c r="D1264" s="1">
        <v>76.0</v>
      </c>
      <c r="E1264" s="1">
        <v>3.023272E7</v>
      </c>
      <c r="F1264" s="1" t="b">
        <v>1</v>
      </c>
      <c r="G1264" s="1" t="b">
        <v>0</v>
      </c>
      <c r="H1264" s="1" t="s">
        <v>5811</v>
      </c>
      <c r="I1264" s="1" t="s">
        <v>9204</v>
      </c>
      <c r="J1264" s="1" t="s">
        <v>10059</v>
      </c>
      <c r="K1264" s="1" t="s">
        <v>10060</v>
      </c>
      <c r="L1264" s="1" t="s">
        <v>447</v>
      </c>
      <c r="M1264" s="1" t="s">
        <v>448</v>
      </c>
      <c r="N1264" s="1" t="s">
        <v>10061</v>
      </c>
      <c r="O1264" s="1" t="s">
        <v>10062</v>
      </c>
    </row>
    <row r="1265">
      <c r="A1265" s="1" t="s">
        <v>445</v>
      </c>
      <c r="B1265" s="1" t="s">
        <v>7777</v>
      </c>
      <c r="C1265" s="1">
        <v>1.0</v>
      </c>
      <c r="D1265" s="1">
        <v>76.0</v>
      </c>
      <c r="E1265" s="1">
        <v>3.023272E7</v>
      </c>
      <c r="F1265" s="1" t="b">
        <v>1</v>
      </c>
      <c r="G1265" s="1" t="b">
        <v>1</v>
      </c>
      <c r="H1265" s="1" t="s">
        <v>10063</v>
      </c>
      <c r="I1265" s="1" t="s">
        <v>9204</v>
      </c>
      <c r="J1265" s="1" t="s">
        <v>10059</v>
      </c>
      <c r="K1265" s="1" t="s">
        <v>10060</v>
      </c>
      <c r="L1265" s="1" t="s">
        <v>447</v>
      </c>
      <c r="M1265" s="1" t="s">
        <v>448</v>
      </c>
      <c r="N1265" s="1" t="s">
        <v>10064</v>
      </c>
      <c r="O1265" s="1" t="s">
        <v>10065</v>
      </c>
    </row>
    <row r="1266">
      <c r="A1266" s="1" t="s">
        <v>10066</v>
      </c>
      <c r="B1266" s="1" t="s">
        <v>7777</v>
      </c>
      <c r="C1266" s="1">
        <v>2.0</v>
      </c>
      <c r="D1266" s="1">
        <v>76.0</v>
      </c>
      <c r="E1266" s="1">
        <v>3.0119926E7</v>
      </c>
      <c r="F1266" s="1" t="b">
        <v>0</v>
      </c>
      <c r="G1266" s="1" t="b">
        <v>0</v>
      </c>
      <c r="H1266" s="1" t="s">
        <v>5458</v>
      </c>
      <c r="I1266" s="1" t="s">
        <v>6319</v>
      </c>
      <c r="J1266" s="1" t="s">
        <v>9807</v>
      </c>
      <c r="K1266" s="1" t="s">
        <v>9808</v>
      </c>
      <c r="L1266" s="1" t="s">
        <v>65</v>
      </c>
      <c r="M1266" s="1" t="s">
        <v>66</v>
      </c>
      <c r="N1266" s="1" t="s">
        <v>10067</v>
      </c>
      <c r="O1266" s="1" t="s">
        <v>10068</v>
      </c>
    </row>
    <row r="1267">
      <c r="A1267" s="1" t="s">
        <v>10069</v>
      </c>
      <c r="B1267" s="1" t="s">
        <v>7777</v>
      </c>
      <c r="C1267" s="1">
        <v>1.0</v>
      </c>
      <c r="D1267" s="1">
        <v>76.0</v>
      </c>
      <c r="E1267" s="1">
        <v>3.0119926E7</v>
      </c>
      <c r="F1267" s="1" t="b">
        <v>0</v>
      </c>
      <c r="G1267" s="1" t="b">
        <v>1</v>
      </c>
      <c r="H1267" s="1" t="s">
        <v>9812</v>
      </c>
      <c r="I1267" s="1" t="s">
        <v>6319</v>
      </c>
      <c r="J1267" s="1" t="s">
        <v>9807</v>
      </c>
      <c r="K1267" s="1" t="s">
        <v>9808</v>
      </c>
      <c r="L1267" s="1" t="s">
        <v>65</v>
      </c>
      <c r="M1267" s="1" t="s">
        <v>66</v>
      </c>
      <c r="N1267" s="1" t="s">
        <v>10070</v>
      </c>
      <c r="O1267" s="1" t="s">
        <v>10071</v>
      </c>
    </row>
    <row r="1268">
      <c r="A1268" s="1" t="s">
        <v>10072</v>
      </c>
      <c r="B1268" s="1" t="s">
        <v>6093</v>
      </c>
      <c r="D1268" s="1">
        <v>76.0</v>
      </c>
      <c r="E1268" s="1">
        <v>3.0052079E7</v>
      </c>
      <c r="F1268" s="1" t="b">
        <v>0</v>
      </c>
      <c r="G1268" s="1" t="b">
        <v>0</v>
      </c>
      <c r="H1268" s="1" t="s">
        <v>1591</v>
      </c>
      <c r="I1268" s="1" t="s">
        <v>6319</v>
      </c>
      <c r="J1268" s="1" t="s">
        <v>7116</v>
      </c>
      <c r="K1268" s="1" t="s">
        <v>7117</v>
      </c>
      <c r="L1268" s="1" t="s">
        <v>1594</v>
      </c>
      <c r="M1268" s="1" t="s">
        <v>1595</v>
      </c>
      <c r="N1268" s="1" t="s">
        <v>10073</v>
      </c>
      <c r="O1268" s="1" t="s">
        <v>10074</v>
      </c>
    </row>
    <row r="1269">
      <c r="A1269" s="1" t="s">
        <v>10075</v>
      </c>
      <c r="B1269" s="1" t="s">
        <v>6093</v>
      </c>
      <c r="D1269" s="1">
        <v>76.0</v>
      </c>
      <c r="E1269" s="1">
        <v>2.9891495E7</v>
      </c>
      <c r="F1269" s="1" t="b">
        <v>0</v>
      </c>
      <c r="G1269" s="1" t="b">
        <v>0</v>
      </c>
      <c r="H1269" s="1" t="s">
        <v>298</v>
      </c>
      <c r="I1269" s="1" t="s">
        <v>6319</v>
      </c>
      <c r="J1269" s="1" t="s">
        <v>10076</v>
      </c>
      <c r="L1269" s="1" t="s">
        <v>76</v>
      </c>
      <c r="M1269" s="1" t="s">
        <v>301</v>
      </c>
      <c r="N1269" s="1" t="s">
        <v>10077</v>
      </c>
      <c r="O1269" s="1" t="s">
        <v>10078</v>
      </c>
    </row>
    <row r="1270">
      <c r="A1270" s="1" t="s">
        <v>5862</v>
      </c>
      <c r="B1270" s="1" t="s">
        <v>7777</v>
      </c>
      <c r="C1270" s="1">
        <v>1.0</v>
      </c>
      <c r="D1270" s="1">
        <v>76.0</v>
      </c>
      <c r="E1270" s="1">
        <v>2.9863722E7</v>
      </c>
      <c r="F1270" s="1" t="b">
        <v>0</v>
      </c>
      <c r="G1270" s="1" t="b">
        <v>0</v>
      </c>
      <c r="H1270" s="1" t="s">
        <v>5861</v>
      </c>
      <c r="I1270" s="1" t="s">
        <v>6094</v>
      </c>
      <c r="J1270" s="1" t="s">
        <v>10079</v>
      </c>
      <c r="L1270" s="1" t="s">
        <v>148</v>
      </c>
      <c r="M1270" s="1" t="s">
        <v>180</v>
      </c>
      <c r="N1270" s="1" t="s">
        <v>10080</v>
      </c>
      <c r="O1270" s="1" t="s">
        <v>10081</v>
      </c>
    </row>
    <row r="1271">
      <c r="A1271" s="1" t="s">
        <v>5863</v>
      </c>
      <c r="B1271" s="1" t="s">
        <v>7777</v>
      </c>
      <c r="C1271" s="1">
        <v>2.0</v>
      </c>
      <c r="D1271" s="1">
        <v>76.0</v>
      </c>
      <c r="E1271" s="1">
        <v>2.9863722E7</v>
      </c>
      <c r="F1271" s="1" t="b">
        <v>0</v>
      </c>
      <c r="G1271" s="1" t="b">
        <v>0</v>
      </c>
      <c r="H1271" s="1" t="s">
        <v>5861</v>
      </c>
      <c r="I1271" s="1" t="s">
        <v>6094</v>
      </c>
      <c r="J1271" s="1" t="s">
        <v>10079</v>
      </c>
      <c r="L1271" s="1" t="s">
        <v>148</v>
      </c>
      <c r="M1271" s="1" t="s">
        <v>180</v>
      </c>
      <c r="N1271" s="1" t="s">
        <v>10082</v>
      </c>
      <c r="O1271" s="1" t="s">
        <v>10083</v>
      </c>
    </row>
    <row r="1272">
      <c r="A1272" s="1" t="s">
        <v>10084</v>
      </c>
      <c r="B1272" s="1" t="s">
        <v>6093</v>
      </c>
      <c r="D1272" s="1">
        <v>76.0</v>
      </c>
      <c r="E1272" s="1">
        <v>2.9731807E7</v>
      </c>
      <c r="F1272" s="1" t="b">
        <v>0</v>
      </c>
      <c r="G1272" s="1" t="b">
        <v>0</v>
      </c>
      <c r="H1272" s="1" t="s">
        <v>294</v>
      </c>
      <c r="I1272" s="1" t="s">
        <v>6319</v>
      </c>
      <c r="J1272" s="1" t="s">
        <v>10085</v>
      </c>
      <c r="L1272" s="1" t="s">
        <v>25</v>
      </c>
      <c r="M1272" s="1" t="s">
        <v>38</v>
      </c>
      <c r="N1272" s="1" t="s">
        <v>10086</v>
      </c>
      <c r="O1272" s="1" t="s">
        <v>10087</v>
      </c>
    </row>
    <row r="1273">
      <c r="A1273" s="1" t="s">
        <v>10088</v>
      </c>
      <c r="B1273" s="1" t="s">
        <v>6093</v>
      </c>
      <c r="D1273" s="1">
        <v>76.0</v>
      </c>
      <c r="E1273" s="1">
        <v>2.9644926E7</v>
      </c>
      <c r="F1273" s="1" t="b">
        <v>0</v>
      </c>
      <c r="G1273" s="1" t="b">
        <v>0</v>
      </c>
      <c r="H1273" s="1" t="s">
        <v>298</v>
      </c>
      <c r="I1273" s="1" t="s">
        <v>6319</v>
      </c>
      <c r="J1273" s="1" t="s">
        <v>10076</v>
      </c>
      <c r="L1273" s="1" t="s">
        <v>76</v>
      </c>
      <c r="M1273" s="1" t="s">
        <v>301</v>
      </c>
      <c r="N1273" s="1" t="s">
        <v>10089</v>
      </c>
      <c r="O1273" s="1" t="s">
        <v>10090</v>
      </c>
    </row>
    <row r="1274">
      <c r="A1274" s="1" t="s">
        <v>10091</v>
      </c>
      <c r="B1274" s="1" t="s">
        <v>6093</v>
      </c>
      <c r="D1274" s="1">
        <v>76.0</v>
      </c>
      <c r="E1274" s="1">
        <v>2.9630024E7</v>
      </c>
      <c r="F1274" s="1" t="b">
        <v>0</v>
      </c>
      <c r="G1274" s="1" t="b">
        <v>0</v>
      </c>
      <c r="H1274" s="1" t="s">
        <v>294</v>
      </c>
      <c r="I1274" s="1" t="s">
        <v>6319</v>
      </c>
      <c r="J1274" s="1" t="s">
        <v>10085</v>
      </c>
      <c r="L1274" s="1" t="s">
        <v>25</v>
      </c>
      <c r="M1274" s="1" t="s">
        <v>38</v>
      </c>
      <c r="N1274" s="1" t="s">
        <v>10092</v>
      </c>
      <c r="O1274" s="1" t="s">
        <v>10093</v>
      </c>
    </row>
    <row r="1275">
      <c r="A1275" s="1" t="s">
        <v>10094</v>
      </c>
      <c r="B1275" s="1" t="s">
        <v>7777</v>
      </c>
      <c r="C1275" s="1">
        <v>1.0</v>
      </c>
      <c r="D1275" s="1">
        <v>76.0</v>
      </c>
      <c r="E1275" s="1">
        <v>2.9174483E7</v>
      </c>
      <c r="F1275" s="1" t="b">
        <v>0</v>
      </c>
      <c r="G1275" s="1" t="b">
        <v>1</v>
      </c>
      <c r="H1275" s="1" t="s">
        <v>10095</v>
      </c>
      <c r="I1275" s="1" t="s">
        <v>6319</v>
      </c>
      <c r="J1275" s="1" t="s">
        <v>9705</v>
      </c>
      <c r="K1275" s="1" t="s">
        <v>10096</v>
      </c>
      <c r="L1275" s="1" t="s">
        <v>128</v>
      </c>
      <c r="M1275" s="1" t="s">
        <v>129</v>
      </c>
      <c r="N1275" s="1" t="s">
        <v>10097</v>
      </c>
      <c r="O1275" s="1" t="s">
        <v>10098</v>
      </c>
    </row>
    <row r="1276">
      <c r="A1276" s="1" t="s">
        <v>10099</v>
      </c>
      <c r="B1276" s="1" t="s">
        <v>6093</v>
      </c>
      <c r="D1276" s="1">
        <v>76.0</v>
      </c>
      <c r="E1276" s="1">
        <v>2.860437E7</v>
      </c>
      <c r="F1276" s="1" t="b">
        <v>0</v>
      </c>
      <c r="G1276" s="1" t="b">
        <v>0</v>
      </c>
      <c r="H1276" s="1" t="s">
        <v>313</v>
      </c>
      <c r="I1276" s="1" t="s">
        <v>6319</v>
      </c>
      <c r="J1276" s="1" t="s">
        <v>10100</v>
      </c>
      <c r="K1276" s="1" t="s">
        <v>10101</v>
      </c>
      <c r="L1276" s="1" t="s">
        <v>316</v>
      </c>
      <c r="M1276" s="1" t="s">
        <v>317</v>
      </c>
      <c r="N1276" s="1" t="s">
        <v>10102</v>
      </c>
      <c r="O1276" s="1" t="s">
        <v>10103</v>
      </c>
    </row>
    <row r="1277">
      <c r="A1277" s="1" t="s">
        <v>451</v>
      </c>
      <c r="B1277" s="1" t="s">
        <v>6093</v>
      </c>
      <c r="D1277" s="1">
        <v>76.0</v>
      </c>
      <c r="E1277" s="1">
        <v>2.8522175E7</v>
      </c>
      <c r="F1277" s="1" t="b">
        <v>0</v>
      </c>
      <c r="G1277" s="1" t="b">
        <v>0</v>
      </c>
      <c r="H1277" s="1" t="s">
        <v>450</v>
      </c>
      <c r="I1277" s="1" t="s">
        <v>6319</v>
      </c>
      <c r="J1277" s="1" t="s">
        <v>9653</v>
      </c>
      <c r="K1277" s="1" t="s">
        <v>10104</v>
      </c>
      <c r="L1277" s="1" t="s">
        <v>87</v>
      </c>
      <c r="M1277" s="1" t="s">
        <v>88</v>
      </c>
      <c r="N1277" s="1" t="s">
        <v>10105</v>
      </c>
      <c r="O1277" s="1" t="s">
        <v>10106</v>
      </c>
    </row>
    <row r="1278">
      <c r="A1278" s="1" t="s">
        <v>10107</v>
      </c>
      <c r="B1278" s="1" t="s">
        <v>6093</v>
      </c>
      <c r="D1278" s="1">
        <v>76.0</v>
      </c>
      <c r="E1278" s="1">
        <v>2.8401735E7</v>
      </c>
      <c r="F1278" s="1" t="b">
        <v>0</v>
      </c>
      <c r="G1278" s="1" t="b">
        <v>0</v>
      </c>
      <c r="H1278" s="1" t="s">
        <v>313</v>
      </c>
      <c r="I1278" s="1" t="s">
        <v>6319</v>
      </c>
      <c r="J1278" s="1" t="s">
        <v>10100</v>
      </c>
      <c r="K1278" s="1" t="s">
        <v>10101</v>
      </c>
      <c r="L1278" s="1" t="s">
        <v>316</v>
      </c>
      <c r="M1278" s="1" t="s">
        <v>317</v>
      </c>
      <c r="N1278" s="1" t="s">
        <v>10108</v>
      </c>
      <c r="O1278" s="1" t="s">
        <v>10109</v>
      </c>
    </row>
    <row r="1279">
      <c r="A1279" s="1" t="s">
        <v>10110</v>
      </c>
      <c r="B1279" s="1" t="s">
        <v>6093</v>
      </c>
      <c r="D1279" s="1">
        <v>76.0</v>
      </c>
      <c r="E1279" s="1">
        <v>2.8178088E7</v>
      </c>
      <c r="F1279" s="1" t="b">
        <v>0</v>
      </c>
      <c r="G1279" s="1" t="b">
        <v>0</v>
      </c>
      <c r="H1279" s="1" t="s">
        <v>68</v>
      </c>
      <c r="I1279" s="1" t="s">
        <v>6319</v>
      </c>
      <c r="J1279" s="1" t="s">
        <v>9868</v>
      </c>
      <c r="L1279" s="1" t="s">
        <v>25</v>
      </c>
      <c r="M1279" s="1" t="s">
        <v>71</v>
      </c>
      <c r="N1279" s="1" t="s">
        <v>10111</v>
      </c>
      <c r="O1279" s="1" t="s">
        <v>10112</v>
      </c>
    </row>
    <row r="1280">
      <c r="A1280" s="1" t="s">
        <v>10113</v>
      </c>
      <c r="B1280" s="1" t="s">
        <v>6093</v>
      </c>
      <c r="D1280" s="1">
        <v>76.0</v>
      </c>
      <c r="E1280" s="1">
        <v>2.8156268E7</v>
      </c>
      <c r="F1280" s="1" t="b">
        <v>0</v>
      </c>
      <c r="G1280" s="1" t="b">
        <v>0</v>
      </c>
      <c r="H1280" s="1" t="s">
        <v>319</v>
      </c>
      <c r="I1280" s="1" t="s">
        <v>6319</v>
      </c>
      <c r="J1280" s="1" t="s">
        <v>10114</v>
      </c>
      <c r="L1280" s="1" t="s">
        <v>25</v>
      </c>
      <c r="M1280" s="1" t="s">
        <v>322</v>
      </c>
      <c r="N1280" s="1" t="s">
        <v>10115</v>
      </c>
      <c r="O1280" s="1" t="s">
        <v>10116</v>
      </c>
    </row>
    <row r="1281">
      <c r="A1281" s="1" t="s">
        <v>10117</v>
      </c>
      <c r="B1281" s="1" t="s">
        <v>6093</v>
      </c>
      <c r="D1281" s="1">
        <v>76.0</v>
      </c>
      <c r="E1281" s="1">
        <v>2.8134419E7</v>
      </c>
      <c r="F1281" s="1" t="b">
        <v>0</v>
      </c>
      <c r="G1281" s="1" t="b">
        <v>0</v>
      </c>
      <c r="H1281" s="1" t="s">
        <v>1562</v>
      </c>
      <c r="I1281" s="1" t="s">
        <v>6319</v>
      </c>
      <c r="J1281" s="1" t="s">
        <v>6685</v>
      </c>
      <c r="K1281" s="1" t="s">
        <v>6686</v>
      </c>
      <c r="L1281" s="1" t="s">
        <v>1565</v>
      </c>
      <c r="M1281" s="1" t="s">
        <v>1566</v>
      </c>
      <c r="N1281" s="1" t="s">
        <v>10118</v>
      </c>
      <c r="O1281" s="1" t="s">
        <v>10119</v>
      </c>
    </row>
    <row r="1282">
      <c r="A1282" s="1" t="s">
        <v>10120</v>
      </c>
      <c r="B1282" s="1" t="s">
        <v>6093</v>
      </c>
      <c r="D1282" s="1">
        <v>76.0</v>
      </c>
      <c r="E1282" s="1">
        <v>2.8125355E7</v>
      </c>
      <c r="F1282" s="1" t="b">
        <v>0</v>
      </c>
      <c r="G1282" s="1" t="b">
        <v>0</v>
      </c>
      <c r="H1282" s="1" t="s">
        <v>68</v>
      </c>
      <c r="I1282" s="1" t="s">
        <v>6319</v>
      </c>
      <c r="J1282" s="1" t="s">
        <v>9868</v>
      </c>
      <c r="L1282" s="1" t="s">
        <v>25</v>
      </c>
      <c r="M1282" s="1" t="s">
        <v>71</v>
      </c>
      <c r="N1282" s="1" t="s">
        <v>10121</v>
      </c>
      <c r="O1282" s="1" t="s">
        <v>10122</v>
      </c>
    </row>
    <row r="1283">
      <c r="A1283" s="1" t="s">
        <v>10123</v>
      </c>
      <c r="B1283" s="1" t="s">
        <v>6093</v>
      </c>
      <c r="D1283" s="1">
        <v>76.0</v>
      </c>
      <c r="E1283" s="1">
        <v>2.808745E7</v>
      </c>
      <c r="F1283" s="1" t="b">
        <v>0</v>
      </c>
      <c r="G1283" s="1" t="b">
        <v>0</v>
      </c>
      <c r="H1283" s="1" t="s">
        <v>319</v>
      </c>
      <c r="I1283" s="1" t="s">
        <v>6319</v>
      </c>
      <c r="J1283" s="1" t="s">
        <v>10114</v>
      </c>
      <c r="L1283" s="1" t="s">
        <v>25</v>
      </c>
      <c r="M1283" s="1" t="s">
        <v>322</v>
      </c>
      <c r="N1283" s="1" t="s">
        <v>10124</v>
      </c>
      <c r="O1283" s="1" t="s">
        <v>10125</v>
      </c>
    </row>
    <row r="1284">
      <c r="A1284" s="1" t="s">
        <v>5857</v>
      </c>
      <c r="B1284" s="1" t="s">
        <v>7777</v>
      </c>
      <c r="C1284" s="1">
        <v>1.0</v>
      </c>
      <c r="D1284" s="1">
        <v>76.0</v>
      </c>
      <c r="E1284" s="1">
        <v>2.8038569E7</v>
      </c>
      <c r="F1284" s="1" t="b">
        <v>0</v>
      </c>
      <c r="G1284" s="1" t="b">
        <v>0</v>
      </c>
      <c r="H1284" s="1" t="s">
        <v>5856</v>
      </c>
      <c r="I1284" s="1" t="s">
        <v>6094</v>
      </c>
      <c r="J1284" s="1" t="s">
        <v>10126</v>
      </c>
      <c r="L1284" s="1" t="s">
        <v>37</v>
      </c>
      <c r="M1284" s="1" t="s">
        <v>327</v>
      </c>
      <c r="N1284" s="1" t="s">
        <v>10127</v>
      </c>
      <c r="O1284" s="1" t="s">
        <v>10128</v>
      </c>
    </row>
    <row r="1285">
      <c r="A1285" s="1" t="s">
        <v>5858</v>
      </c>
      <c r="B1285" s="1" t="s">
        <v>7777</v>
      </c>
      <c r="C1285" s="1">
        <v>2.0</v>
      </c>
      <c r="D1285" s="1">
        <v>76.0</v>
      </c>
      <c r="E1285" s="1">
        <v>2.8038569E7</v>
      </c>
      <c r="F1285" s="1" t="b">
        <v>0</v>
      </c>
      <c r="G1285" s="1" t="b">
        <v>0</v>
      </c>
      <c r="H1285" s="1" t="s">
        <v>5856</v>
      </c>
      <c r="I1285" s="1" t="s">
        <v>6094</v>
      </c>
      <c r="J1285" s="1" t="s">
        <v>10126</v>
      </c>
      <c r="L1285" s="1" t="s">
        <v>37</v>
      </c>
      <c r="M1285" s="1" t="s">
        <v>327</v>
      </c>
      <c r="N1285" s="1" t="s">
        <v>10129</v>
      </c>
      <c r="O1285" s="1" t="s">
        <v>10130</v>
      </c>
    </row>
    <row r="1286">
      <c r="A1286" s="1" t="s">
        <v>10131</v>
      </c>
      <c r="B1286" s="1" t="s">
        <v>6093</v>
      </c>
      <c r="D1286" s="1">
        <v>76.0</v>
      </c>
      <c r="E1286" s="1">
        <v>2.7922903E7</v>
      </c>
      <c r="F1286" s="1" t="b">
        <v>0</v>
      </c>
      <c r="G1286" s="1" t="b">
        <v>0</v>
      </c>
      <c r="H1286" s="1" t="s">
        <v>1562</v>
      </c>
      <c r="I1286" s="1" t="s">
        <v>6319</v>
      </c>
      <c r="J1286" s="1" t="s">
        <v>6685</v>
      </c>
      <c r="K1286" s="1" t="s">
        <v>6686</v>
      </c>
      <c r="L1286" s="1" t="s">
        <v>1565</v>
      </c>
      <c r="M1286" s="1" t="s">
        <v>1566</v>
      </c>
      <c r="N1286" s="1" t="s">
        <v>10132</v>
      </c>
      <c r="O1286" s="1" t="s">
        <v>10133</v>
      </c>
    </row>
    <row r="1287">
      <c r="A1287" s="1" t="s">
        <v>10134</v>
      </c>
      <c r="B1287" s="1" t="s">
        <v>6093</v>
      </c>
      <c r="D1287" s="1">
        <v>76.0</v>
      </c>
      <c r="E1287" s="1">
        <v>2.7737595E7</v>
      </c>
      <c r="F1287" s="1" t="b">
        <v>0</v>
      </c>
      <c r="G1287" s="1" t="b">
        <v>0</v>
      </c>
      <c r="H1287" s="1" t="s">
        <v>135</v>
      </c>
      <c r="I1287" s="1" t="s">
        <v>6319</v>
      </c>
      <c r="J1287" s="1" t="s">
        <v>10135</v>
      </c>
      <c r="L1287" s="1" t="s">
        <v>76</v>
      </c>
      <c r="M1287" s="1" t="s">
        <v>138</v>
      </c>
      <c r="N1287" s="1" t="s">
        <v>10136</v>
      </c>
      <c r="O1287" s="1" t="s">
        <v>10137</v>
      </c>
    </row>
    <row r="1288">
      <c r="A1288" s="1" t="s">
        <v>10138</v>
      </c>
      <c r="B1288" s="1" t="s">
        <v>6093</v>
      </c>
      <c r="D1288" s="1">
        <v>76.0</v>
      </c>
      <c r="E1288" s="1">
        <v>2.7628162E7</v>
      </c>
      <c r="F1288" s="1" t="b">
        <v>0</v>
      </c>
      <c r="G1288" s="1" t="b">
        <v>0</v>
      </c>
      <c r="H1288" s="1" t="s">
        <v>324</v>
      </c>
      <c r="I1288" s="1" t="s">
        <v>6319</v>
      </c>
      <c r="J1288" s="1" t="s">
        <v>10139</v>
      </c>
      <c r="L1288" s="1" t="s">
        <v>25</v>
      </c>
      <c r="M1288" s="1" t="s">
        <v>327</v>
      </c>
      <c r="N1288" s="1" t="s">
        <v>10140</v>
      </c>
      <c r="O1288" s="1" t="s">
        <v>10141</v>
      </c>
    </row>
    <row r="1289">
      <c r="A1289" s="1" t="s">
        <v>10142</v>
      </c>
      <c r="B1289" s="1" t="s">
        <v>6093</v>
      </c>
      <c r="D1289" s="1">
        <v>76.0</v>
      </c>
      <c r="E1289" s="1">
        <v>2.741203E7</v>
      </c>
      <c r="F1289" s="1" t="b">
        <v>0</v>
      </c>
      <c r="G1289" s="1" t="b">
        <v>0</v>
      </c>
      <c r="H1289" s="1" t="s">
        <v>135</v>
      </c>
      <c r="I1289" s="1" t="s">
        <v>6319</v>
      </c>
      <c r="J1289" s="1" t="s">
        <v>10135</v>
      </c>
      <c r="L1289" s="1" t="s">
        <v>76</v>
      </c>
      <c r="M1289" s="1" t="s">
        <v>138</v>
      </c>
      <c r="N1289" s="1" t="s">
        <v>10143</v>
      </c>
      <c r="O1289" s="1" t="s">
        <v>10144</v>
      </c>
    </row>
    <row r="1290">
      <c r="A1290" s="1" t="s">
        <v>10145</v>
      </c>
      <c r="B1290" s="1" t="s">
        <v>6093</v>
      </c>
      <c r="D1290" s="1">
        <v>76.0</v>
      </c>
      <c r="E1290" s="1">
        <v>2.7308019E7</v>
      </c>
      <c r="F1290" s="1" t="b">
        <v>0</v>
      </c>
      <c r="G1290" s="1" t="b">
        <v>0</v>
      </c>
      <c r="H1290" s="1" t="s">
        <v>324</v>
      </c>
      <c r="I1290" s="1" t="s">
        <v>6319</v>
      </c>
      <c r="J1290" s="1" t="s">
        <v>10139</v>
      </c>
      <c r="L1290" s="1" t="s">
        <v>25</v>
      </c>
      <c r="M1290" s="1" t="s">
        <v>327</v>
      </c>
      <c r="N1290" s="1" t="s">
        <v>10146</v>
      </c>
      <c r="O1290" s="1" t="s">
        <v>10147</v>
      </c>
    </row>
    <row r="1291">
      <c r="A1291" s="1" t="s">
        <v>10148</v>
      </c>
      <c r="B1291" s="1" t="s">
        <v>7777</v>
      </c>
      <c r="C1291" s="1">
        <v>1.0</v>
      </c>
      <c r="D1291" s="1">
        <v>76.0</v>
      </c>
      <c r="E1291" s="1">
        <v>2.7239905E7</v>
      </c>
      <c r="F1291" s="1" t="b">
        <v>0</v>
      </c>
      <c r="G1291" s="1" t="b">
        <v>0</v>
      </c>
      <c r="H1291" s="1" t="s">
        <v>1691</v>
      </c>
      <c r="I1291" s="1" t="s">
        <v>6319</v>
      </c>
      <c r="J1291" s="1" t="s">
        <v>6894</v>
      </c>
      <c r="K1291" s="1" t="s">
        <v>10149</v>
      </c>
      <c r="L1291" s="1" t="s">
        <v>963</v>
      </c>
      <c r="M1291" s="1" t="s">
        <v>964</v>
      </c>
      <c r="N1291" s="1" t="s">
        <v>10150</v>
      </c>
      <c r="O1291" s="1" t="s">
        <v>10151</v>
      </c>
    </row>
    <row r="1292">
      <c r="A1292" s="1" t="s">
        <v>478</v>
      </c>
      <c r="B1292" s="1" t="s">
        <v>6093</v>
      </c>
      <c r="D1292" s="1">
        <v>76.0</v>
      </c>
      <c r="E1292" s="1">
        <v>2.7014513E7</v>
      </c>
      <c r="F1292" s="1" t="b">
        <v>1</v>
      </c>
      <c r="G1292" s="1" t="b">
        <v>0</v>
      </c>
      <c r="H1292" s="1" t="s">
        <v>477</v>
      </c>
      <c r="I1292" s="1" t="s">
        <v>9204</v>
      </c>
      <c r="J1292" s="1" t="s">
        <v>10152</v>
      </c>
      <c r="K1292" s="1" t="s">
        <v>10153</v>
      </c>
      <c r="L1292" s="1" t="s">
        <v>480</v>
      </c>
      <c r="M1292" s="1" t="s">
        <v>466</v>
      </c>
      <c r="N1292" s="1" t="s">
        <v>10154</v>
      </c>
      <c r="O1292" s="1" t="s">
        <v>10155</v>
      </c>
    </row>
    <row r="1293">
      <c r="A1293" s="1" t="s">
        <v>10156</v>
      </c>
      <c r="B1293" s="1" t="s">
        <v>6093</v>
      </c>
      <c r="D1293" s="1">
        <v>76.0</v>
      </c>
      <c r="E1293" s="1">
        <v>2.7006942E7</v>
      </c>
      <c r="F1293" s="1" t="b">
        <v>0</v>
      </c>
      <c r="G1293" s="1" t="b">
        <v>0</v>
      </c>
      <c r="H1293" s="1" t="s">
        <v>339</v>
      </c>
      <c r="I1293" s="1" t="s">
        <v>6319</v>
      </c>
      <c r="J1293" s="1" t="s">
        <v>10157</v>
      </c>
      <c r="L1293" s="1" t="s">
        <v>37</v>
      </c>
      <c r="M1293" s="1" t="s">
        <v>342</v>
      </c>
      <c r="N1293" s="1" t="s">
        <v>10158</v>
      </c>
      <c r="O1293" s="1" t="s">
        <v>10159</v>
      </c>
    </row>
    <row r="1294">
      <c r="A1294" s="1" t="s">
        <v>10160</v>
      </c>
      <c r="B1294" s="1" t="s">
        <v>6093</v>
      </c>
      <c r="D1294" s="1">
        <v>76.0</v>
      </c>
      <c r="E1294" s="1">
        <v>2.6919848E7</v>
      </c>
      <c r="F1294" s="1" t="b">
        <v>0</v>
      </c>
      <c r="G1294" s="1" t="b">
        <v>0</v>
      </c>
      <c r="H1294" s="1" t="s">
        <v>339</v>
      </c>
      <c r="I1294" s="1" t="s">
        <v>6319</v>
      </c>
      <c r="J1294" s="1" t="s">
        <v>10157</v>
      </c>
      <c r="L1294" s="1" t="s">
        <v>37</v>
      </c>
      <c r="M1294" s="1" t="s">
        <v>342</v>
      </c>
      <c r="N1294" s="1" t="s">
        <v>10161</v>
      </c>
      <c r="O1294" s="1" t="s">
        <v>10162</v>
      </c>
    </row>
    <row r="1295">
      <c r="A1295" s="1" t="s">
        <v>492</v>
      </c>
      <c r="B1295" s="1" t="s">
        <v>6093</v>
      </c>
      <c r="D1295" s="1">
        <v>76.0</v>
      </c>
      <c r="E1295" s="1">
        <v>2.6488249E7</v>
      </c>
      <c r="F1295" s="1" t="b">
        <v>1</v>
      </c>
      <c r="G1295" s="1" t="b">
        <v>0</v>
      </c>
      <c r="H1295" s="1" t="s">
        <v>491</v>
      </c>
      <c r="I1295" s="1" t="s">
        <v>9204</v>
      </c>
      <c r="J1295" s="1" t="s">
        <v>10059</v>
      </c>
      <c r="K1295" s="1" t="s">
        <v>10163</v>
      </c>
      <c r="L1295" s="1" t="s">
        <v>447</v>
      </c>
      <c r="M1295" s="1" t="s">
        <v>448</v>
      </c>
      <c r="N1295" s="1" t="s">
        <v>10164</v>
      </c>
      <c r="O1295" s="1" t="s">
        <v>10165</v>
      </c>
    </row>
    <row r="1296">
      <c r="A1296" s="1" t="s">
        <v>10166</v>
      </c>
      <c r="B1296" s="1" t="s">
        <v>7777</v>
      </c>
      <c r="C1296" s="1">
        <v>2.0</v>
      </c>
      <c r="D1296" s="1">
        <v>76.0</v>
      </c>
      <c r="E1296" s="1">
        <v>2.6442884E7</v>
      </c>
      <c r="F1296" s="1" t="b">
        <v>0</v>
      </c>
      <c r="G1296" s="1" t="b">
        <v>0</v>
      </c>
      <c r="H1296" s="1" t="s">
        <v>5434</v>
      </c>
      <c r="I1296" s="1" t="s">
        <v>6319</v>
      </c>
      <c r="J1296" s="1" t="s">
        <v>10167</v>
      </c>
      <c r="K1296" s="1" t="s">
        <v>10168</v>
      </c>
      <c r="L1296" s="1" t="s">
        <v>43</v>
      </c>
      <c r="M1296" s="1" t="s">
        <v>44</v>
      </c>
      <c r="N1296" s="1" t="s">
        <v>10169</v>
      </c>
      <c r="O1296" s="1" t="s">
        <v>10170</v>
      </c>
    </row>
    <row r="1297">
      <c r="A1297" s="1" t="s">
        <v>10171</v>
      </c>
      <c r="B1297" s="1" t="s">
        <v>7777</v>
      </c>
      <c r="C1297" s="1">
        <v>1.0</v>
      </c>
      <c r="D1297" s="1">
        <v>76.0</v>
      </c>
      <c r="E1297" s="1">
        <v>2.6442884E7</v>
      </c>
      <c r="F1297" s="1" t="b">
        <v>0</v>
      </c>
      <c r="G1297" s="1" t="b">
        <v>1</v>
      </c>
      <c r="H1297" s="1" t="s">
        <v>10172</v>
      </c>
      <c r="I1297" s="1" t="s">
        <v>6319</v>
      </c>
      <c r="J1297" s="1" t="s">
        <v>10167</v>
      </c>
      <c r="K1297" s="1" t="s">
        <v>10168</v>
      </c>
      <c r="L1297" s="1" t="s">
        <v>43</v>
      </c>
      <c r="M1297" s="1" t="s">
        <v>44</v>
      </c>
      <c r="N1297" s="1" t="s">
        <v>10173</v>
      </c>
      <c r="O1297" s="1" t="s">
        <v>10174</v>
      </c>
    </row>
    <row r="1298">
      <c r="A1298" s="1" t="s">
        <v>10175</v>
      </c>
      <c r="B1298" s="1" t="s">
        <v>6093</v>
      </c>
      <c r="D1298" s="1">
        <v>76.0</v>
      </c>
      <c r="E1298" s="1">
        <v>2.6391598E7</v>
      </c>
      <c r="F1298" s="1" t="b">
        <v>1</v>
      </c>
      <c r="G1298" s="1" t="b">
        <v>0</v>
      </c>
      <c r="H1298" s="1" t="s">
        <v>329</v>
      </c>
      <c r="I1298" s="1" t="s">
        <v>6319</v>
      </c>
      <c r="J1298" s="1" t="s">
        <v>10176</v>
      </c>
      <c r="L1298" s="1" t="s">
        <v>332</v>
      </c>
      <c r="M1298" s="1" t="s">
        <v>333</v>
      </c>
      <c r="N1298" s="1" t="s">
        <v>10177</v>
      </c>
      <c r="O1298" s="1" t="s">
        <v>10178</v>
      </c>
    </row>
    <row r="1299">
      <c r="A1299" s="1" t="s">
        <v>10179</v>
      </c>
      <c r="B1299" s="1" t="s">
        <v>6093</v>
      </c>
      <c r="D1299" s="1">
        <v>76.0</v>
      </c>
      <c r="E1299" s="1">
        <v>2.6317655E7</v>
      </c>
      <c r="F1299" s="1" t="b">
        <v>0</v>
      </c>
      <c r="G1299" s="1" t="b">
        <v>0</v>
      </c>
      <c r="H1299" s="1" t="s">
        <v>372</v>
      </c>
      <c r="I1299" s="1" t="s">
        <v>6319</v>
      </c>
      <c r="J1299" s="1" t="s">
        <v>10100</v>
      </c>
      <c r="K1299" s="1" t="s">
        <v>10180</v>
      </c>
      <c r="L1299" s="1" t="s">
        <v>316</v>
      </c>
      <c r="M1299" s="1" t="s">
        <v>317</v>
      </c>
      <c r="N1299" s="1" t="s">
        <v>10181</v>
      </c>
      <c r="O1299" s="1" t="s">
        <v>10182</v>
      </c>
    </row>
    <row r="1300">
      <c r="A1300" s="1" t="s">
        <v>10183</v>
      </c>
      <c r="B1300" s="1" t="s">
        <v>7777</v>
      </c>
      <c r="C1300" s="1">
        <v>2.0</v>
      </c>
      <c r="D1300" s="1">
        <v>76.0</v>
      </c>
      <c r="E1300" s="1">
        <v>2.6127507E7</v>
      </c>
      <c r="F1300" s="1" t="b">
        <v>0</v>
      </c>
      <c r="G1300" s="1" t="b">
        <v>0</v>
      </c>
      <c r="H1300" s="1" t="s">
        <v>5584</v>
      </c>
      <c r="I1300" s="1" t="s">
        <v>6319</v>
      </c>
      <c r="J1300" s="1" t="s">
        <v>9744</v>
      </c>
      <c r="K1300" s="1" t="s">
        <v>10184</v>
      </c>
      <c r="L1300" s="1" t="s">
        <v>112</v>
      </c>
      <c r="M1300" s="1" t="s">
        <v>113</v>
      </c>
      <c r="N1300" s="1" t="s">
        <v>10185</v>
      </c>
      <c r="O1300" s="1" t="s">
        <v>10186</v>
      </c>
    </row>
    <row r="1301">
      <c r="A1301" s="1" t="s">
        <v>10187</v>
      </c>
      <c r="B1301" s="1" t="s">
        <v>7777</v>
      </c>
      <c r="C1301" s="1">
        <v>1.0</v>
      </c>
      <c r="D1301" s="1">
        <v>76.0</v>
      </c>
      <c r="E1301" s="1">
        <v>2.6127507E7</v>
      </c>
      <c r="F1301" s="1" t="b">
        <v>0</v>
      </c>
      <c r="G1301" s="1" t="b">
        <v>1</v>
      </c>
      <c r="H1301" s="1" t="s">
        <v>10188</v>
      </c>
      <c r="I1301" s="1" t="s">
        <v>6319</v>
      </c>
      <c r="J1301" s="1" t="s">
        <v>9744</v>
      </c>
      <c r="K1301" s="1" t="s">
        <v>10184</v>
      </c>
      <c r="L1301" s="1" t="s">
        <v>112</v>
      </c>
      <c r="M1301" s="1" t="s">
        <v>113</v>
      </c>
      <c r="N1301" s="1" t="s">
        <v>10189</v>
      </c>
      <c r="O1301" s="1" t="s">
        <v>10190</v>
      </c>
    </row>
    <row r="1302">
      <c r="A1302" s="1" t="s">
        <v>10191</v>
      </c>
      <c r="B1302" s="1" t="s">
        <v>6093</v>
      </c>
      <c r="D1302" s="1">
        <v>76.0</v>
      </c>
      <c r="E1302" s="1">
        <v>2.6050564E7</v>
      </c>
      <c r="F1302" s="1" t="b">
        <v>1</v>
      </c>
      <c r="G1302" s="1" t="b">
        <v>0</v>
      </c>
      <c r="H1302" s="1" t="s">
        <v>329</v>
      </c>
      <c r="I1302" s="1" t="s">
        <v>6319</v>
      </c>
      <c r="J1302" s="1" t="s">
        <v>10176</v>
      </c>
      <c r="L1302" s="1" t="s">
        <v>332</v>
      </c>
      <c r="M1302" s="1" t="s">
        <v>333</v>
      </c>
      <c r="N1302" s="1" t="s">
        <v>10192</v>
      </c>
      <c r="O1302" s="1" t="s">
        <v>10193</v>
      </c>
    </row>
    <row r="1303">
      <c r="A1303" s="1" t="s">
        <v>10194</v>
      </c>
      <c r="B1303" s="1" t="s">
        <v>6093</v>
      </c>
      <c r="D1303" s="1">
        <v>76.0</v>
      </c>
      <c r="E1303" s="1">
        <v>2.5908375E7</v>
      </c>
      <c r="F1303" s="1" t="b">
        <v>0</v>
      </c>
      <c r="G1303" s="1" t="b">
        <v>0</v>
      </c>
      <c r="H1303" s="1" t="s">
        <v>367</v>
      </c>
      <c r="I1303" s="1" t="s">
        <v>6319</v>
      </c>
      <c r="J1303" s="1" t="s">
        <v>10195</v>
      </c>
      <c r="L1303" s="1" t="s">
        <v>25</v>
      </c>
      <c r="M1303" s="1" t="s">
        <v>370</v>
      </c>
      <c r="N1303" s="1" t="s">
        <v>10196</v>
      </c>
      <c r="O1303" s="1" t="s">
        <v>10197</v>
      </c>
    </row>
    <row r="1304">
      <c r="A1304" s="1" t="s">
        <v>10198</v>
      </c>
      <c r="B1304" s="1" t="s">
        <v>6093</v>
      </c>
      <c r="D1304" s="1">
        <v>76.0</v>
      </c>
      <c r="E1304" s="1">
        <v>2.5901563E7</v>
      </c>
      <c r="F1304" s="1" t="b">
        <v>0</v>
      </c>
      <c r="G1304" s="1" t="b">
        <v>0</v>
      </c>
      <c r="H1304" s="1" t="s">
        <v>372</v>
      </c>
      <c r="I1304" s="1" t="s">
        <v>6319</v>
      </c>
      <c r="J1304" s="1" t="s">
        <v>10100</v>
      </c>
      <c r="K1304" s="1" t="s">
        <v>10180</v>
      </c>
      <c r="L1304" s="1" t="s">
        <v>316</v>
      </c>
      <c r="M1304" s="1" t="s">
        <v>317</v>
      </c>
      <c r="N1304" s="1" t="s">
        <v>10199</v>
      </c>
      <c r="O1304" s="1" t="s">
        <v>10200</v>
      </c>
    </row>
    <row r="1305">
      <c r="A1305" s="1" t="s">
        <v>10201</v>
      </c>
      <c r="B1305" s="1" t="s">
        <v>7777</v>
      </c>
      <c r="C1305" s="1">
        <v>2.0</v>
      </c>
      <c r="D1305" s="1">
        <v>76.0</v>
      </c>
      <c r="E1305" s="1">
        <v>2.5897503E7</v>
      </c>
      <c r="F1305" s="1" t="b">
        <v>0</v>
      </c>
      <c r="G1305" s="1" t="b">
        <v>0</v>
      </c>
      <c r="H1305" s="1" t="s">
        <v>5584</v>
      </c>
      <c r="I1305" s="1" t="s">
        <v>6319</v>
      </c>
      <c r="J1305" s="1" t="s">
        <v>9744</v>
      </c>
      <c r="K1305" s="1" t="s">
        <v>10184</v>
      </c>
      <c r="L1305" s="1" t="s">
        <v>112</v>
      </c>
      <c r="M1305" s="1" t="s">
        <v>113</v>
      </c>
      <c r="N1305" s="1" t="s">
        <v>10202</v>
      </c>
      <c r="O1305" s="1" t="s">
        <v>10203</v>
      </c>
    </row>
    <row r="1306">
      <c r="A1306" s="1" t="s">
        <v>10204</v>
      </c>
      <c r="B1306" s="1" t="s">
        <v>7777</v>
      </c>
      <c r="C1306" s="1">
        <v>1.0</v>
      </c>
      <c r="D1306" s="1">
        <v>76.0</v>
      </c>
      <c r="E1306" s="1">
        <v>2.5897503E7</v>
      </c>
      <c r="F1306" s="1" t="b">
        <v>0</v>
      </c>
      <c r="G1306" s="1" t="b">
        <v>1</v>
      </c>
      <c r="H1306" s="1" t="s">
        <v>10188</v>
      </c>
      <c r="I1306" s="1" t="s">
        <v>6319</v>
      </c>
      <c r="J1306" s="1" t="s">
        <v>9744</v>
      </c>
      <c r="K1306" s="1" t="s">
        <v>10184</v>
      </c>
      <c r="L1306" s="1" t="s">
        <v>112</v>
      </c>
      <c r="M1306" s="1" t="s">
        <v>113</v>
      </c>
      <c r="N1306" s="1" t="s">
        <v>10205</v>
      </c>
      <c r="O1306" s="1" t="s">
        <v>10206</v>
      </c>
    </row>
    <row r="1307">
      <c r="A1307" s="1" t="s">
        <v>10207</v>
      </c>
      <c r="B1307" s="1" t="s">
        <v>6093</v>
      </c>
      <c r="D1307" s="1">
        <v>76.0</v>
      </c>
      <c r="E1307" s="1">
        <v>2.5491027E7</v>
      </c>
      <c r="F1307" s="1" t="b">
        <v>0</v>
      </c>
      <c r="G1307" s="1" t="b">
        <v>0</v>
      </c>
      <c r="H1307" s="1" t="s">
        <v>34</v>
      </c>
      <c r="I1307" s="1" t="s">
        <v>6319</v>
      </c>
      <c r="J1307" s="1" t="s">
        <v>9803</v>
      </c>
      <c r="L1307" s="1" t="s">
        <v>37</v>
      </c>
      <c r="M1307" s="1" t="s">
        <v>38</v>
      </c>
      <c r="N1307" s="1" t="s">
        <v>10208</v>
      </c>
      <c r="O1307" s="1" t="s">
        <v>10209</v>
      </c>
    </row>
    <row r="1308">
      <c r="A1308" s="1" t="s">
        <v>10210</v>
      </c>
      <c r="B1308" s="1" t="s">
        <v>6093</v>
      </c>
      <c r="D1308" s="1">
        <v>76.0</v>
      </c>
      <c r="E1308" s="1">
        <v>2.5483895E7</v>
      </c>
      <c r="F1308" s="1" t="b">
        <v>1</v>
      </c>
      <c r="G1308" s="1" t="b">
        <v>0</v>
      </c>
      <c r="H1308" s="1" t="s">
        <v>361</v>
      </c>
      <c r="I1308" s="1" t="s">
        <v>9204</v>
      </c>
      <c r="J1308" s="1" t="s">
        <v>9952</v>
      </c>
      <c r="K1308" s="1" t="s">
        <v>9953</v>
      </c>
      <c r="L1308" s="1" t="s">
        <v>364</v>
      </c>
      <c r="M1308" s="1" t="s">
        <v>365</v>
      </c>
      <c r="N1308" s="1" t="s">
        <v>10211</v>
      </c>
      <c r="O1308" s="1" t="s">
        <v>10212</v>
      </c>
    </row>
    <row r="1309">
      <c r="A1309" s="1" t="s">
        <v>10213</v>
      </c>
      <c r="B1309" s="1" t="s">
        <v>7777</v>
      </c>
      <c r="C1309" s="1">
        <v>2.0</v>
      </c>
      <c r="D1309" s="1">
        <v>76.0</v>
      </c>
      <c r="E1309" s="1">
        <v>2.5452286E7</v>
      </c>
      <c r="F1309" s="1" t="b">
        <v>0</v>
      </c>
      <c r="G1309" s="1" t="b">
        <v>0</v>
      </c>
      <c r="H1309" s="1" t="s">
        <v>5608</v>
      </c>
      <c r="I1309" s="1" t="s">
        <v>6319</v>
      </c>
      <c r="J1309" s="1" t="s">
        <v>9807</v>
      </c>
      <c r="K1309" s="1" t="s">
        <v>10214</v>
      </c>
      <c r="L1309" s="1" t="s">
        <v>65</v>
      </c>
      <c r="M1309" s="1" t="s">
        <v>66</v>
      </c>
      <c r="N1309" s="1" t="s">
        <v>10215</v>
      </c>
      <c r="O1309" s="1" t="s">
        <v>10216</v>
      </c>
    </row>
    <row r="1310">
      <c r="A1310" s="1" t="s">
        <v>10217</v>
      </c>
      <c r="B1310" s="1" t="s">
        <v>7777</v>
      </c>
      <c r="C1310" s="1">
        <v>1.0</v>
      </c>
      <c r="D1310" s="1">
        <v>76.0</v>
      </c>
      <c r="E1310" s="1">
        <v>2.5452286E7</v>
      </c>
      <c r="F1310" s="1" t="b">
        <v>0</v>
      </c>
      <c r="G1310" s="1" t="b">
        <v>1</v>
      </c>
      <c r="H1310" s="1" t="s">
        <v>10218</v>
      </c>
      <c r="I1310" s="1" t="s">
        <v>6319</v>
      </c>
      <c r="J1310" s="1" t="s">
        <v>9807</v>
      </c>
      <c r="K1310" s="1" t="s">
        <v>10214</v>
      </c>
      <c r="L1310" s="1" t="s">
        <v>65</v>
      </c>
      <c r="M1310" s="1" t="s">
        <v>66</v>
      </c>
      <c r="N1310" s="1" t="s">
        <v>10219</v>
      </c>
      <c r="O1310" s="1" t="s">
        <v>10220</v>
      </c>
    </row>
    <row r="1311">
      <c r="A1311" s="1" t="s">
        <v>10221</v>
      </c>
      <c r="B1311" s="1" t="s">
        <v>6093</v>
      </c>
      <c r="D1311" s="1">
        <v>76.0</v>
      </c>
      <c r="E1311" s="1">
        <v>2.5383887E7</v>
      </c>
      <c r="F1311" s="1" t="b">
        <v>0</v>
      </c>
      <c r="G1311" s="1" t="b">
        <v>0</v>
      </c>
      <c r="H1311" s="1" t="s">
        <v>367</v>
      </c>
      <c r="I1311" s="1" t="s">
        <v>6319</v>
      </c>
      <c r="J1311" s="1" t="s">
        <v>10195</v>
      </c>
      <c r="L1311" s="1" t="s">
        <v>25</v>
      </c>
      <c r="M1311" s="1" t="s">
        <v>370</v>
      </c>
      <c r="N1311" s="1" t="s">
        <v>10222</v>
      </c>
      <c r="O1311" s="1" t="s">
        <v>10223</v>
      </c>
    </row>
    <row r="1312">
      <c r="A1312" s="1" t="s">
        <v>10224</v>
      </c>
      <c r="B1312" s="1" t="s">
        <v>7777</v>
      </c>
      <c r="C1312" s="1">
        <v>2.0</v>
      </c>
      <c r="D1312" s="1">
        <v>76.0</v>
      </c>
      <c r="E1312" s="1">
        <v>2.5205228E7</v>
      </c>
      <c r="F1312" s="1" t="b">
        <v>0</v>
      </c>
      <c r="G1312" s="1" t="b">
        <v>0</v>
      </c>
      <c r="H1312" s="1" t="s">
        <v>5608</v>
      </c>
      <c r="I1312" s="1" t="s">
        <v>6319</v>
      </c>
      <c r="J1312" s="1" t="s">
        <v>9807</v>
      </c>
      <c r="K1312" s="1" t="s">
        <v>10214</v>
      </c>
      <c r="L1312" s="1" t="s">
        <v>65</v>
      </c>
      <c r="M1312" s="1" t="s">
        <v>66</v>
      </c>
      <c r="N1312" s="1" t="s">
        <v>10225</v>
      </c>
      <c r="O1312" s="1" t="s">
        <v>10226</v>
      </c>
    </row>
    <row r="1313">
      <c r="A1313" s="1" t="s">
        <v>10227</v>
      </c>
      <c r="B1313" s="1" t="s">
        <v>7777</v>
      </c>
      <c r="C1313" s="1">
        <v>1.0</v>
      </c>
      <c r="D1313" s="1">
        <v>76.0</v>
      </c>
      <c r="E1313" s="1">
        <v>2.5205228E7</v>
      </c>
      <c r="F1313" s="1" t="b">
        <v>0</v>
      </c>
      <c r="G1313" s="1" t="b">
        <v>1</v>
      </c>
      <c r="H1313" s="1" t="s">
        <v>10218</v>
      </c>
      <c r="I1313" s="1" t="s">
        <v>6319</v>
      </c>
      <c r="J1313" s="1" t="s">
        <v>9807</v>
      </c>
      <c r="K1313" s="1" t="s">
        <v>10214</v>
      </c>
      <c r="L1313" s="1" t="s">
        <v>65</v>
      </c>
      <c r="M1313" s="1" t="s">
        <v>66</v>
      </c>
      <c r="N1313" s="1" t="s">
        <v>10228</v>
      </c>
      <c r="O1313" s="1" t="s">
        <v>10229</v>
      </c>
    </row>
    <row r="1314">
      <c r="A1314" s="1" t="s">
        <v>10230</v>
      </c>
      <c r="B1314" s="1" t="s">
        <v>6093</v>
      </c>
      <c r="D1314" s="1">
        <v>76.0</v>
      </c>
      <c r="E1314" s="1">
        <v>2.520237E7</v>
      </c>
      <c r="F1314" s="1" t="b">
        <v>0</v>
      </c>
      <c r="G1314" s="1" t="b">
        <v>0</v>
      </c>
      <c r="H1314" s="1" t="s">
        <v>874</v>
      </c>
      <c r="I1314" s="1" t="s">
        <v>9204</v>
      </c>
      <c r="J1314" s="1" t="s">
        <v>9205</v>
      </c>
      <c r="K1314" s="1" t="s">
        <v>9316</v>
      </c>
      <c r="L1314" s="1" t="s">
        <v>174</v>
      </c>
      <c r="M1314" s="1" t="s">
        <v>175</v>
      </c>
      <c r="N1314" s="1" t="s">
        <v>10231</v>
      </c>
      <c r="O1314" s="1" t="s">
        <v>10232</v>
      </c>
    </row>
    <row r="1315">
      <c r="A1315" s="1" t="s">
        <v>10233</v>
      </c>
      <c r="B1315" s="1" t="s">
        <v>6093</v>
      </c>
      <c r="D1315" s="1">
        <v>76.0</v>
      </c>
      <c r="E1315" s="1">
        <v>2.5119012E7</v>
      </c>
      <c r="F1315" s="1" t="b">
        <v>0</v>
      </c>
      <c r="G1315" s="1" t="b">
        <v>1</v>
      </c>
      <c r="H1315" s="1" t="s">
        <v>10095</v>
      </c>
      <c r="I1315" s="1" t="s">
        <v>6319</v>
      </c>
      <c r="J1315" s="1" t="s">
        <v>9705</v>
      </c>
      <c r="K1315" s="1" t="s">
        <v>10096</v>
      </c>
      <c r="L1315" s="1" t="s">
        <v>128</v>
      </c>
      <c r="M1315" s="1" t="s">
        <v>129</v>
      </c>
      <c r="N1315" s="1" t="s">
        <v>10234</v>
      </c>
      <c r="O1315" s="1" t="s">
        <v>10235</v>
      </c>
    </row>
    <row r="1316">
      <c r="A1316" s="1" t="s">
        <v>10236</v>
      </c>
      <c r="B1316" s="1" t="s">
        <v>6093</v>
      </c>
      <c r="D1316" s="1">
        <v>76.0</v>
      </c>
      <c r="E1316" s="1">
        <v>2.5041117E7</v>
      </c>
      <c r="F1316" s="1" t="b">
        <v>0</v>
      </c>
      <c r="G1316" s="1" t="b">
        <v>1</v>
      </c>
      <c r="H1316" s="1" t="s">
        <v>10095</v>
      </c>
      <c r="I1316" s="1" t="s">
        <v>6319</v>
      </c>
      <c r="J1316" s="1" t="s">
        <v>9705</v>
      </c>
      <c r="K1316" s="1" t="s">
        <v>10096</v>
      </c>
      <c r="L1316" s="1" t="s">
        <v>128</v>
      </c>
      <c r="M1316" s="1" t="s">
        <v>129</v>
      </c>
      <c r="N1316" s="1" t="s">
        <v>10237</v>
      </c>
      <c r="O1316" s="1" t="s">
        <v>10238</v>
      </c>
    </row>
    <row r="1317">
      <c r="A1317" s="1" t="s">
        <v>10239</v>
      </c>
      <c r="B1317" s="1" t="s">
        <v>7777</v>
      </c>
      <c r="C1317" s="1">
        <v>2.0</v>
      </c>
      <c r="D1317" s="1">
        <v>76.0</v>
      </c>
      <c r="E1317" s="1">
        <v>2.4906317E7</v>
      </c>
      <c r="F1317" s="1" t="b">
        <v>0</v>
      </c>
      <c r="G1317" s="1" t="b">
        <v>0</v>
      </c>
      <c r="H1317" s="1" t="s">
        <v>5434</v>
      </c>
      <c r="I1317" s="1" t="s">
        <v>6319</v>
      </c>
      <c r="J1317" s="1" t="s">
        <v>10167</v>
      </c>
      <c r="K1317" s="1" t="s">
        <v>10168</v>
      </c>
      <c r="L1317" s="1" t="s">
        <v>43</v>
      </c>
      <c r="M1317" s="1" t="s">
        <v>44</v>
      </c>
      <c r="N1317" s="1" t="s">
        <v>10240</v>
      </c>
      <c r="O1317" s="1" t="s">
        <v>10241</v>
      </c>
    </row>
    <row r="1318">
      <c r="A1318" s="1" t="s">
        <v>10242</v>
      </c>
      <c r="B1318" s="1" t="s">
        <v>7777</v>
      </c>
      <c r="C1318" s="1">
        <v>1.0</v>
      </c>
      <c r="D1318" s="1">
        <v>76.0</v>
      </c>
      <c r="E1318" s="1">
        <v>2.4906317E7</v>
      </c>
      <c r="F1318" s="1" t="b">
        <v>0</v>
      </c>
      <c r="G1318" s="1" t="b">
        <v>1</v>
      </c>
      <c r="H1318" s="1" t="s">
        <v>10172</v>
      </c>
      <c r="I1318" s="1" t="s">
        <v>6319</v>
      </c>
      <c r="J1318" s="1" t="s">
        <v>10167</v>
      </c>
      <c r="K1318" s="1" t="s">
        <v>10168</v>
      </c>
      <c r="L1318" s="1" t="s">
        <v>43</v>
      </c>
      <c r="M1318" s="1" t="s">
        <v>44</v>
      </c>
      <c r="N1318" s="1" t="s">
        <v>10243</v>
      </c>
      <c r="O1318" s="1" t="s">
        <v>10244</v>
      </c>
    </row>
    <row r="1319">
      <c r="A1319" s="1" t="s">
        <v>10245</v>
      </c>
      <c r="B1319" s="1" t="s">
        <v>6093</v>
      </c>
      <c r="D1319" s="1">
        <v>76.0</v>
      </c>
      <c r="E1319" s="1">
        <v>2.4899099E7</v>
      </c>
      <c r="F1319" s="1" t="b">
        <v>0</v>
      </c>
      <c r="G1319" s="1" t="b">
        <v>0</v>
      </c>
      <c r="H1319" s="1" t="s">
        <v>353</v>
      </c>
      <c r="I1319" s="1" t="s">
        <v>6319</v>
      </c>
      <c r="J1319" s="1" t="s">
        <v>10246</v>
      </c>
      <c r="L1319" s="1" t="s">
        <v>25</v>
      </c>
      <c r="M1319" s="1" t="s">
        <v>224</v>
      </c>
      <c r="N1319" s="1" t="s">
        <v>10247</v>
      </c>
      <c r="O1319" s="1" t="s">
        <v>10248</v>
      </c>
    </row>
    <row r="1320">
      <c r="A1320" s="1" t="s">
        <v>10249</v>
      </c>
      <c r="B1320" s="1" t="s">
        <v>7777</v>
      </c>
      <c r="C1320" s="1">
        <v>2.0</v>
      </c>
      <c r="D1320" s="1">
        <v>76.0</v>
      </c>
      <c r="E1320" s="1">
        <v>2.4747095E7</v>
      </c>
      <c r="F1320" s="1" t="b">
        <v>0</v>
      </c>
      <c r="G1320" s="1" t="b">
        <v>0</v>
      </c>
      <c r="H1320" s="1" t="s">
        <v>5434</v>
      </c>
      <c r="I1320" s="1" t="s">
        <v>6319</v>
      </c>
      <c r="J1320" s="1" t="s">
        <v>10167</v>
      </c>
      <c r="K1320" s="1" t="s">
        <v>10168</v>
      </c>
      <c r="L1320" s="1" t="s">
        <v>43</v>
      </c>
      <c r="M1320" s="1" t="s">
        <v>44</v>
      </c>
      <c r="N1320" s="1" t="s">
        <v>10250</v>
      </c>
      <c r="O1320" s="1" t="s">
        <v>10251</v>
      </c>
    </row>
    <row r="1321">
      <c r="A1321" s="1" t="s">
        <v>10252</v>
      </c>
      <c r="B1321" s="1" t="s">
        <v>7777</v>
      </c>
      <c r="C1321" s="1">
        <v>1.0</v>
      </c>
      <c r="D1321" s="1">
        <v>76.0</v>
      </c>
      <c r="E1321" s="1">
        <v>2.4747095E7</v>
      </c>
      <c r="F1321" s="1" t="b">
        <v>0</v>
      </c>
      <c r="G1321" s="1" t="b">
        <v>1</v>
      </c>
      <c r="H1321" s="1" t="s">
        <v>10172</v>
      </c>
      <c r="I1321" s="1" t="s">
        <v>6319</v>
      </c>
      <c r="J1321" s="1" t="s">
        <v>10167</v>
      </c>
      <c r="K1321" s="1" t="s">
        <v>10168</v>
      </c>
      <c r="L1321" s="1" t="s">
        <v>43</v>
      </c>
      <c r="M1321" s="1" t="s">
        <v>44</v>
      </c>
      <c r="N1321" s="1" t="s">
        <v>10253</v>
      </c>
      <c r="O1321" s="1" t="s">
        <v>10254</v>
      </c>
    </row>
    <row r="1322">
      <c r="A1322" s="1" t="s">
        <v>10255</v>
      </c>
      <c r="B1322" s="1" t="s">
        <v>7777</v>
      </c>
      <c r="C1322" s="1">
        <v>1.0</v>
      </c>
      <c r="D1322" s="1">
        <v>76.0</v>
      </c>
      <c r="E1322" s="1">
        <v>2.4615546E7</v>
      </c>
      <c r="F1322" s="1" t="b">
        <v>0</v>
      </c>
      <c r="G1322" s="1" t="b">
        <v>0</v>
      </c>
      <c r="H1322" s="1" t="s">
        <v>5647</v>
      </c>
      <c r="I1322" s="1" t="s">
        <v>6319</v>
      </c>
      <c r="J1322" s="1" t="s">
        <v>9489</v>
      </c>
      <c r="K1322" s="1" t="s">
        <v>10256</v>
      </c>
      <c r="L1322" s="1" t="s">
        <v>31</v>
      </c>
      <c r="M1322" s="1" t="s">
        <v>1071</v>
      </c>
      <c r="N1322" s="1" t="s">
        <v>10257</v>
      </c>
      <c r="O1322" s="1" t="s">
        <v>10258</v>
      </c>
    </row>
    <row r="1323">
      <c r="A1323" s="1" t="s">
        <v>10259</v>
      </c>
      <c r="B1323" s="1" t="s">
        <v>7777</v>
      </c>
      <c r="C1323" s="1">
        <v>2.0</v>
      </c>
      <c r="D1323" s="1">
        <v>76.0</v>
      </c>
      <c r="E1323" s="1">
        <v>2.4615546E7</v>
      </c>
      <c r="F1323" s="1" t="b">
        <v>0</v>
      </c>
      <c r="G1323" s="1" t="b">
        <v>0</v>
      </c>
      <c r="H1323" s="1" t="s">
        <v>5647</v>
      </c>
      <c r="I1323" s="1" t="s">
        <v>6319</v>
      </c>
      <c r="J1323" s="1" t="s">
        <v>9489</v>
      </c>
      <c r="K1323" s="1" t="s">
        <v>10256</v>
      </c>
      <c r="L1323" s="1" t="s">
        <v>31</v>
      </c>
      <c r="M1323" s="1" t="s">
        <v>1071</v>
      </c>
      <c r="N1323" s="1" t="s">
        <v>10260</v>
      </c>
      <c r="O1323" s="1" t="s">
        <v>10261</v>
      </c>
    </row>
    <row r="1324">
      <c r="A1324" s="1" t="s">
        <v>10262</v>
      </c>
      <c r="B1324" s="1" t="s">
        <v>6093</v>
      </c>
      <c r="D1324" s="1">
        <v>76.0</v>
      </c>
      <c r="E1324" s="1">
        <v>2.4609397E7</v>
      </c>
      <c r="F1324" s="1" t="b">
        <v>0</v>
      </c>
      <c r="G1324" s="1" t="b">
        <v>0</v>
      </c>
      <c r="H1324" s="1" t="s">
        <v>22</v>
      </c>
      <c r="I1324" s="1" t="s">
        <v>6319</v>
      </c>
      <c r="J1324" s="1" t="s">
        <v>9633</v>
      </c>
      <c r="L1324" s="1" t="s">
        <v>25</v>
      </c>
      <c r="M1324" s="1" t="s">
        <v>26</v>
      </c>
      <c r="N1324" s="1" t="s">
        <v>10263</v>
      </c>
      <c r="O1324" s="1" t="s">
        <v>10264</v>
      </c>
    </row>
    <row r="1325">
      <c r="A1325" s="1" t="s">
        <v>10265</v>
      </c>
      <c r="B1325" s="1" t="s">
        <v>6093</v>
      </c>
      <c r="D1325" s="1">
        <v>76.0</v>
      </c>
      <c r="E1325" s="1">
        <v>2.4536399E7</v>
      </c>
      <c r="F1325" s="1" t="b">
        <v>0</v>
      </c>
      <c r="G1325" s="1" t="b">
        <v>0</v>
      </c>
      <c r="H1325" s="1" t="s">
        <v>52</v>
      </c>
      <c r="I1325" s="1" t="s">
        <v>6319</v>
      </c>
      <c r="J1325" s="1" t="s">
        <v>10050</v>
      </c>
      <c r="L1325" s="1" t="s">
        <v>25</v>
      </c>
      <c r="M1325" s="1" t="s">
        <v>55</v>
      </c>
      <c r="N1325" s="1" t="s">
        <v>10266</v>
      </c>
      <c r="O1325" s="1" t="s">
        <v>10267</v>
      </c>
    </row>
    <row r="1326">
      <c r="A1326" s="1" t="s">
        <v>10268</v>
      </c>
      <c r="B1326" s="1" t="s">
        <v>6093</v>
      </c>
      <c r="D1326" s="1">
        <v>76.0</v>
      </c>
      <c r="E1326" s="1">
        <v>2.4384937E7</v>
      </c>
      <c r="F1326" s="1" t="b">
        <v>0</v>
      </c>
      <c r="G1326" s="1" t="b">
        <v>0</v>
      </c>
      <c r="H1326" s="1" t="s">
        <v>353</v>
      </c>
      <c r="I1326" s="1" t="s">
        <v>6319</v>
      </c>
      <c r="J1326" s="1" t="s">
        <v>10246</v>
      </c>
      <c r="L1326" s="1" t="s">
        <v>25</v>
      </c>
      <c r="M1326" s="1" t="s">
        <v>224</v>
      </c>
      <c r="N1326" s="1" t="s">
        <v>10269</v>
      </c>
      <c r="O1326" s="1" t="s">
        <v>10270</v>
      </c>
    </row>
    <row r="1327">
      <c r="A1327" s="1" t="s">
        <v>10271</v>
      </c>
      <c r="B1327" s="1" t="s">
        <v>7777</v>
      </c>
      <c r="C1327" s="1">
        <v>1.0</v>
      </c>
      <c r="D1327" s="1">
        <v>76.0</v>
      </c>
      <c r="E1327" s="1">
        <v>2.4367498E7</v>
      </c>
      <c r="F1327" s="1" t="b">
        <v>0</v>
      </c>
      <c r="G1327" s="1" t="b">
        <v>0</v>
      </c>
      <c r="H1327" s="1" t="s">
        <v>5647</v>
      </c>
      <c r="I1327" s="1" t="s">
        <v>6319</v>
      </c>
      <c r="J1327" s="1" t="s">
        <v>9489</v>
      </c>
      <c r="K1327" s="1" t="s">
        <v>10256</v>
      </c>
      <c r="L1327" s="1" t="s">
        <v>31</v>
      </c>
      <c r="M1327" s="1" t="s">
        <v>1071</v>
      </c>
      <c r="N1327" s="1" t="s">
        <v>10272</v>
      </c>
      <c r="O1327" s="1" t="s">
        <v>10273</v>
      </c>
    </row>
    <row r="1328">
      <c r="A1328" s="1" t="s">
        <v>10274</v>
      </c>
      <c r="B1328" s="1" t="s">
        <v>7777</v>
      </c>
      <c r="C1328" s="1">
        <v>2.0</v>
      </c>
      <c r="D1328" s="1">
        <v>76.0</v>
      </c>
      <c r="E1328" s="1">
        <v>2.4367498E7</v>
      </c>
      <c r="F1328" s="1" t="b">
        <v>0</v>
      </c>
      <c r="G1328" s="1" t="b">
        <v>0</v>
      </c>
      <c r="H1328" s="1" t="s">
        <v>5647</v>
      </c>
      <c r="I1328" s="1" t="s">
        <v>6319</v>
      </c>
      <c r="J1328" s="1" t="s">
        <v>9489</v>
      </c>
      <c r="K1328" s="1" t="s">
        <v>10256</v>
      </c>
      <c r="L1328" s="1" t="s">
        <v>31</v>
      </c>
      <c r="M1328" s="1" t="s">
        <v>1071</v>
      </c>
      <c r="N1328" s="1" t="s">
        <v>10275</v>
      </c>
      <c r="O1328" s="1" t="s">
        <v>10276</v>
      </c>
    </row>
    <row r="1329">
      <c r="A1329" s="1" t="s">
        <v>10277</v>
      </c>
      <c r="B1329" s="1" t="s">
        <v>7777</v>
      </c>
      <c r="C1329" s="1">
        <v>2.0</v>
      </c>
      <c r="D1329" s="1">
        <v>76.0</v>
      </c>
      <c r="E1329" s="1">
        <v>2.4326187E7</v>
      </c>
      <c r="F1329" s="1" t="b">
        <v>0</v>
      </c>
      <c r="G1329" s="1" t="b">
        <v>0</v>
      </c>
      <c r="H1329" s="1" t="s">
        <v>5434</v>
      </c>
      <c r="I1329" s="1" t="s">
        <v>6319</v>
      </c>
      <c r="J1329" s="1" t="s">
        <v>10167</v>
      </c>
      <c r="K1329" s="1" t="s">
        <v>10168</v>
      </c>
      <c r="L1329" s="1" t="s">
        <v>43</v>
      </c>
      <c r="M1329" s="1" t="s">
        <v>44</v>
      </c>
      <c r="N1329" s="1" t="s">
        <v>10278</v>
      </c>
      <c r="O1329" s="1" t="s">
        <v>10279</v>
      </c>
    </row>
    <row r="1330">
      <c r="A1330" s="1" t="s">
        <v>10280</v>
      </c>
      <c r="B1330" s="1" t="s">
        <v>7777</v>
      </c>
      <c r="C1330" s="1">
        <v>1.0</v>
      </c>
      <c r="D1330" s="1">
        <v>76.0</v>
      </c>
      <c r="E1330" s="1">
        <v>2.4326187E7</v>
      </c>
      <c r="F1330" s="1" t="b">
        <v>0</v>
      </c>
      <c r="G1330" s="1" t="b">
        <v>1</v>
      </c>
      <c r="H1330" s="1" t="s">
        <v>10172</v>
      </c>
      <c r="I1330" s="1" t="s">
        <v>6319</v>
      </c>
      <c r="J1330" s="1" t="s">
        <v>10167</v>
      </c>
      <c r="K1330" s="1" t="s">
        <v>10168</v>
      </c>
      <c r="L1330" s="1" t="s">
        <v>43</v>
      </c>
      <c r="M1330" s="1" t="s">
        <v>44</v>
      </c>
      <c r="N1330" s="1" t="s">
        <v>10281</v>
      </c>
      <c r="O1330" s="1" t="s">
        <v>10282</v>
      </c>
    </row>
    <row r="1331">
      <c r="A1331" s="1" t="s">
        <v>10283</v>
      </c>
      <c r="B1331" s="1" t="s">
        <v>6093</v>
      </c>
      <c r="D1331" s="1">
        <v>76.0</v>
      </c>
      <c r="E1331" s="1">
        <v>2.4314469E7</v>
      </c>
      <c r="F1331" s="1" t="b">
        <v>0</v>
      </c>
      <c r="G1331" s="1" t="b">
        <v>0</v>
      </c>
      <c r="H1331" s="1" t="s">
        <v>265</v>
      </c>
      <c r="I1331" s="1" t="s">
        <v>6319</v>
      </c>
      <c r="J1331" s="1" t="s">
        <v>9568</v>
      </c>
      <c r="L1331" s="1" t="s">
        <v>25</v>
      </c>
      <c r="M1331" s="1" t="s">
        <v>268</v>
      </c>
      <c r="N1331" s="1" t="s">
        <v>10284</v>
      </c>
      <c r="O1331" s="1" t="s">
        <v>10285</v>
      </c>
    </row>
    <row r="1332">
      <c r="A1332" s="1" t="s">
        <v>10286</v>
      </c>
      <c r="B1332" s="1" t="s">
        <v>7777</v>
      </c>
      <c r="C1332" s="1">
        <v>2.0</v>
      </c>
      <c r="D1332" s="1">
        <v>76.0</v>
      </c>
      <c r="E1332" s="1">
        <v>2.4311438E7</v>
      </c>
      <c r="F1332" s="1" t="b">
        <v>0</v>
      </c>
      <c r="G1332" s="1" t="b">
        <v>0</v>
      </c>
      <c r="H1332" s="1" t="s">
        <v>5434</v>
      </c>
      <c r="I1332" s="1" t="s">
        <v>6319</v>
      </c>
      <c r="J1332" s="1" t="s">
        <v>10167</v>
      </c>
      <c r="K1332" s="1" t="s">
        <v>10168</v>
      </c>
      <c r="L1332" s="1" t="s">
        <v>43</v>
      </c>
      <c r="M1332" s="1" t="s">
        <v>44</v>
      </c>
      <c r="N1332" s="1" t="s">
        <v>10287</v>
      </c>
      <c r="O1332" s="1" t="s">
        <v>10288</v>
      </c>
    </row>
    <row r="1333">
      <c r="A1333" s="1" t="s">
        <v>10289</v>
      </c>
      <c r="B1333" s="1" t="s">
        <v>7777</v>
      </c>
      <c r="C1333" s="1">
        <v>1.0</v>
      </c>
      <c r="D1333" s="1">
        <v>76.0</v>
      </c>
      <c r="E1333" s="1">
        <v>2.4311438E7</v>
      </c>
      <c r="F1333" s="1" t="b">
        <v>0</v>
      </c>
      <c r="G1333" s="1" t="b">
        <v>1</v>
      </c>
      <c r="H1333" s="1" t="s">
        <v>10172</v>
      </c>
      <c r="I1333" s="1" t="s">
        <v>6319</v>
      </c>
      <c r="J1333" s="1" t="s">
        <v>10167</v>
      </c>
      <c r="K1333" s="1" t="s">
        <v>10168</v>
      </c>
      <c r="L1333" s="1" t="s">
        <v>43</v>
      </c>
      <c r="M1333" s="1" t="s">
        <v>44</v>
      </c>
      <c r="N1333" s="1" t="s">
        <v>10290</v>
      </c>
      <c r="O1333" s="1" t="s">
        <v>10291</v>
      </c>
    </row>
    <row r="1334">
      <c r="A1334" s="1" t="s">
        <v>10292</v>
      </c>
      <c r="B1334" s="1" t="s">
        <v>6093</v>
      </c>
      <c r="D1334" s="1">
        <v>76.0</v>
      </c>
      <c r="E1334" s="1">
        <v>2.4304455E7</v>
      </c>
      <c r="F1334" s="1" t="b">
        <v>0</v>
      </c>
      <c r="G1334" s="1" t="b">
        <v>0</v>
      </c>
      <c r="H1334" s="1" t="s">
        <v>22</v>
      </c>
      <c r="I1334" s="1" t="s">
        <v>6319</v>
      </c>
      <c r="J1334" s="1" t="s">
        <v>9633</v>
      </c>
      <c r="L1334" s="1" t="s">
        <v>25</v>
      </c>
      <c r="M1334" s="1" t="s">
        <v>26</v>
      </c>
      <c r="N1334" s="1" t="s">
        <v>10293</v>
      </c>
      <c r="O1334" s="1" t="s">
        <v>10294</v>
      </c>
    </row>
    <row r="1335">
      <c r="A1335" s="1" t="s">
        <v>10295</v>
      </c>
      <c r="B1335" s="1" t="s">
        <v>6093</v>
      </c>
      <c r="D1335" s="1">
        <v>76.0</v>
      </c>
      <c r="E1335" s="1">
        <v>2.4235779E7</v>
      </c>
      <c r="F1335" s="1" t="b">
        <v>0</v>
      </c>
      <c r="G1335" s="1" t="b">
        <v>0</v>
      </c>
      <c r="H1335" s="1" t="s">
        <v>34</v>
      </c>
      <c r="I1335" s="1" t="s">
        <v>6319</v>
      </c>
      <c r="J1335" s="1" t="s">
        <v>9803</v>
      </c>
      <c r="L1335" s="1" t="s">
        <v>37</v>
      </c>
      <c r="M1335" s="1" t="s">
        <v>38</v>
      </c>
      <c r="N1335" s="1" t="s">
        <v>10296</v>
      </c>
      <c r="O1335" s="1" t="s">
        <v>10297</v>
      </c>
    </row>
    <row r="1336">
      <c r="A1336" s="1" t="s">
        <v>10298</v>
      </c>
      <c r="B1336" s="1" t="s">
        <v>7777</v>
      </c>
      <c r="C1336" s="1">
        <v>1.0</v>
      </c>
      <c r="D1336" s="1">
        <v>76.0</v>
      </c>
      <c r="E1336" s="1">
        <v>2.4195212E7</v>
      </c>
      <c r="F1336" s="1" t="b">
        <v>0</v>
      </c>
      <c r="G1336" s="1" t="b">
        <v>0</v>
      </c>
      <c r="H1336" s="1" t="s">
        <v>1550</v>
      </c>
      <c r="I1336" s="1" t="s">
        <v>6319</v>
      </c>
      <c r="J1336" s="1" t="s">
        <v>7061</v>
      </c>
      <c r="K1336" s="1" t="s">
        <v>10299</v>
      </c>
      <c r="L1336" s="1" t="s">
        <v>1553</v>
      </c>
      <c r="M1336" s="1" t="s">
        <v>1554</v>
      </c>
      <c r="N1336" s="1" t="s">
        <v>10300</v>
      </c>
      <c r="O1336" s="1" t="s">
        <v>10301</v>
      </c>
    </row>
    <row r="1337">
      <c r="A1337" s="1" t="s">
        <v>10302</v>
      </c>
      <c r="B1337" s="1" t="s">
        <v>7777</v>
      </c>
      <c r="C1337" s="1">
        <v>1.0</v>
      </c>
      <c r="D1337" s="1">
        <v>76.0</v>
      </c>
      <c r="E1337" s="1">
        <v>2.4118507E7</v>
      </c>
      <c r="F1337" s="1" t="b">
        <v>0</v>
      </c>
      <c r="G1337" s="1" t="b">
        <v>0</v>
      </c>
      <c r="H1337" s="1" t="s">
        <v>1550</v>
      </c>
      <c r="I1337" s="1" t="s">
        <v>6319</v>
      </c>
      <c r="J1337" s="1" t="s">
        <v>7061</v>
      </c>
      <c r="K1337" s="1" t="s">
        <v>10299</v>
      </c>
      <c r="L1337" s="1" t="s">
        <v>1553</v>
      </c>
      <c r="M1337" s="1" t="s">
        <v>1554</v>
      </c>
      <c r="N1337" s="1" t="s">
        <v>10303</v>
      </c>
      <c r="O1337" s="1" t="s">
        <v>10304</v>
      </c>
    </row>
    <row r="1338">
      <c r="A1338" s="1" t="s">
        <v>10305</v>
      </c>
      <c r="B1338" s="1" t="s">
        <v>6093</v>
      </c>
      <c r="D1338" s="1">
        <v>76.0</v>
      </c>
      <c r="E1338" s="1">
        <v>2.4026757E7</v>
      </c>
      <c r="F1338" s="1" t="b">
        <v>0</v>
      </c>
      <c r="G1338" s="1" t="b">
        <v>0</v>
      </c>
      <c r="H1338" s="1" t="s">
        <v>52</v>
      </c>
      <c r="I1338" s="1" t="s">
        <v>6319</v>
      </c>
      <c r="J1338" s="1" t="s">
        <v>10050</v>
      </c>
      <c r="L1338" s="1" t="s">
        <v>25</v>
      </c>
      <c r="M1338" s="1" t="s">
        <v>55</v>
      </c>
      <c r="N1338" s="1" t="s">
        <v>10306</v>
      </c>
      <c r="O1338" s="1" t="s">
        <v>10307</v>
      </c>
    </row>
    <row r="1339">
      <c r="A1339" s="1" t="s">
        <v>10308</v>
      </c>
      <c r="B1339" s="1" t="s">
        <v>6093</v>
      </c>
      <c r="D1339" s="1">
        <v>76.0</v>
      </c>
      <c r="E1339" s="1">
        <v>2.3803737E7</v>
      </c>
      <c r="F1339" s="1" t="b">
        <v>0</v>
      </c>
      <c r="G1339" s="1" t="b">
        <v>0</v>
      </c>
      <c r="H1339" s="1" t="s">
        <v>95</v>
      </c>
      <c r="I1339" s="1" t="s">
        <v>6319</v>
      </c>
      <c r="J1339" s="1" t="s">
        <v>10309</v>
      </c>
      <c r="L1339" s="1" t="s">
        <v>25</v>
      </c>
      <c r="M1339" s="1" t="s">
        <v>98</v>
      </c>
      <c r="N1339" s="1" t="s">
        <v>10310</v>
      </c>
      <c r="O1339" s="1" t="s">
        <v>10311</v>
      </c>
    </row>
    <row r="1340">
      <c r="A1340" s="1" t="s">
        <v>10312</v>
      </c>
      <c r="B1340" s="1" t="s">
        <v>6093</v>
      </c>
      <c r="D1340" s="1">
        <v>76.0</v>
      </c>
      <c r="E1340" s="1">
        <v>2.3785147E7</v>
      </c>
      <c r="F1340" s="1" t="b">
        <v>0</v>
      </c>
      <c r="G1340" s="1" t="b">
        <v>0</v>
      </c>
      <c r="H1340" s="1" t="s">
        <v>265</v>
      </c>
      <c r="I1340" s="1" t="s">
        <v>6319</v>
      </c>
      <c r="J1340" s="1" t="s">
        <v>9568</v>
      </c>
      <c r="L1340" s="1" t="s">
        <v>25</v>
      </c>
      <c r="M1340" s="1" t="s">
        <v>268</v>
      </c>
      <c r="N1340" s="1" t="s">
        <v>10313</v>
      </c>
      <c r="O1340" s="1" t="s">
        <v>10314</v>
      </c>
    </row>
    <row r="1341">
      <c r="A1341" s="1" t="s">
        <v>483</v>
      </c>
      <c r="B1341" s="1" t="s">
        <v>6093</v>
      </c>
      <c r="D1341" s="1">
        <v>76.0</v>
      </c>
      <c r="E1341" s="1">
        <v>2.3721661E7</v>
      </c>
      <c r="F1341" s="1" t="b">
        <v>1</v>
      </c>
      <c r="G1341" s="1" t="b">
        <v>0</v>
      </c>
      <c r="H1341" s="1" t="s">
        <v>482</v>
      </c>
      <c r="I1341" s="1" t="s">
        <v>9204</v>
      </c>
      <c r="J1341" s="1" t="s">
        <v>10315</v>
      </c>
      <c r="K1341" s="1" t="s">
        <v>10316</v>
      </c>
      <c r="L1341" s="1" t="s">
        <v>239</v>
      </c>
      <c r="M1341" s="1" t="s">
        <v>418</v>
      </c>
      <c r="N1341" s="1" t="s">
        <v>10317</v>
      </c>
      <c r="O1341" s="1" t="s">
        <v>10318</v>
      </c>
    </row>
    <row r="1342">
      <c r="A1342" s="1" t="s">
        <v>10319</v>
      </c>
      <c r="B1342" s="1" t="s">
        <v>7777</v>
      </c>
      <c r="C1342" s="1">
        <v>1.0</v>
      </c>
      <c r="D1342" s="1">
        <v>76.0</v>
      </c>
      <c r="E1342" s="1">
        <v>2.3610501E7</v>
      </c>
      <c r="F1342" s="1" t="b">
        <v>0</v>
      </c>
      <c r="G1342" s="1" t="b">
        <v>0</v>
      </c>
      <c r="H1342" s="1" t="s">
        <v>1550</v>
      </c>
      <c r="I1342" s="1" t="s">
        <v>6319</v>
      </c>
      <c r="J1342" s="1" t="s">
        <v>7061</v>
      </c>
      <c r="K1342" s="1" t="s">
        <v>10299</v>
      </c>
      <c r="L1342" s="1" t="s">
        <v>1553</v>
      </c>
      <c r="M1342" s="1" t="s">
        <v>1554</v>
      </c>
      <c r="N1342" s="1" t="s">
        <v>10320</v>
      </c>
      <c r="O1342" s="1" t="s">
        <v>10321</v>
      </c>
    </row>
    <row r="1343">
      <c r="A1343" s="1" t="s">
        <v>10322</v>
      </c>
      <c r="B1343" s="1" t="s">
        <v>6093</v>
      </c>
      <c r="D1343" s="1">
        <v>76.0</v>
      </c>
      <c r="E1343" s="1">
        <v>2.3606061E7</v>
      </c>
      <c r="F1343" s="1" t="b">
        <v>0</v>
      </c>
      <c r="G1343" s="1" t="b">
        <v>0</v>
      </c>
      <c r="H1343" s="1" t="s">
        <v>95</v>
      </c>
      <c r="I1343" s="1" t="s">
        <v>6319</v>
      </c>
      <c r="J1343" s="1" t="s">
        <v>10309</v>
      </c>
      <c r="L1343" s="1" t="s">
        <v>25</v>
      </c>
      <c r="M1343" s="1" t="s">
        <v>98</v>
      </c>
      <c r="N1343" s="1" t="s">
        <v>10323</v>
      </c>
      <c r="O1343" s="1" t="s">
        <v>10324</v>
      </c>
    </row>
    <row r="1344">
      <c r="A1344" s="1" t="s">
        <v>10325</v>
      </c>
      <c r="B1344" s="1" t="s">
        <v>6093</v>
      </c>
      <c r="D1344" s="1">
        <v>76.0</v>
      </c>
      <c r="E1344" s="1">
        <v>2.3548318E7</v>
      </c>
      <c r="F1344" s="1" t="b">
        <v>0</v>
      </c>
      <c r="G1344" s="1" t="b">
        <v>0</v>
      </c>
      <c r="H1344" s="1" t="s">
        <v>251</v>
      </c>
      <c r="I1344" s="1" t="s">
        <v>6319</v>
      </c>
      <c r="J1344" s="1" t="s">
        <v>10326</v>
      </c>
      <c r="K1344" s="1" t="s">
        <v>10327</v>
      </c>
      <c r="L1344" s="1" t="s">
        <v>254</v>
      </c>
      <c r="M1344" s="1" t="s">
        <v>119</v>
      </c>
      <c r="N1344" s="1" t="s">
        <v>10328</v>
      </c>
      <c r="O1344" s="1" t="s">
        <v>10329</v>
      </c>
    </row>
    <row r="1345">
      <c r="A1345" s="1" t="s">
        <v>10330</v>
      </c>
      <c r="B1345" s="1" t="s">
        <v>6093</v>
      </c>
      <c r="D1345" s="1">
        <v>76.0</v>
      </c>
      <c r="E1345" s="1">
        <v>2.3514429E7</v>
      </c>
      <c r="F1345" s="1" t="b">
        <v>0</v>
      </c>
      <c r="G1345" s="1" t="b">
        <v>0</v>
      </c>
      <c r="H1345" s="1" t="s">
        <v>251</v>
      </c>
      <c r="I1345" s="1" t="s">
        <v>6319</v>
      </c>
      <c r="J1345" s="1" t="s">
        <v>10326</v>
      </c>
      <c r="K1345" s="1" t="s">
        <v>10327</v>
      </c>
      <c r="L1345" s="1" t="s">
        <v>254</v>
      </c>
      <c r="M1345" s="1" t="s">
        <v>119</v>
      </c>
      <c r="N1345" s="1" t="s">
        <v>10331</v>
      </c>
      <c r="O1345" s="1" t="s">
        <v>10332</v>
      </c>
    </row>
    <row r="1346">
      <c r="A1346" s="1" t="s">
        <v>10333</v>
      </c>
      <c r="B1346" s="1" t="s">
        <v>7777</v>
      </c>
      <c r="C1346" s="1">
        <v>1.0</v>
      </c>
      <c r="D1346" s="1">
        <v>76.0</v>
      </c>
      <c r="E1346" s="1">
        <v>2.3507875E7</v>
      </c>
      <c r="F1346" s="1" t="b">
        <v>0</v>
      </c>
      <c r="G1346" s="1" t="b">
        <v>0</v>
      </c>
      <c r="H1346" s="1" t="s">
        <v>1550</v>
      </c>
      <c r="I1346" s="1" t="s">
        <v>6319</v>
      </c>
      <c r="J1346" s="1" t="s">
        <v>7061</v>
      </c>
      <c r="K1346" s="1" t="s">
        <v>10299</v>
      </c>
      <c r="L1346" s="1" t="s">
        <v>1553</v>
      </c>
      <c r="M1346" s="1" t="s">
        <v>1554</v>
      </c>
      <c r="N1346" s="1" t="s">
        <v>10334</v>
      </c>
      <c r="O1346" s="1" t="s">
        <v>10335</v>
      </c>
    </row>
    <row r="1347">
      <c r="A1347" s="1" t="s">
        <v>10336</v>
      </c>
      <c r="B1347" s="1" t="s">
        <v>7777</v>
      </c>
      <c r="C1347" s="1">
        <v>1.0</v>
      </c>
      <c r="D1347" s="1">
        <v>76.0</v>
      </c>
      <c r="E1347" s="1">
        <v>2.3424862E7</v>
      </c>
      <c r="F1347" s="1" t="b">
        <v>0</v>
      </c>
      <c r="G1347" s="1" t="b">
        <v>1</v>
      </c>
      <c r="H1347" s="1" t="s">
        <v>9658</v>
      </c>
      <c r="I1347" s="1" t="s">
        <v>6319</v>
      </c>
      <c r="J1347" s="1" t="s">
        <v>9659</v>
      </c>
      <c r="K1347" s="1" t="s">
        <v>9660</v>
      </c>
      <c r="L1347" s="1" t="s">
        <v>31</v>
      </c>
      <c r="M1347" s="1" t="s">
        <v>32</v>
      </c>
      <c r="N1347" s="1" t="s">
        <v>10337</v>
      </c>
      <c r="O1347" s="1" t="s">
        <v>10338</v>
      </c>
    </row>
    <row r="1348">
      <c r="A1348" s="1" t="s">
        <v>10339</v>
      </c>
      <c r="B1348" s="1" t="s">
        <v>6093</v>
      </c>
      <c r="D1348" s="1">
        <v>76.0</v>
      </c>
      <c r="E1348" s="1">
        <v>2.3383075E7</v>
      </c>
      <c r="F1348" s="1" t="b">
        <v>0</v>
      </c>
      <c r="G1348" s="1" t="b">
        <v>0</v>
      </c>
      <c r="H1348" s="1" t="s">
        <v>385</v>
      </c>
      <c r="I1348" s="1" t="s">
        <v>6319</v>
      </c>
      <c r="J1348" s="1" t="s">
        <v>10340</v>
      </c>
      <c r="L1348" s="1" t="s">
        <v>148</v>
      </c>
      <c r="M1348" s="1" t="s">
        <v>249</v>
      </c>
      <c r="N1348" s="1" t="s">
        <v>10341</v>
      </c>
      <c r="O1348" s="1" t="s">
        <v>10342</v>
      </c>
    </row>
    <row r="1349">
      <c r="A1349" s="1" t="s">
        <v>10343</v>
      </c>
      <c r="B1349" s="1" t="s">
        <v>7777</v>
      </c>
      <c r="C1349" s="1">
        <v>1.0</v>
      </c>
      <c r="D1349" s="1">
        <v>76.0</v>
      </c>
      <c r="E1349" s="1">
        <v>2.3354595E7</v>
      </c>
      <c r="F1349" s="1" t="b">
        <v>0</v>
      </c>
      <c r="G1349" s="1" t="b">
        <v>1</v>
      </c>
      <c r="H1349" s="1" t="s">
        <v>9658</v>
      </c>
      <c r="I1349" s="1" t="s">
        <v>6319</v>
      </c>
      <c r="J1349" s="1" t="s">
        <v>9659</v>
      </c>
      <c r="K1349" s="1" t="s">
        <v>9660</v>
      </c>
      <c r="L1349" s="1" t="s">
        <v>31</v>
      </c>
      <c r="M1349" s="1" t="s">
        <v>32</v>
      </c>
      <c r="N1349" s="1" t="s">
        <v>10344</v>
      </c>
      <c r="O1349" s="1" t="s">
        <v>10345</v>
      </c>
    </row>
    <row r="1350">
      <c r="A1350" s="1" t="s">
        <v>10346</v>
      </c>
      <c r="B1350" s="1" t="s">
        <v>6093</v>
      </c>
      <c r="D1350" s="1">
        <v>76.0</v>
      </c>
      <c r="E1350" s="1">
        <v>2.3279417E7</v>
      </c>
      <c r="F1350" s="1" t="b">
        <v>0</v>
      </c>
      <c r="G1350" s="1" t="b">
        <v>0</v>
      </c>
      <c r="H1350" s="1" t="s">
        <v>344</v>
      </c>
      <c r="I1350" s="1" t="s">
        <v>6319</v>
      </c>
      <c r="J1350" s="1" t="s">
        <v>10347</v>
      </c>
      <c r="L1350" s="1" t="s">
        <v>25</v>
      </c>
      <c r="M1350" s="1" t="s">
        <v>347</v>
      </c>
      <c r="N1350" s="1" t="s">
        <v>10348</v>
      </c>
      <c r="O1350" s="1" t="s">
        <v>10349</v>
      </c>
    </row>
    <row r="1351">
      <c r="A1351" s="1" t="s">
        <v>10350</v>
      </c>
      <c r="B1351" s="1" t="s">
        <v>6093</v>
      </c>
      <c r="D1351" s="1">
        <v>76.0</v>
      </c>
      <c r="E1351" s="1">
        <v>2.3239856E7</v>
      </c>
      <c r="F1351" s="1" t="b">
        <v>0</v>
      </c>
      <c r="G1351" s="1" t="b">
        <v>0</v>
      </c>
      <c r="H1351" s="1" t="s">
        <v>100</v>
      </c>
      <c r="I1351" s="1" t="s">
        <v>6319</v>
      </c>
      <c r="J1351" s="1" t="s">
        <v>10351</v>
      </c>
      <c r="L1351" s="1" t="s">
        <v>25</v>
      </c>
      <c r="M1351" s="1" t="s">
        <v>103</v>
      </c>
      <c r="N1351" s="1" t="s">
        <v>10352</v>
      </c>
      <c r="O1351" s="1" t="s">
        <v>10353</v>
      </c>
    </row>
    <row r="1352">
      <c r="A1352" s="1" t="s">
        <v>5872</v>
      </c>
      <c r="B1352" s="1" t="s">
        <v>7777</v>
      </c>
      <c r="C1352" s="1">
        <v>2.0</v>
      </c>
      <c r="D1352" s="1">
        <v>76.0</v>
      </c>
      <c r="E1352" s="1">
        <v>2.3236911E7</v>
      </c>
      <c r="F1352" s="1" t="b">
        <v>1</v>
      </c>
      <c r="G1352" s="1" t="b">
        <v>0</v>
      </c>
      <c r="H1352" s="1" t="s">
        <v>5871</v>
      </c>
      <c r="I1352" s="1" t="s">
        <v>9204</v>
      </c>
      <c r="J1352" s="1" t="s">
        <v>10354</v>
      </c>
      <c r="K1352" s="1" t="s">
        <v>10355</v>
      </c>
      <c r="L1352" s="1" t="s">
        <v>489</v>
      </c>
      <c r="M1352" s="1" t="s">
        <v>240</v>
      </c>
      <c r="N1352" s="1" t="s">
        <v>10356</v>
      </c>
      <c r="O1352" s="1" t="s">
        <v>10357</v>
      </c>
    </row>
    <row r="1353">
      <c r="A1353" s="1" t="s">
        <v>487</v>
      </c>
      <c r="B1353" s="1" t="s">
        <v>7777</v>
      </c>
      <c r="C1353" s="1">
        <v>1.0</v>
      </c>
      <c r="D1353" s="1">
        <v>76.0</v>
      </c>
      <c r="E1353" s="1">
        <v>2.3236911E7</v>
      </c>
      <c r="F1353" s="1" t="b">
        <v>1</v>
      </c>
      <c r="G1353" s="1" t="b">
        <v>1</v>
      </c>
      <c r="H1353" s="1" t="s">
        <v>10358</v>
      </c>
      <c r="I1353" s="1" t="s">
        <v>9204</v>
      </c>
      <c r="J1353" s="1" t="s">
        <v>10354</v>
      </c>
      <c r="K1353" s="1" t="s">
        <v>10355</v>
      </c>
      <c r="L1353" s="1" t="s">
        <v>489</v>
      </c>
      <c r="M1353" s="1" t="s">
        <v>240</v>
      </c>
      <c r="N1353" s="1" t="s">
        <v>10359</v>
      </c>
      <c r="O1353" s="1" t="s">
        <v>10360</v>
      </c>
    </row>
    <row r="1354">
      <c r="A1354" s="1" t="s">
        <v>10361</v>
      </c>
      <c r="B1354" s="1" t="s">
        <v>6093</v>
      </c>
      <c r="D1354" s="1">
        <v>76.0</v>
      </c>
      <c r="E1354" s="1">
        <v>2.3228291E7</v>
      </c>
      <c r="F1354" s="1" t="b">
        <v>0</v>
      </c>
      <c r="G1354" s="1" t="b">
        <v>0</v>
      </c>
      <c r="H1354" s="1" t="s">
        <v>385</v>
      </c>
      <c r="I1354" s="1" t="s">
        <v>6319</v>
      </c>
      <c r="J1354" s="1" t="s">
        <v>10340</v>
      </c>
      <c r="L1354" s="1" t="s">
        <v>148</v>
      </c>
      <c r="M1354" s="1" t="s">
        <v>249</v>
      </c>
      <c r="N1354" s="1" t="s">
        <v>10362</v>
      </c>
      <c r="O1354" s="1" t="s">
        <v>10363</v>
      </c>
    </row>
    <row r="1355">
      <c r="A1355" s="1" t="s">
        <v>10364</v>
      </c>
      <c r="B1355" s="1" t="s">
        <v>6093</v>
      </c>
      <c r="D1355" s="1">
        <v>76.0</v>
      </c>
      <c r="E1355" s="1">
        <v>2.2987578E7</v>
      </c>
      <c r="F1355" s="1" t="b">
        <v>0</v>
      </c>
      <c r="G1355" s="1" t="b">
        <v>0</v>
      </c>
      <c r="H1355" s="1" t="s">
        <v>100</v>
      </c>
      <c r="I1355" s="1" t="s">
        <v>6319</v>
      </c>
      <c r="J1355" s="1" t="s">
        <v>10351</v>
      </c>
      <c r="L1355" s="1" t="s">
        <v>25</v>
      </c>
      <c r="M1355" s="1" t="s">
        <v>103</v>
      </c>
      <c r="N1355" s="1" t="s">
        <v>10365</v>
      </c>
      <c r="O1355" s="1" t="s">
        <v>10366</v>
      </c>
    </row>
    <row r="1356">
      <c r="A1356" s="1" t="s">
        <v>10367</v>
      </c>
      <c r="B1356" s="1" t="s">
        <v>6093</v>
      </c>
      <c r="D1356" s="1">
        <v>76.0</v>
      </c>
      <c r="E1356" s="1">
        <v>2.2987178E7</v>
      </c>
      <c r="F1356" s="1" t="b">
        <v>0</v>
      </c>
      <c r="G1356" s="1" t="b">
        <v>0</v>
      </c>
      <c r="H1356" s="1" t="s">
        <v>344</v>
      </c>
      <c r="I1356" s="1" t="s">
        <v>6319</v>
      </c>
      <c r="J1356" s="1" t="s">
        <v>10347</v>
      </c>
      <c r="L1356" s="1" t="s">
        <v>25</v>
      </c>
      <c r="M1356" s="1" t="s">
        <v>347</v>
      </c>
      <c r="N1356" s="1" t="s">
        <v>10368</v>
      </c>
      <c r="O1356" s="1" t="s">
        <v>10369</v>
      </c>
    </row>
    <row r="1357">
      <c r="A1357" s="1" t="s">
        <v>10370</v>
      </c>
      <c r="B1357" s="1" t="s">
        <v>6093</v>
      </c>
      <c r="D1357" s="1">
        <v>76.0</v>
      </c>
      <c r="E1357" s="1">
        <v>2.296486E7</v>
      </c>
      <c r="F1357" s="1" t="b">
        <v>1</v>
      </c>
      <c r="G1357" s="1" t="b">
        <v>0</v>
      </c>
      <c r="H1357" s="1" t="s">
        <v>401</v>
      </c>
      <c r="I1357" s="1" t="s">
        <v>9204</v>
      </c>
      <c r="J1357" s="1" t="s">
        <v>9324</v>
      </c>
      <c r="L1357" s="1" t="s">
        <v>404</v>
      </c>
      <c r="M1357" s="1" t="s">
        <v>405</v>
      </c>
      <c r="N1357" s="1" t="s">
        <v>10371</v>
      </c>
      <c r="O1357" s="1" t="s">
        <v>10372</v>
      </c>
    </row>
    <row r="1358">
      <c r="A1358" s="1" t="s">
        <v>10373</v>
      </c>
      <c r="B1358" s="1" t="s">
        <v>7777</v>
      </c>
      <c r="C1358" s="1">
        <v>1.0</v>
      </c>
      <c r="D1358" s="1">
        <v>76.0</v>
      </c>
      <c r="E1358" s="1">
        <v>2.2916059E7</v>
      </c>
      <c r="F1358" s="1" t="b">
        <v>0</v>
      </c>
      <c r="G1358" s="1" t="b">
        <v>1</v>
      </c>
      <c r="H1358" s="1" t="s">
        <v>9658</v>
      </c>
      <c r="I1358" s="1" t="s">
        <v>6319</v>
      </c>
      <c r="J1358" s="1" t="s">
        <v>9659</v>
      </c>
      <c r="K1358" s="1" t="s">
        <v>9660</v>
      </c>
      <c r="L1358" s="1" t="s">
        <v>31</v>
      </c>
      <c r="M1358" s="1" t="s">
        <v>32</v>
      </c>
      <c r="N1358" s="1" t="s">
        <v>10374</v>
      </c>
      <c r="O1358" s="1" t="s">
        <v>10375</v>
      </c>
    </row>
    <row r="1359">
      <c r="A1359" s="1" t="s">
        <v>10376</v>
      </c>
      <c r="B1359" s="1" t="s">
        <v>7777</v>
      </c>
      <c r="C1359" s="1">
        <v>1.0</v>
      </c>
      <c r="D1359" s="1">
        <v>76.0</v>
      </c>
      <c r="E1359" s="1">
        <v>2.2798524E7</v>
      </c>
      <c r="F1359" s="1" t="b">
        <v>0</v>
      </c>
      <c r="G1359" s="1" t="b">
        <v>1</v>
      </c>
      <c r="H1359" s="1" t="s">
        <v>9658</v>
      </c>
      <c r="I1359" s="1" t="s">
        <v>6319</v>
      </c>
      <c r="J1359" s="1" t="s">
        <v>9659</v>
      </c>
      <c r="K1359" s="1" t="s">
        <v>9660</v>
      </c>
      <c r="L1359" s="1" t="s">
        <v>31</v>
      </c>
      <c r="M1359" s="1" t="s">
        <v>32</v>
      </c>
      <c r="N1359" s="1" t="s">
        <v>10377</v>
      </c>
      <c r="O1359" s="1" t="s">
        <v>10378</v>
      </c>
    </row>
    <row r="1360">
      <c r="A1360" s="1" t="s">
        <v>10379</v>
      </c>
      <c r="B1360" s="1" t="s">
        <v>6093</v>
      </c>
      <c r="D1360" s="1">
        <v>76.0</v>
      </c>
      <c r="E1360" s="1">
        <v>2.2579907E7</v>
      </c>
      <c r="F1360" s="1" t="b">
        <v>0</v>
      </c>
      <c r="G1360" s="1" t="b">
        <v>0</v>
      </c>
      <c r="H1360" s="1" t="s">
        <v>135</v>
      </c>
      <c r="I1360" s="1" t="s">
        <v>6319</v>
      </c>
      <c r="J1360" s="1" t="s">
        <v>10135</v>
      </c>
      <c r="L1360" s="1" t="s">
        <v>76</v>
      </c>
      <c r="M1360" s="1" t="s">
        <v>138</v>
      </c>
      <c r="N1360" s="1" t="s">
        <v>10380</v>
      </c>
      <c r="O1360" s="1" t="s">
        <v>10381</v>
      </c>
    </row>
    <row r="1361">
      <c r="A1361" s="1" t="s">
        <v>496</v>
      </c>
      <c r="B1361" s="1" t="s">
        <v>7777</v>
      </c>
      <c r="C1361" s="1">
        <v>1.0</v>
      </c>
      <c r="D1361" s="1">
        <v>76.0</v>
      </c>
      <c r="E1361" s="1">
        <v>2.2542638E7</v>
      </c>
      <c r="F1361" s="1" t="b">
        <v>1</v>
      </c>
      <c r="G1361" s="1" t="b">
        <v>0</v>
      </c>
      <c r="H1361" s="1" t="s">
        <v>495</v>
      </c>
      <c r="I1361" s="1" t="s">
        <v>9204</v>
      </c>
      <c r="J1361" s="1" t="s">
        <v>10382</v>
      </c>
      <c r="K1361" s="1" t="s">
        <v>10383</v>
      </c>
      <c r="L1361" s="1" t="s">
        <v>498</v>
      </c>
      <c r="M1361" s="1" t="s">
        <v>200</v>
      </c>
      <c r="N1361" s="1" t="s">
        <v>10384</v>
      </c>
      <c r="O1361" s="1" t="s">
        <v>10385</v>
      </c>
    </row>
    <row r="1362">
      <c r="A1362" s="1" t="s">
        <v>10386</v>
      </c>
      <c r="B1362" s="1" t="s">
        <v>6093</v>
      </c>
      <c r="D1362" s="1">
        <v>76.0</v>
      </c>
      <c r="E1362" s="1">
        <v>2.2191145E7</v>
      </c>
      <c r="F1362" s="1" t="b">
        <v>0</v>
      </c>
      <c r="G1362" s="1" t="b">
        <v>0</v>
      </c>
      <c r="H1362" s="1" t="s">
        <v>171</v>
      </c>
      <c r="I1362" s="1" t="s">
        <v>6319</v>
      </c>
      <c r="J1362" s="1" t="s">
        <v>6883</v>
      </c>
      <c r="K1362" s="1" t="s">
        <v>10387</v>
      </c>
      <c r="L1362" s="1" t="s">
        <v>174</v>
      </c>
      <c r="M1362" s="1" t="s">
        <v>175</v>
      </c>
      <c r="N1362" s="1" t="s">
        <v>10388</v>
      </c>
      <c r="O1362" s="1" t="s">
        <v>10389</v>
      </c>
    </row>
    <row r="1363">
      <c r="A1363" s="1" t="s">
        <v>10390</v>
      </c>
      <c r="B1363" s="1" t="s">
        <v>6093</v>
      </c>
      <c r="D1363" s="1">
        <v>76.0</v>
      </c>
      <c r="E1363" s="1">
        <v>2.1909533E7</v>
      </c>
      <c r="F1363" s="1" t="b">
        <v>0</v>
      </c>
      <c r="G1363" s="1" t="b">
        <v>0</v>
      </c>
      <c r="H1363" s="1" t="s">
        <v>1691</v>
      </c>
      <c r="I1363" s="1" t="s">
        <v>6319</v>
      </c>
      <c r="J1363" s="1" t="s">
        <v>6894</v>
      </c>
      <c r="K1363" s="1" t="s">
        <v>10149</v>
      </c>
      <c r="L1363" s="1" t="s">
        <v>963</v>
      </c>
      <c r="M1363" s="1" t="s">
        <v>964</v>
      </c>
      <c r="N1363" s="1" t="s">
        <v>10391</v>
      </c>
      <c r="O1363" s="1" t="s">
        <v>10392</v>
      </c>
    </row>
    <row r="1364">
      <c r="A1364" s="1" t="s">
        <v>10393</v>
      </c>
      <c r="B1364" s="1" t="s">
        <v>6093</v>
      </c>
      <c r="D1364" s="1">
        <v>76.0</v>
      </c>
      <c r="E1364" s="1">
        <v>2.1896903E7</v>
      </c>
      <c r="F1364" s="1" t="b">
        <v>0</v>
      </c>
      <c r="G1364" s="1" t="b">
        <v>0</v>
      </c>
      <c r="H1364" s="1" t="s">
        <v>171</v>
      </c>
      <c r="I1364" s="1" t="s">
        <v>6319</v>
      </c>
      <c r="J1364" s="1" t="s">
        <v>6883</v>
      </c>
      <c r="K1364" s="1" t="s">
        <v>10387</v>
      </c>
      <c r="L1364" s="1" t="s">
        <v>174</v>
      </c>
      <c r="M1364" s="1" t="s">
        <v>175</v>
      </c>
      <c r="N1364" s="1" t="s">
        <v>10394</v>
      </c>
      <c r="O1364" s="1" t="s">
        <v>10395</v>
      </c>
    </row>
    <row r="1365">
      <c r="A1365" s="1" t="s">
        <v>10396</v>
      </c>
      <c r="B1365" s="1" t="s">
        <v>6093</v>
      </c>
      <c r="D1365" s="1">
        <v>76.0</v>
      </c>
      <c r="E1365" s="1">
        <v>2.1822294E7</v>
      </c>
      <c r="F1365" s="1" t="b">
        <v>0</v>
      </c>
      <c r="G1365" s="1" t="b">
        <v>0</v>
      </c>
      <c r="H1365" s="1" t="s">
        <v>1691</v>
      </c>
      <c r="I1365" s="1" t="s">
        <v>6319</v>
      </c>
      <c r="J1365" s="1" t="s">
        <v>6894</v>
      </c>
      <c r="K1365" s="1" t="s">
        <v>10149</v>
      </c>
      <c r="L1365" s="1" t="s">
        <v>963</v>
      </c>
      <c r="M1365" s="1" t="s">
        <v>964</v>
      </c>
      <c r="N1365" s="1" t="s">
        <v>10397</v>
      </c>
      <c r="O1365" s="1" t="s">
        <v>10398</v>
      </c>
    </row>
    <row r="1366">
      <c r="A1366" s="1" t="s">
        <v>5868</v>
      </c>
      <c r="B1366" s="1" t="s">
        <v>7777</v>
      </c>
      <c r="C1366" s="1">
        <v>2.0</v>
      </c>
      <c r="D1366" s="1">
        <v>76.0</v>
      </c>
      <c r="E1366" s="1">
        <v>2.169303E7</v>
      </c>
      <c r="F1366" s="1" t="b">
        <v>0</v>
      </c>
      <c r="G1366" s="1" t="b">
        <v>0</v>
      </c>
      <c r="H1366" s="1" t="s">
        <v>5866</v>
      </c>
      <c r="I1366" s="1" t="s">
        <v>6094</v>
      </c>
      <c r="J1366" s="1" t="s">
        <v>10399</v>
      </c>
      <c r="L1366" s="1" t="s">
        <v>76</v>
      </c>
      <c r="M1366" s="1" t="s">
        <v>327</v>
      </c>
      <c r="N1366" s="1" t="s">
        <v>10400</v>
      </c>
      <c r="O1366" s="1" t="s">
        <v>10401</v>
      </c>
    </row>
    <row r="1367">
      <c r="A1367" s="1" t="s">
        <v>5867</v>
      </c>
      <c r="B1367" s="1" t="s">
        <v>7777</v>
      </c>
      <c r="C1367" s="1">
        <v>1.0</v>
      </c>
      <c r="D1367" s="1">
        <v>76.0</v>
      </c>
      <c r="E1367" s="1">
        <v>2.169303E7</v>
      </c>
      <c r="F1367" s="1" t="b">
        <v>0</v>
      </c>
      <c r="G1367" s="1" t="b">
        <v>0</v>
      </c>
      <c r="H1367" s="1" t="s">
        <v>5866</v>
      </c>
      <c r="I1367" s="1" t="s">
        <v>6094</v>
      </c>
      <c r="J1367" s="1" t="s">
        <v>10399</v>
      </c>
      <c r="L1367" s="1" t="s">
        <v>76</v>
      </c>
      <c r="M1367" s="1" t="s">
        <v>327</v>
      </c>
      <c r="N1367" s="1" t="s">
        <v>10402</v>
      </c>
      <c r="O1367" s="1" t="s">
        <v>10403</v>
      </c>
    </row>
    <row r="1368">
      <c r="A1368" s="1" t="s">
        <v>10404</v>
      </c>
      <c r="B1368" s="1" t="s">
        <v>6093</v>
      </c>
      <c r="D1368" s="1">
        <v>76.0</v>
      </c>
      <c r="E1368" s="1">
        <v>2.1565927E7</v>
      </c>
      <c r="F1368" s="1" t="b">
        <v>0</v>
      </c>
      <c r="G1368" s="1" t="b">
        <v>0</v>
      </c>
      <c r="H1368" s="1" t="s">
        <v>1715</v>
      </c>
      <c r="I1368" s="1" t="s">
        <v>6319</v>
      </c>
      <c r="J1368" s="1" t="s">
        <v>7255</v>
      </c>
      <c r="K1368" s="1" t="s">
        <v>7256</v>
      </c>
      <c r="L1368" s="1" t="s">
        <v>1502</v>
      </c>
      <c r="M1368" s="1" t="s">
        <v>1503</v>
      </c>
      <c r="N1368" s="1" t="s">
        <v>10405</v>
      </c>
      <c r="O1368" s="1" t="s">
        <v>10406</v>
      </c>
    </row>
    <row r="1369">
      <c r="A1369" s="1" t="s">
        <v>10407</v>
      </c>
      <c r="B1369" s="1" t="s">
        <v>6093</v>
      </c>
      <c r="D1369" s="1">
        <v>76.0</v>
      </c>
      <c r="E1369" s="1">
        <v>2.1558646E7</v>
      </c>
      <c r="F1369" s="1" t="b">
        <v>0</v>
      </c>
      <c r="G1369" s="1" t="b">
        <v>0</v>
      </c>
      <c r="H1369" s="1" t="s">
        <v>90</v>
      </c>
      <c r="I1369" s="1" t="s">
        <v>6319</v>
      </c>
      <c r="J1369" s="1" t="s">
        <v>10408</v>
      </c>
      <c r="L1369" s="1" t="s">
        <v>25</v>
      </c>
      <c r="M1369" s="1" t="s">
        <v>93</v>
      </c>
      <c r="N1369" s="1" t="s">
        <v>10409</v>
      </c>
      <c r="O1369" s="1" t="s">
        <v>10410</v>
      </c>
    </row>
    <row r="1370">
      <c r="A1370" s="1" t="s">
        <v>10411</v>
      </c>
      <c r="B1370" s="1" t="s">
        <v>6093</v>
      </c>
      <c r="D1370" s="1">
        <v>76.0</v>
      </c>
      <c r="E1370" s="1">
        <v>2.1511753E7</v>
      </c>
      <c r="F1370" s="1" t="b">
        <v>0</v>
      </c>
      <c r="G1370" s="1" t="b">
        <v>0</v>
      </c>
      <c r="H1370" s="1" t="s">
        <v>121</v>
      </c>
      <c r="I1370" s="1" t="s">
        <v>6319</v>
      </c>
      <c r="J1370" s="1" t="s">
        <v>9829</v>
      </c>
      <c r="L1370" s="1" t="s">
        <v>76</v>
      </c>
      <c r="M1370" s="1" t="s">
        <v>77</v>
      </c>
      <c r="N1370" s="1" t="s">
        <v>10412</v>
      </c>
      <c r="O1370" s="1" t="s">
        <v>10413</v>
      </c>
    </row>
    <row r="1371">
      <c r="A1371" s="1" t="s">
        <v>10414</v>
      </c>
      <c r="B1371" s="1" t="s">
        <v>6093</v>
      </c>
      <c r="D1371" s="1">
        <v>76.0</v>
      </c>
      <c r="E1371" s="1">
        <v>2.14715E7</v>
      </c>
      <c r="F1371" s="1" t="b">
        <v>0</v>
      </c>
      <c r="G1371" s="1" t="b">
        <v>0</v>
      </c>
      <c r="H1371" s="1" t="s">
        <v>289</v>
      </c>
      <c r="I1371" s="1" t="s">
        <v>6319</v>
      </c>
      <c r="J1371" s="1" t="s">
        <v>10415</v>
      </c>
      <c r="L1371" s="1" t="s">
        <v>25</v>
      </c>
      <c r="M1371" s="1" t="s">
        <v>292</v>
      </c>
      <c r="N1371" s="1" t="s">
        <v>10416</v>
      </c>
      <c r="O1371" s="1" t="s">
        <v>10417</v>
      </c>
    </row>
    <row r="1372">
      <c r="A1372" s="1" t="s">
        <v>10418</v>
      </c>
      <c r="B1372" s="1" t="s">
        <v>6093</v>
      </c>
      <c r="D1372" s="1">
        <v>76.0</v>
      </c>
      <c r="E1372" s="1">
        <v>2.1427278E7</v>
      </c>
      <c r="F1372" s="1" t="b">
        <v>0</v>
      </c>
      <c r="G1372" s="1" t="b">
        <v>0</v>
      </c>
      <c r="H1372" s="1" t="s">
        <v>145</v>
      </c>
      <c r="I1372" s="1" t="s">
        <v>6319</v>
      </c>
      <c r="J1372" s="1" t="s">
        <v>10419</v>
      </c>
      <c r="L1372" s="1" t="s">
        <v>148</v>
      </c>
      <c r="M1372" s="1" t="s">
        <v>149</v>
      </c>
      <c r="N1372" s="1" t="s">
        <v>10420</v>
      </c>
      <c r="O1372" s="1" t="s">
        <v>10421</v>
      </c>
    </row>
    <row r="1373">
      <c r="A1373" s="1" t="s">
        <v>10422</v>
      </c>
      <c r="B1373" s="1" t="s">
        <v>6093</v>
      </c>
      <c r="D1373" s="1">
        <v>76.0</v>
      </c>
      <c r="E1373" s="1">
        <v>2.1412371E7</v>
      </c>
      <c r="F1373" s="1" t="b">
        <v>0</v>
      </c>
      <c r="G1373" s="1" t="b">
        <v>0</v>
      </c>
      <c r="H1373" s="1" t="s">
        <v>145</v>
      </c>
      <c r="I1373" s="1" t="s">
        <v>6319</v>
      </c>
      <c r="J1373" s="1" t="s">
        <v>10419</v>
      </c>
      <c r="L1373" s="1" t="s">
        <v>148</v>
      </c>
      <c r="M1373" s="1" t="s">
        <v>149</v>
      </c>
      <c r="N1373" s="1" t="s">
        <v>10423</v>
      </c>
      <c r="O1373" s="1" t="s">
        <v>10424</v>
      </c>
    </row>
    <row r="1374">
      <c r="A1374" s="1" t="s">
        <v>10425</v>
      </c>
      <c r="B1374" s="1" t="s">
        <v>6093</v>
      </c>
      <c r="D1374" s="1">
        <v>76.0</v>
      </c>
      <c r="E1374" s="1">
        <v>2.1384914E7</v>
      </c>
      <c r="F1374" s="1" t="b">
        <v>0</v>
      </c>
      <c r="G1374" s="1" t="b">
        <v>0</v>
      </c>
      <c r="H1374" s="1" t="s">
        <v>1715</v>
      </c>
      <c r="I1374" s="1" t="s">
        <v>6319</v>
      </c>
      <c r="J1374" s="1" t="s">
        <v>7255</v>
      </c>
      <c r="K1374" s="1" t="s">
        <v>7256</v>
      </c>
      <c r="L1374" s="1" t="s">
        <v>1502</v>
      </c>
      <c r="M1374" s="1" t="s">
        <v>1503</v>
      </c>
      <c r="N1374" s="1" t="s">
        <v>10426</v>
      </c>
      <c r="O1374" s="1" t="s">
        <v>10427</v>
      </c>
    </row>
    <row r="1375">
      <c r="A1375" s="1" t="s">
        <v>10428</v>
      </c>
      <c r="B1375" s="1" t="s">
        <v>6093</v>
      </c>
      <c r="D1375" s="1">
        <v>76.0</v>
      </c>
      <c r="E1375" s="1">
        <v>2.1340485E7</v>
      </c>
      <c r="F1375" s="1" t="b">
        <v>0</v>
      </c>
      <c r="G1375" s="1" t="b">
        <v>0</v>
      </c>
      <c r="H1375" s="1" t="s">
        <v>1650</v>
      </c>
      <c r="I1375" s="1" t="s">
        <v>6319</v>
      </c>
      <c r="J1375" s="1" t="s">
        <v>7696</v>
      </c>
      <c r="K1375" s="1" t="s">
        <v>10429</v>
      </c>
      <c r="L1375" s="1" t="s">
        <v>740</v>
      </c>
      <c r="M1375" s="1" t="s">
        <v>741</v>
      </c>
      <c r="N1375" s="1" t="s">
        <v>10430</v>
      </c>
      <c r="O1375" s="1" t="s">
        <v>10431</v>
      </c>
    </row>
    <row r="1376">
      <c r="A1376" s="1" t="s">
        <v>10432</v>
      </c>
      <c r="B1376" s="1" t="s">
        <v>6093</v>
      </c>
      <c r="D1376" s="1">
        <v>76.0</v>
      </c>
      <c r="E1376" s="1">
        <v>2.1335769E7</v>
      </c>
      <c r="F1376" s="1" t="b">
        <v>0</v>
      </c>
      <c r="G1376" s="1" t="b">
        <v>0</v>
      </c>
      <c r="H1376" s="1" t="s">
        <v>289</v>
      </c>
      <c r="I1376" s="1" t="s">
        <v>6319</v>
      </c>
      <c r="J1376" s="1" t="s">
        <v>10415</v>
      </c>
      <c r="L1376" s="1" t="s">
        <v>25</v>
      </c>
      <c r="M1376" s="1" t="s">
        <v>292</v>
      </c>
      <c r="N1376" s="1" t="s">
        <v>10433</v>
      </c>
      <c r="O1376" s="1" t="s">
        <v>10434</v>
      </c>
    </row>
    <row r="1377">
      <c r="A1377" s="1" t="s">
        <v>10435</v>
      </c>
      <c r="B1377" s="1" t="s">
        <v>6093</v>
      </c>
      <c r="D1377" s="1">
        <v>76.0</v>
      </c>
      <c r="E1377" s="1">
        <v>2.1264422E7</v>
      </c>
      <c r="F1377" s="1" t="b">
        <v>0</v>
      </c>
      <c r="G1377" s="1" t="b">
        <v>0</v>
      </c>
      <c r="H1377" s="1" t="s">
        <v>90</v>
      </c>
      <c r="I1377" s="1" t="s">
        <v>6319</v>
      </c>
      <c r="J1377" s="1" t="s">
        <v>10408</v>
      </c>
      <c r="L1377" s="1" t="s">
        <v>25</v>
      </c>
      <c r="M1377" s="1" t="s">
        <v>93</v>
      </c>
      <c r="N1377" s="1" t="s">
        <v>10436</v>
      </c>
      <c r="O1377" s="1" t="s">
        <v>10437</v>
      </c>
    </row>
    <row r="1378">
      <c r="A1378" s="1" t="s">
        <v>10438</v>
      </c>
      <c r="B1378" s="1" t="s">
        <v>6093</v>
      </c>
      <c r="D1378" s="1">
        <v>76.0</v>
      </c>
      <c r="E1378" s="1">
        <v>2.1261022E7</v>
      </c>
      <c r="F1378" s="1" t="b">
        <v>0</v>
      </c>
      <c r="G1378" s="1" t="b">
        <v>0</v>
      </c>
      <c r="H1378" s="1" t="s">
        <v>1650</v>
      </c>
      <c r="I1378" s="1" t="s">
        <v>6319</v>
      </c>
      <c r="J1378" s="1" t="s">
        <v>7696</v>
      </c>
      <c r="K1378" s="1" t="s">
        <v>10429</v>
      </c>
      <c r="L1378" s="1" t="s">
        <v>740</v>
      </c>
      <c r="M1378" s="1" t="s">
        <v>741</v>
      </c>
      <c r="N1378" s="1" t="s">
        <v>10439</v>
      </c>
      <c r="O1378" s="1" t="s">
        <v>10440</v>
      </c>
    </row>
    <row r="1379">
      <c r="A1379" s="1" t="s">
        <v>10441</v>
      </c>
      <c r="B1379" s="1" t="s">
        <v>6093</v>
      </c>
      <c r="D1379" s="1">
        <v>76.0</v>
      </c>
      <c r="E1379" s="1">
        <v>2.1211751E7</v>
      </c>
      <c r="F1379" s="1" t="b">
        <v>0</v>
      </c>
      <c r="G1379" s="1" t="b">
        <v>0</v>
      </c>
      <c r="H1379" s="1" t="s">
        <v>187</v>
      </c>
      <c r="I1379" s="1" t="s">
        <v>6319</v>
      </c>
      <c r="J1379" s="1" t="s">
        <v>10442</v>
      </c>
      <c r="L1379" s="1" t="s">
        <v>25</v>
      </c>
      <c r="M1379" s="1" t="s">
        <v>190</v>
      </c>
      <c r="N1379" s="1" t="s">
        <v>10443</v>
      </c>
      <c r="O1379" s="1" t="s">
        <v>10444</v>
      </c>
    </row>
    <row r="1380">
      <c r="A1380" s="1" t="s">
        <v>10445</v>
      </c>
      <c r="B1380" s="1" t="s">
        <v>6093</v>
      </c>
      <c r="D1380" s="1">
        <v>76.0</v>
      </c>
      <c r="E1380" s="1">
        <v>2.1178053E7</v>
      </c>
      <c r="F1380" s="1" t="b">
        <v>0</v>
      </c>
      <c r="G1380" s="1" t="b">
        <v>0</v>
      </c>
      <c r="H1380" s="1" t="s">
        <v>115</v>
      </c>
      <c r="I1380" s="1" t="s">
        <v>6319</v>
      </c>
      <c r="J1380" s="1" t="s">
        <v>10326</v>
      </c>
      <c r="K1380" s="1" t="s">
        <v>10446</v>
      </c>
      <c r="L1380" s="1" t="s">
        <v>118</v>
      </c>
      <c r="M1380" s="1" t="s">
        <v>119</v>
      </c>
      <c r="N1380" s="1" t="s">
        <v>10447</v>
      </c>
      <c r="O1380" s="1" t="s">
        <v>10448</v>
      </c>
    </row>
    <row r="1381">
      <c r="A1381" s="1" t="s">
        <v>10449</v>
      </c>
      <c r="B1381" s="1" t="s">
        <v>6093</v>
      </c>
      <c r="D1381" s="1">
        <v>76.0</v>
      </c>
      <c r="E1381" s="1">
        <v>2.105433E7</v>
      </c>
      <c r="F1381" s="1" t="b">
        <v>0</v>
      </c>
      <c r="G1381" s="1" t="b">
        <v>0</v>
      </c>
      <c r="H1381" s="1" t="s">
        <v>115</v>
      </c>
      <c r="I1381" s="1" t="s">
        <v>6319</v>
      </c>
      <c r="J1381" s="1" t="s">
        <v>10326</v>
      </c>
      <c r="K1381" s="1" t="s">
        <v>10446</v>
      </c>
      <c r="L1381" s="1" t="s">
        <v>118</v>
      </c>
      <c r="M1381" s="1" t="s">
        <v>119</v>
      </c>
      <c r="N1381" s="1" t="s">
        <v>10450</v>
      </c>
      <c r="O1381" s="1" t="s">
        <v>10451</v>
      </c>
    </row>
    <row r="1382">
      <c r="A1382" s="1" t="s">
        <v>10452</v>
      </c>
      <c r="B1382" s="1" t="s">
        <v>6093</v>
      </c>
      <c r="D1382" s="1">
        <v>76.0</v>
      </c>
      <c r="E1382" s="1">
        <v>2.0980466E7</v>
      </c>
      <c r="F1382" s="1" t="b">
        <v>0</v>
      </c>
      <c r="G1382" s="1" t="b">
        <v>0</v>
      </c>
      <c r="H1382" s="1" t="s">
        <v>68</v>
      </c>
      <c r="I1382" s="1" t="s">
        <v>6319</v>
      </c>
      <c r="J1382" s="1" t="s">
        <v>9868</v>
      </c>
      <c r="L1382" s="1" t="s">
        <v>25</v>
      </c>
      <c r="M1382" s="1" t="s">
        <v>71</v>
      </c>
      <c r="N1382" s="1" t="s">
        <v>10453</v>
      </c>
      <c r="O1382" s="1" t="s">
        <v>10454</v>
      </c>
    </row>
    <row r="1383">
      <c r="A1383" s="1" t="s">
        <v>10455</v>
      </c>
      <c r="B1383" s="1" t="s">
        <v>6093</v>
      </c>
      <c r="D1383" s="1">
        <v>76.0</v>
      </c>
      <c r="E1383" s="1">
        <v>2.0805251E7</v>
      </c>
      <c r="F1383" s="1" t="b">
        <v>0</v>
      </c>
      <c r="G1383" s="1" t="b">
        <v>0</v>
      </c>
      <c r="H1383" s="1" t="s">
        <v>121</v>
      </c>
      <c r="I1383" s="1" t="s">
        <v>6319</v>
      </c>
      <c r="J1383" s="1" t="s">
        <v>9829</v>
      </c>
      <c r="L1383" s="1" t="s">
        <v>76</v>
      </c>
      <c r="M1383" s="1" t="s">
        <v>77</v>
      </c>
      <c r="N1383" s="1" t="s">
        <v>10456</v>
      </c>
      <c r="O1383" s="1" t="s">
        <v>10457</v>
      </c>
    </row>
    <row r="1384">
      <c r="A1384" s="1" t="s">
        <v>10458</v>
      </c>
      <c r="B1384" s="1" t="s">
        <v>6093</v>
      </c>
      <c r="D1384" s="1">
        <v>76.0</v>
      </c>
      <c r="E1384" s="1">
        <v>2.0780105E7</v>
      </c>
      <c r="F1384" s="1" t="b">
        <v>0</v>
      </c>
      <c r="G1384" s="1" t="b">
        <v>0</v>
      </c>
      <c r="H1384" s="1" t="s">
        <v>187</v>
      </c>
      <c r="I1384" s="1" t="s">
        <v>6319</v>
      </c>
      <c r="J1384" s="1" t="s">
        <v>10442</v>
      </c>
      <c r="L1384" s="1" t="s">
        <v>25</v>
      </c>
      <c r="M1384" s="1" t="s">
        <v>190</v>
      </c>
      <c r="N1384" s="1" t="s">
        <v>10459</v>
      </c>
      <c r="O1384" s="1" t="s">
        <v>10460</v>
      </c>
    </row>
    <row r="1385">
      <c r="A1385" s="1" t="s">
        <v>10461</v>
      </c>
      <c r="B1385" s="1" t="s">
        <v>6093</v>
      </c>
      <c r="D1385" s="1">
        <v>76.0</v>
      </c>
      <c r="E1385" s="1">
        <v>2.0729555E7</v>
      </c>
      <c r="F1385" s="1" t="b">
        <v>0</v>
      </c>
      <c r="G1385" s="1" t="b">
        <v>0</v>
      </c>
      <c r="H1385" s="1" t="s">
        <v>1597</v>
      </c>
      <c r="I1385" s="1" t="s">
        <v>6319</v>
      </c>
      <c r="J1385" s="1" t="s">
        <v>6541</v>
      </c>
      <c r="K1385" s="1" t="s">
        <v>6542</v>
      </c>
      <c r="L1385" s="1" t="s">
        <v>1600</v>
      </c>
      <c r="M1385" s="1" t="s">
        <v>1601</v>
      </c>
      <c r="N1385" s="1" t="s">
        <v>10462</v>
      </c>
      <c r="O1385" s="1" t="s">
        <v>10463</v>
      </c>
    </row>
    <row r="1386">
      <c r="A1386" s="1" t="s">
        <v>10464</v>
      </c>
      <c r="B1386" s="1" t="s">
        <v>6093</v>
      </c>
      <c r="D1386" s="1">
        <v>76.0</v>
      </c>
      <c r="E1386" s="1">
        <v>2.0711622E7</v>
      </c>
      <c r="F1386" s="1" t="b">
        <v>0</v>
      </c>
      <c r="G1386" s="1" t="b">
        <v>0</v>
      </c>
      <c r="H1386" s="1" t="s">
        <v>115</v>
      </c>
      <c r="I1386" s="1" t="s">
        <v>6319</v>
      </c>
      <c r="J1386" s="1" t="s">
        <v>10326</v>
      </c>
      <c r="K1386" s="1" t="s">
        <v>10446</v>
      </c>
      <c r="L1386" s="1" t="s">
        <v>118</v>
      </c>
      <c r="M1386" s="1" t="s">
        <v>119</v>
      </c>
      <c r="N1386" s="1" t="s">
        <v>10465</v>
      </c>
      <c r="O1386" s="1" t="s">
        <v>10466</v>
      </c>
    </row>
    <row r="1387">
      <c r="A1387" s="1" t="s">
        <v>10467</v>
      </c>
      <c r="B1387" s="1" t="s">
        <v>6093</v>
      </c>
      <c r="D1387" s="1">
        <v>76.0</v>
      </c>
      <c r="E1387" s="1">
        <v>2.0632375E7</v>
      </c>
      <c r="F1387" s="1" t="b">
        <v>0</v>
      </c>
      <c r="G1387" s="1" t="b">
        <v>0</v>
      </c>
      <c r="H1387" s="1" t="s">
        <v>68</v>
      </c>
      <c r="I1387" s="1" t="s">
        <v>6319</v>
      </c>
      <c r="J1387" s="1" t="s">
        <v>9868</v>
      </c>
      <c r="L1387" s="1" t="s">
        <v>25</v>
      </c>
      <c r="M1387" s="1" t="s">
        <v>71</v>
      </c>
      <c r="N1387" s="1" t="s">
        <v>10468</v>
      </c>
      <c r="O1387" s="1" t="s">
        <v>10469</v>
      </c>
    </row>
    <row r="1388">
      <c r="A1388" s="1" t="s">
        <v>10470</v>
      </c>
      <c r="B1388" s="1" t="s">
        <v>6093</v>
      </c>
      <c r="D1388" s="1">
        <v>76.0</v>
      </c>
      <c r="E1388" s="1">
        <v>2.0625628E7</v>
      </c>
      <c r="F1388" s="1" t="b">
        <v>0</v>
      </c>
      <c r="G1388" s="1" t="b">
        <v>0</v>
      </c>
      <c r="H1388" s="1" t="s">
        <v>1597</v>
      </c>
      <c r="I1388" s="1" t="s">
        <v>6319</v>
      </c>
      <c r="J1388" s="1" t="s">
        <v>6541</v>
      </c>
      <c r="K1388" s="1" t="s">
        <v>6542</v>
      </c>
      <c r="L1388" s="1" t="s">
        <v>1600</v>
      </c>
      <c r="M1388" s="1" t="s">
        <v>1601</v>
      </c>
      <c r="N1388" s="1" t="s">
        <v>10471</v>
      </c>
      <c r="O1388" s="1" t="s">
        <v>10472</v>
      </c>
    </row>
    <row r="1389">
      <c r="A1389" s="1" t="s">
        <v>10473</v>
      </c>
      <c r="B1389" s="1" t="s">
        <v>6093</v>
      </c>
      <c r="D1389" s="1">
        <v>76.0</v>
      </c>
      <c r="E1389" s="1">
        <v>2.0539334E7</v>
      </c>
      <c r="F1389" s="1" t="b">
        <v>0</v>
      </c>
      <c r="G1389" s="1" t="b">
        <v>0</v>
      </c>
      <c r="H1389" s="1" t="s">
        <v>140</v>
      </c>
      <c r="I1389" s="1" t="s">
        <v>6319</v>
      </c>
      <c r="J1389" s="1" t="s">
        <v>10474</v>
      </c>
      <c r="L1389" s="1" t="s">
        <v>25</v>
      </c>
      <c r="M1389" s="1" t="s">
        <v>143</v>
      </c>
      <c r="N1389" s="1" t="s">
        <v>10475</v>
      </c>
      <c r="O1389" s="1" t="s">
        <v>10476</v>
      </c>
    </row>
    <row r="1390">
      <c r="A1390" s="1" t="s">
        <v>10477</v>
      </c>
      <c r="B1390" s="1" t="s">
        <v>6093</v>
      </c>
      <c r="D1390" s="1">
        <v>76.0</v>
      </c>
      <c r="E1390" s="1">
        <v>2.0183335E7</v>
      </c>
      <c r="F1390" s="1" t="b">
        <v>0</v>
      </c>
      <c r="G1390" s="1" t="b">
        <v>0</v>
      </c>
      <c r="H1390" s="1" t="s">
        <v>90</v>
      </c>
      <c r="I1390" s="1" t="s">
        <v>6319</v>
      </c>
      <c r="J1390" s="1" t="s">
        <v>10408</v>
      </c>
      <c r="L1390" s="1" t="s">
        <v>25</v>
      </c>
      <c r="M1390" s="1" t="s">
        <v>93</v>
      </c>
      <c r="N1390" s="1" t="s">
        <v>10478</v>
      </c>
      <c r="O1390" s="1" t="s">
        <v>10479</v>
      </c>
    </row>
    <row r="1391">
      <c r="A1391" s="1" t="s">
        <v>10480</v>
      </c>
      <c r="B1391" s="1" t="s">
        <v>6093</v>
      </c>
      <c r="D1391" s="1">
        <v>76.0</v>
      </c>
      <c r="E1391" s="1">
        <v>2.0173003E7</v>
      </c>
      <c r="F1391" s="1" t="b">
        <v>0</v>
      </c>
      <c r="G1391" s="1" t="b">
        <v>0</v>
      </c>
      <c r="H1391" s="1" t="s">
        <v>177</v>
      </c>
      <c r="I1391" s="1" t="s">
        <v>6319</v>
      </c>
      <c r="J1391" s="1" t="s">
        <v>10481</v>
      </c>
      <c r="L1391" s="1" t="s">
        <v>25</v>
      </c>
      <c r="M1391" s="1" t="s">
        <v>180</v>
      </c>
      <c r="N1391" s="1" t="s">
        <v>10482</v>
      </c>
      <c r="O1391" s="1" t="s">
        <v>10483</v>
      </c>
    </row>
    <row r="1392">
      <c r="A1392" s="1" t="s">
        <v>10484</v>
      </c>
      <c r="B1392" s="1" t="s">
        <v>6093</v>
      </c>
      <c r="D1392" s="1">
        <v>76.0</v>
      </c>
      <c r="E1392" s="1">
        <v>2.011764E7</v>
      </c>
      <c r="F1392" s="1" t="b">
        <v>0</v>
      </c>
      <c r="G1392" s="1" t="b">
        <v>0</v>
      </c>
      <c r="H1392" s="1" t="s">
        <v>140</v>
      </c>
      <c r="I1392" s="1" t="s">
        <v>6319</v>
      </c>
      <c r="J1392" s="1" t="s">
        <v>10474</v>
      </c>
      <c r="L1392" s="1" t="s">
        <v>25</v>
      </c>
      <c r="M1392" s="1" t="s">
        <v>143</v>
      </c>
      <c r="N1392" s="1" t="s">
        <v>10485</v>
      </c>
      <c r="O1392" s="1" t="s">
        <v>10486</v>
      </c>
    </row>
    <row r="1393">
      <c r="A1393" s="1" t="s">
        <v>10487</v>
      </c>
      <c r="B1393" s="1" t="s">
        <v>6093</v>
      </c>
      <c r="D1393" s="1">
        <v>76.0</v>
      </c>
      <c r="E1393" s="1">
        <v>2.0058526E7</v>
      </c>
      <c r="F1393" s="1" t="b">
        <v>0</v>
      </c>
      <c r="G1393" s="1" t="b">
        <v>0</v>
      </c>
      <c r="H1393" s="1" t="s">
        <v>90</v>
      </c>
      <c r="I1393" s="1" t="s">
        <v>6319</v>
      </c>
      <c r="J1393" s="1" t="s">
        <v>10408</v>
      </c>
      <c r="L1393" s="1" t="s">
        <v>25</v>
      </c>
      <c r="M1393" s="1" t="s">
        <v>93</v>
      </c>
      <c r="N1393" s="1" t="s">
        <v>10488</v>
      </c>
      <c r="O1393" s="1" t="s">
        <v>10489</v>
      </c>
    </row>
    <row r="1394">
      <c r="A1394" s="1" t="s">
        <v>10490</v>
      </c>
      <c r="B1394" s="1" t="s">
        <v>6093</v>
      </c>
      <c r="D1394" s="1">
        <v>76.0</v>
      </c>
      <c r="E1394" s="1">
        <v>2.0012439E7</v>
      </c>
      <c r="F1394" s="1" t="b">
        <v>0</v>
      </c>
      <c r="G1394" s="1" t="b">
        <v>0</v>
      </c>
      <c r="H1394" s="1" t="s">
        <v>79</v>
      </c>
      <c r="I1394" s="1" t="s">
        <v>6319</v>
      </c>
      <c r="J1394" s="1" t="s">
        <v>9619</v>
      </c>
      <c r="K1394" s="1" t="s">
        <v>9620</v>
      </c>
      <c r="L1394" s="1" t="s">
        <v>49</v>
      </c>
      <c r="M1394" s="1" t="s">
        <v>82</v>
      </c>
      <c r="N1394" s="1" t="s">
        <v>10491</v>
      </c>
      <c r="O1394" s="1" t="s">
        <v>10492</v>
      </c>
    </row>
    <row r="1395">
      <c r="A1395" s="1" t="s">
        <v>10493</v>
      </c>
      <c r="B1395" s="1" t="s">
        <v>7777</v>
      </c>
      <c r="C1395" s="1">
        <v>1.0</v>
      </c>
      <c r="D1395" s="1">
        <v>76.0</v>
      </c>
      <c r="E1395" s="1">
        <v>1.9900428E7</v>
      </c>
      <c r="F1395" s="1" t="b">
        <v>0</v>
      </c>
      <c r="G1395" s="1" t="b">
        <v>1</v>
      </c>
      <c r="H1395" s="1" t="s">
        <v>10494</v>
      </c>
      <c r="I1395" s="1" t="s">
        <v>6319</v>
      </c>
      <c r="J1395" s="1" t="s">
        <v>9659</v>
      </c>
      <c r="K1395" s="1" t="s">
        <v>10495</v>
      </c>
      <c r="L1395" s="1" t="s">
        <v>31</v>
      </c>
      <c r="M1395" s="1" t="s">
        <v>32</v>
      </c>
      <c r="N1395" s="1" t="s">
        <v>10496</v>
      </c>
      <c r="O1395" s="1" t="s">
        <v>10497</v>
      </c>
    </row>
    <row r="1396">
      <c r="A1396" s="1" t="s">
        <v>10498</v>
      </c>
      <c r="B1396" s="1" t="s">
        <v>7777</v>
      </c>
      <c r="C1396" s="1">
        <v>1.0</v>
      </c>
      <c r="D1396" s="1">
        <v>76.0</v>
      </c>
      <c r="E1396" s="1">
        <v>1.9833866E7</v>
      </c>
      <c r="F1396" s="1" t="b">
        <v>0</v>
      </c>
      <c r="G1396" s="1" t="b">
        <v>1</v>
      </c>
      <c r="H1396" s="1" t="s">
        <v>10494</v>
      </c>
      <c r="I1396" s="1" t="s">
        <v>6319</v>
      </c>
      <c r="J1396" s="1" t="s">
        <v>9659</v>
      </c>
      <c r="K1396" s="1" t="s">
        <v>10495</v>
      </c>
      <c r="L1396" s="1" t="s">
        <v>31</v>
      </c>
      <c r="M1396" s="1" t="s">
        <v>32</v>
      </c>
      <c r="N1396" s="1" t="s">
        <v>10499</v>
      </c>
      <c r="O1396" s="1" t="s">
        <v>10500</v>
      </c>
    </row>
    <row r="1397">
      <c r="A1397" s="1" t="s">
        <v>10501</v>
      </c>
      <c r="B1397" s="1" t="s">
        <v>6093</v>
      </c>
      <c r="D1397" s="1">
        <v>76.0</v>
      </c>
      <c r="E1397" s="1">
        <v>1.9775459E7</v>
      </c>
      <c r="F1397" s="1" t="b">
        <v>0</v>
      </c>
      <c r="G1397" s="1" t="b">
        <v>0</v>
      </c>
      <c r="H1397" s="1" t="s">
        <v>407</v>
      </c>
      <c r="I1397" s="1" t="s">
        <v>6319</v>
      </c>
      <c r="J1397" s="1" t="s">
        <v>6883</v>
      </c>
      <c r="K1397" s="1" t="s">
        <v>10502</v>
      </c>
      <c r="L1397" s="1" t="s">
        <v>174</v>
      </c>
      <c r="M1397" s="1" t="s">
        <v>175</v>
      </c>
      <c r="N1397" s="1" t="s">
        <v>10503</v>
      </c>
      <c r="O1397" s="1" t="s">
        <v>10504</v>
      </c>
    </row>
    <row r="1398">
      <c r="A1398" s="1" t="s">
        <v>10505</v>
      </c>
      <c r="B1398" s="1" t="s">
        <v>6093</v>
      </c>
      <c r="D1398" s="1">
        <v>76.0</v>
      </c>
      <c r="E1398" s="1">
        <v>1.9685172E7</v>
      </c>
      <c r="F1398" s="1" t="b">
        <v>0</v>
      </c>
      <c r="G1398" s="1" t="b">
        <v>0</v>
      </c>
      <c r="H1398" s="1" t="s">
        <v>177</v>
      </c>
      <c r="I1398" s="1" t="s">
        <v>6319</v>
      </c>
      <c r="J1398" s="1" t="s">
        <v>10481</v>
      </c>
      <c r="L1398" s="1" t="s">
        <v>25</v>
      </c>
      <c r="M1398" s="1" t="s">
        <v>180</v>
      </c>
      <c r="N1398" s="1" t="s">
        <v>10506</v>
      </c>
      <c r="O1398" s="1" t="s">
        <v>10507</v>
      </c>
    </row>
    <row r="1399">
      <c r="A1399" s="1" t="s">
        <v>10508</v>
      </c>
      <c r="B1399" s="1" t="s">
        <v>6093</v>
      </c>
      <c r="D1399" s="1">
        <v>76.0</v>
      </c>
      <c r="E1399" s="1">
        <v>1.967393E7</v>
      </c>
      <c r="F1399" s="1" t="b">
        <v>0</v>
      </c>
      <c r="G1399" s="1" t="b">
        <v>0</v>
      </c>
      <c r="H1399" s="1" t="s">
        <v>407</v>
      </c>
      <c r="I1399" s="1" t="s">
        <v>6319</v>
      </c>
      <c r="J1399" s="1" t="s">
        <v>6883</v>
      </c>
      <c r="K1399" s="1" t="s">
        <v>10502</v>
      </c>
      <c r="L1399" s="1" t="s">
        <v>174</v>
      </c>
      <c r="M1399" s="1" t="s">
        <v>175</v>
      </c>
      <c r="N1399" s="1" t="s">
        <v>10509</v>
      </c>
      <c r="O1399" s="1" t="s">
        <v>10510</v>
      </c>
    </row>
    <row r="1400">
      <c r="A1400" s="1" t="s">
        <v>10511</v>
      </c>
      <c r="B1400" s="1" t="s">
        <v>6093</v>
      </c>
      <c r="D1400" s="1">
        <v>76.0</v>
      </c>
      <c r="E1400" s="1">
        <v>1.9596374E7</v>
      </c>
      <c r="F1400" s="1" t="b">
        <v>0</v>
      </c>
      <c r="G1400" s="1" t="b">
        <v>0</v>
      </c>
      <c r="H1400" s="1" t="s">
        <v>115</v>
      </c>
      <c r="I1400" s="1" t="s">
        <v>6319</v>
      </c>
      <c r="J1400" s="1" t="s">
        <v>10326</v>
      </c>
      <c r="K1400" s="1" t="s">
        <v>10446</v>
      </c>
      <c r="L1400" s="1" t="s">
        <v>118</v>
      </c>
      <c r="M1400" s="1" t="s">
        <v>119</v>
      </c>
      <c r="N1400" s="1" t="s">
        <v>10512</v>
      </c>
      <c r="O1400" s="1" t="s">
        <v>10513</v>
      </c>
    </row>
    <row r="1401">
      <c r="A1401" s="1" t="s">
        <v>10514</v>
      </c>
      <c r="B1401" s="1" t="s">
        <v>7777</v>
      </c>
      <c r="C1401" s="1">
        <v>1.0</v>
      </c>
      <c r="D1401" s="1">
        <v>76.0</v>
      </c>
      <c r="E1401" s="1">
        <v>1.9479654E7</v>
      </c>
      <c r="F1401" s="1" t="b">
        <v>0</v>
      </c>
      <c r="G1401" s="1" t="b">
        <v>1</v>
      </c>
      <c r="H1401" s="1" t="s">
        <v>10494</v>
      </c>
      <c r="I1401" s="1" t="s">
        <v>6319</v>
      </c>
      <c r="J1401" s="1" t="s">
        <v>9659</v>
      </c>
      <c r="K1401" s="1" t="s">
        <v>10495</v>
      </c>
      <c r="L1401" s="1" t="s">
        <v>31</v>
      </c>
      <c r="M1401" s="1" t="s">
        <v>32</v>
      </c>
      <c r="N1401" s="1" t="s">
        <v>10515</v>
      </c>
      <c r="O1401" s="1" t="s">
        <v>10516</v>
      </c>
    </row>
    <row r="1402">
      <c r="A1402" s="1" t="s">
        <v>10517</v>
      </c>
      <c r="B1402" s="1" t="s">
        <v>7777</v>
      </c>
      <c r="C1402" s="1">
        <v>1.0</v>
      </c>
      <c r="D1402" s="1">
        <v>76.0</v>
      </c>
      <c r="E1402" s="1">
        <v>1.9433771E7</v>
      </c>
      <c r="F1402" s="1" t="b">
        <v>0</v>
      </c>
      <c r="G1402" s="1" t="b">
        <v>1</v>
      </c>
      <c r="H1402" s="1" t="s">
        <v>10494</v>
      </c>
      <c r="I1402" s="1" t="s">
        <v>6319</v>
      </c>
      <c r="J1402" s="1" t="s">
        <v>9659</v>
      </c>
      <c r="K1402" s="1" t="s">
        <v>10495</v>
      </c>
      <c r="L1402" s="1" t="s">
        <v>31</v>
      </c>
      <c r="M1402" s="1" t="s">
        <v>32</v>
      </c>
      <c r="N1402" s="1" t="s">
        <v>10518</v>
      </c>
      <c r="O1402" s="1" t="s">
        <v>10519</v>
      </c>
    </row>
    <row r="1403">
      <c r="A1403" s="1" t="s">
        <v>10520</v>
      </c>
      <c r="B1403" s="1" t="s">
        <v>6093</v>
      </c>
      <c r="D1403" s="1">
        <v>76.0</v>
      </c>
      <c r="E1403" s="1">
        <v>1.9409283E7</v>
      </c>
      <c r="F1403" s="1" t="b">
        <v>0</v>
      </c>
      <c r="G1403" s="1" t="b">
        <v>0</v>
      </c>
      <c r="H1403" s="1" t="s">
        <v>79</v>
      </c>
      <c r="I1403" s="1" t="s">
        <v>6319</v>
      </c>
      <c r="J1403" s="1" t="s">
        <v>9619</v>
      </c>
      <c r="K1403" s="1" t="s">
        <v>9620</v>
      </c>
      <c r="L1403" s="1" t="s">
        <v>49</v>
      </c>
      <c r="M1403" s="1" t="s">
        <v>82</v>
      </c>
      <c r="N1403" s="1" t="s">
        <v>10521</v>
      </c>
      <c r="O1403" s="1" t="s">
        <v>10522</v>
      </c>
    </row>
    <row r="1404">
      <c r="A1404" s="1" t="s">
        <v>10523</v>
      </c>
      <c r="B1404" s="1" t="s">
        <v>6093</v>
      </c>
      <c r="D1404" s="1">
        <v>76.0</v>
      </c>
      <c r="E1404" s="1">
        <v>1.9078227E7</v>
      </c>
      <c r="F1404" s="1" t="b">
        <v>0</v>
      </c>
      <c r="G1404" s="1" t="b">
        <v>0</v>
      </c>
      <c r="H1404" s="1" t="s">
        <v>34</v>
      </c>
      <c r="I1404" s="1" t="s">
        <v>6319</v>
      </c>
      <c r="J1404" s="1" t="s">
        <v>9803</v>
      </c>
      <c r="L1404" s="1" t="s">
        <v>37</v>
      </c>
      <c r="M1404" s="1" t="s">
        <v>38</v>
      </c>
      <c r="N1404" s="1" t="s">
        <v>10524</v>
      </c>
      <c r="O1404" s="1" t="s">
        <v>10525</v>
      </c>
    </row>
    <row r="1405">
      <c r="A1405" s="1" t="s">
        <v>10526</v>
      </c>
      <c r="B1405" s="1" t="s">
        <v>6093</v>
      </c>
      <c r="D1405" s="1">
        <v>76.0</v>
      </c>
      <c r="E1405" s="1">
        <v>1.9001353E7</v>
      </c>
      <c r="F1405" s="1" t="b">
        <v>0</v>
      </c>
      <c r="G1405" s="1" t="b">
        <v>0</v>
      </c>
      <c r="H1405" s="1" t="s">
        <v>2425</v>
      </c>
      <c r="I1405" s="1" t="s">
        <v>6319</v>
      </c>
      <c r="J1405" s="1" t="s">
        <v>7696</v>
      </c>
      <c r="K1405" s="1" t="s">
        <v>10527</v>
      </c>
      <c r="L1405" s="1" t="s">
        <v>740</v>
      </c>
      <c r="M1405" s="1" t="s">
        <v>741</v>
      </c>
      <c r="N1405" s="1" t="s">
        <v>10528</v>
      </c>
      <c r="O1405" s="1" t="s">
        <v>10529</v>
      </c>
    </row>
    <row r="1406">
      <c r="A1406" s="1" t="s">
        <v>10530</v>
      </c>
      <c r="B1406" s="1" t="s">
        <v>6093</v>
      </c>
      <c r="D1406" s="1">
        <v>76.0</v>
      </c>
      <c r="E1406" s="1">
        <v>1.8979824E7</v>
      </c>
      <c r="F1406" s="1" t="b">
        <v>0</v>
      </c>
      <c r="G1406" s="1" t="b">
        <v>0</v>
      </c>
      <c r="H1406" s="1" t="s">
        <v>2425</v>
      </c>
      <c r="I1406" s="1" t="s">
        <v>6319</v>
      </c>
      <c r="J1406" s="1" t="s">
        <v>7696</v>
      </c>
      <c r="K1406" s="1" t="s">
        <v>10527</v>
      </c>
      <c r="L1406" s="1" t="s">
        <v>740</v>
      </c>
      <c r="M1406" s="1" t="s">
        <v>741</v>
      </c>
      <c r="N1406" s="1" t="s">
        <v>10531</v>
      </c>
      <c r="O1406" s="1" t="s">
        <v>10532</v>
      </c>
    </row>
    <row r="1407">
      <c r="A1407" s="1" t="s">
        <v>10533</v>
      </c>
      <c r="B1407" s="1" t="s">
        <v>6093</v>
      </c>
      <c r="D1407" s="1">
        <v>76.0</v>
      </c>
      <c r="E1407" s="1">
        <v>1.8832353E7</v>
      </c>
      <c r="F1407" s="1" t="b">
        <v>0</v>
      </c>
      <c r="G1407" s="1" t="b">
        <v>0</v>
      </c>
      <c r="H1407" s="1" t="s">
        <v>34</v>
      </c>
      <c r="I1407" s="1" t="s">
        <v>6319</v>
      </c>
      <c r="J1407" s="1" t="s">
        <v>9803</v>
      </c>
      <c r="L1407" s="1" t="s">
        <v>37</v>
      </c>
      <c r="M1407" s="1" t="s">
        <v>38</v>
      </c>
      <c r="N1407" s="1" t="s">
        <v>10534</v>
      </c>
      <c r="O1407" s="1" t="s">
        <v>10535</v>
      </c>
    </row>
    <row r="1408">
      <c r="A1408" s="1" t="s">
        <v>10536</v>
      </c>
      <c r="B1408" s="1" t="s">
        <v>6093</v>
      </c>
      <c r="D1408" s="1">
        <v>76.0</v>
      </c>
      <c r="E1408" s="1">
        <v>1.8454849E7</v>
      </c>
      <c r="F1408" s="1" t="b">
        <v>0</v>
      </c>
      <c r="G1408" s="1" t="b">
        <v>0</v>
      </c>
      <c r="H1408" s="1" t="s">
        <v>159</v>
      </c>
      <c r="I1408" s="1" t="s">
        <v>6319</v>
      </c>
      <c r="J1408" s="1" t="s">
        <v>9218</v>
      </c>
      <c r="L1408" s="1" t="s">
        <v>37</v>
      </c>
      <c r="M1408" s="1" t="s">
        <v>138</v>
      </c>
      <c r="N1408" s="1" t="s">
        <v>10537</v>
      </c>
      <c r="O1408" s="1" t="s">
        <v>10538</v>
      </c>
    </row>
    <row r="1409">
      <c r="A1409" s="1" t="s">
        <v>10539</v>
      </c>
      <c r="B1409" s="1" t="s">
        <v>6093</v>
      </c>
      <c r="D1409" s="1">
        <v>76.0</v>
      </c>
      <c r="E1409" s="1">
        <v>1.8303731E7</v>
      </c>
      <c r="F1409" s="1" t="b">
        <v>0</v>
      </c>
      <c r="G1409" s="1" t="b">
        <v>0</v>
      </c>
      <c r="H1409" s="1" t="s">
        <v>100</v>
      </c>
      <c r="I1409" s="1" t="s">
        <v>6319</v>
      </c>
      <c r="J1409" s="1" t="s">
        <v>10351</v>
      </c>
      <c r="L1409" s="1" t="s">
        <v>25</v>
      </c>
      <c r="M1409" s="1" t="s">
        <v>103</v>
      </c>
      <c r="N1409" s="1" t="s">
        <v>10540</v>
      </c>
      <c r="O1409" s="1" t="s">
        <v>10541</v>
      </c>
    </row>
    <row r="1410">
      <c r="A1410" s="1" t="s">
        <v>10542</v>
      </c>
      <c r="B1410" s="1" t="s">
        <v>6093</v>
      </c>
      <c r="D1410" s="1">
        <v>76.0</v>
      </c>
      <c r="E1410" s="1">
        <v>1.8288796E7</v>
      </c>
      <c r="F1410" s="1" t="b">
        <v>0</v>
      </c>
      <c r="G1410" s="1" t="b">
        <v>0</v>
      </c>
      <c r="H1410" s="1" t="s">
        <v>159</v>
      </c>
      <c r="I1410" s="1" t="s">
        <v>6319</v>
      </c>
      <c r="J1410" s="1" t="s">
        <v>9218</v>
      </c>
      <c r="L1410" s="1" t="s">
        <v>37</v>
      </c>
      <c r="M1410" s="1" t="s">
        <v>138</v>
      </c>
      <c r="N1410" s="1" t="s">
        <v>10543</v>
      </c>
      <c r="O1410" s="1" t="s">
        <v>10544</v>
      </c>
    </row>
    <row r="1411">
      <c r="A1411" s="1" t="s">
        <v>10545</v>
      </c>
      <c r="B1411" s="1" t="s">
        <v>6093</v>
      </c>
      <c r="D1411" s="1">
        <v>76.0</v>
      </c>
      <c r="E1411" s="1">
        <v>1.827516E7</v>
      </c>
      <c r="F1411" s="1" t="b">
        <v>0</v>
      </c>
      <c r="G1411" s="1" t="b">
        <v>0</v>
      </c>
      <c r="H1411" s="1" t="s">
        <v>242</v>
      </c>
      <c r="I1411" s="1" t="s">
        <v>6319</v>
      </c>
      <c r="J1411" s="1" t="s">
        <v>10546</v>
      </c>
      <c r="L1411" s="1" t="s">
        <v>25</v>
      </c>
      <c r="M1411" s="1" t="s">
        <v>149</v>
      </c>
      <c r="N1411" s="1" t="s">
        <v>10547</v>
      </c>
      <c r="O1411" s="1" t="s">
        <v>10548</v>
      </c>
    </row>
    <row r="1412">
      <c r="A1412" s="1" t="s">
        <v>10549</v>
      </c>
      <c r="B1412" s="1" t="s">
        <v>6093</v>
      </c>
      <c r="D1412" s="1">
        <v>76.0</v>
      </c>
      <c r="E1412" s="1">
        <v>1.8269911E7</v>
      </c>
      <c r="F1412" s="1" t="b">
        <v>0</v>
      </c>
      <c r="G1412" s="1" t="b">
        <v>0</v>
      </c>
      <c r="H1412" s="1" t="s">
        <v>100</v>
      </c>
      <c r="I1412" s="1" t="s">
        <v>6319</v>
      </c>
      <c r="J1412" s="1" t="s">
        <v>10351</v>
      </c>
      <c r="L1412" s="1" t="s">
        <v>25</v>
      </c>
      <c r="M1412" s="1" t="s">
        <v>103</v>
      </c>
      <c r="N1412" s="1" t="s">
        <v>10550</v>
      </c>
      <c r="O1412" s="1" t="s">
        <v>10551</v>
      </c>
    </row>
    <row r="1413">
      <c r="A1413" s="1" t="s">
        <v>10552</v>
      </c>
      <c r="B1413" s="1" t="s">
        <v>6093</v>
      </c>
      <c r="D1413" s="1">
        <v>76.0</v>
      </c>
      <c r="E1413" s="1">
        <v>1.8263781E7</v>
      </c>
      <c r="F1413" s="1" t="b">
        <v>0</v>
      </c>
      <c r="G1413" s="1" t="b">
        <v>0</v>
      </c>
      <c r="H1413" s="1" t="s">
        <v>140</v>
      </c>
      <c r="I1413" s="1" t="s">
        <v>6319</v>
      </c>
      <c r="J1413" s="1" t="s">
        <v>10474</v>
      </c>
      <c r="L1413" s="1" t="s">
        <v>25</v>
      </c>
      <c r="M1413" s="1" t="s">
        <v>143</v>
      </c>
      <c r="N1413" s="1" t="s">
        <v>10553</v>
      </c>
      <c r="O1413" s="1" t="s">
        <v>10554</v>
      </c>
    </row>
    <row r="1414">
      <c r="A1414" s="1" t="s">
        <v>10555</v>
      </c>
      <c r="B1414" s="1" t="s">
        <v>6093</v>
      </c>
      <c r="D1414" s="1">
        <v>76.0</v>
      </c>
      <c r="E1414" s="1">
        <v>1.8184388E7</v>
      </c>
      <c r="F1414" s="1" t="b">
        <v>0</v>
      </c>
      <c r="G1414" s="1" t="b">
        <v>0</v>
      </c>
      <c r="H1414" s="1" t="s">
        <v>242</v>
      </c>
      <c r="I1414" s="1" t="s">
        <v>6319</v>
      </c>
      <c r="J1414" s="1" t="s">
        <v>10546</v>
      </c>
      <c r="L1414" s="1" t="s">
        <v>25</v>
      </c>
      <c r="M1414" s="1" t="s">
        <v>149</v>
      </c>
      <c r="N1414" s="1" t="s">
        <v>10556</v>
      </c>
      <c r="O1414" s="1" t="s">
        <v>10557</v>
      </c>
    </row>
    <row r="1415">
      <c r="A1415" s="1" t="s">
        <v>10558</v>
      </c>
      <c r="B1415" s="1" t="s">
        <v>6093</v>
      </c>
      <c r="D1415" s="1">
        <v>76.0</v>
      </c>
      <c r="E1415" s="1">
        <v>1.8011058E7</v>
      </c>
      <c r="F1415" s="1" t="b">
        <v>0</v>
      </c>
      <c r="G1415" s="1" t="b">
        <v>0</v>
      </c>
      <c r="H1415" s="1" t="s">
        <v>1105</v>
      </c>
      <c r="I1415" s="1" t="s">
        <v>9204</v>
      </c>
      <c r="J1415" s="1" t="s">
        <v>9205</v>
      </c>
      <c r="K1415" s="1" t="s">
        <v>9206</v>
      </c>
      <c r="L1415" s="1" t="s">
        <v>174</v>
      </c>
      <c r="M1415" s="1" t="s">
        <v>175</v>
      </c>
      <c r="N1415" s="1" t="s">
        <v>10559</v>
      </c>
      <c r="O1415" s="1" t="s">
        <v>10560</v>
      </c>
    </row>
    <row r="1416">
      <c r="A1416" s="1" t="s">
        <v>10561</v>
      </c>
      <c r="B1416" s="1" t="s">
        <v>6093</v>
      </c>
      <c r="D1416" s="1">
        <v>76.0</v>
      </c>
      <c r="E1416" s="1">
        <v>1.7891394E7</v>
      </c>
      <c r="F1416" s="1" t="b">
        <v>0</v>
      </c>
      <c r="G1416" s="1" t="b">
        <v>0</v>
      </c>
      <c r="H1416" s="1" t="s">
        <v>95</v>
      </c>
      <c r="I1416" s="1" t="s">
        <v>6319</v>
      </c>
      <c r="J1416" s="1" t="s">
        <v>10309</v>
      </c>
      <c r="L1416" s="1" t="s">
        <v>25</v>
      </c>
      <c r="M1416" s="1" t="s">
        <v>98</v>
      </c>
      <c r="N1416" s="1" t="s">
        <v>10562</v>
      </c>
      <c r="O1416" s="1" t="s">
        <v>10563</v>
      </c>
    </row>
    <row r="1417">
      <c r="A1417" s="1" t="s">
        <v>10564</v>
      </c>
      <c r="B1417" s="1" t="s">
        <v>7777</v>
      </c>
      <c r="C1417" s="1">
        <v>2.0</v>
      </c>
      <c r="D1417" s="1">
        <v>76.0</v>
      </c>
      <c r="E1417" s="1">
        <v>1.7667656E7</v>
      </c>
      <c r="F1417" s="1" t="b">
        <v>0</v>
      </c>
      <c r="G1417" s="1" t="b">
        <v>0</v>
      </c>
      <c r="H1417" s="1" t="s">
        <v>5491</v>
      </c>
      <c r="I1417" s="1" t="s">
        <v>6319</v>
      </c>
      <c r="J1417" s="1" t="s">
        <v>10167</v>
      </c>
      <c r="K1417" s="1" t="s">
        <v>10565</v>
      </c>
      <c r="L1417" s="1" t="s">
        <v>43</v>
      </c>
      <c r="M1417" s="1" t="s">
        <v>44</v>
      </c>
      <c r="N1417" s="1" t="s">
        <v>10566</v>
      </c>
      <c r="O1417" s="1" t="s">
        <v>10567</v>
      </c>
    </row>
    <row r="1418">
      <c r="A1418" s="1" t="s">
        <v>10568</v>
      </c>
      <c r="B1418" s="1" t="s">
        <v>7777</v>
      </c>
      <c r="C1418" s="1">
        <v>1.0</v>
      </c>
      <c r="D1418" s="1">
        <v>76.0</v>
      </c>
      <c r="E1418" s="1">
        <v>1.7667656E7</v>
      </c>
      <c r="F1418" s="1" t="b">
        <v>0</v>
      </c>
      <c r="G1418" s="1" t="b">
        <v>1</v>
      </c>
      <c r="H1418" s="1" t="s">
        <v>10569</v>
      </c>
      <c r="I1418" s="1" t="s">
        <v>6319</v>
      </c>
      <c r="J1418" s="1" t="s">
        <v>10167</v>
      </c>
      <c r="K1418" s="1" t="s">
        <v>10565</v>
      </c>
      <c r="L1418" s="1" t="s">
        <v>43</v>
      </c>
      <c r="M1418" s="1" t="s">
        <v>44</v>
      </c>
      <c r="N1418" s="1" t="s">
        <v>10570</v>
      </c>
      <c r="O1418" s="1" t="s">
        <v>10571</v>
      </c>
    </row>
    <row r="1419">
      <c r="A1419" s="1" t="s">
        <v>10572</v>
      </c>
      <c r="B1419" s="1" t="s">
        <v>7777</v>
      </c>
      <c r="C1419" s="1">
        <v>2.0</v>
      </c>
      <c r="D1419" s="1">
        <v>76.0</v>
      </c>
      <c r="E1419" s="1">
        <v>1.7633286E7</v>
      </c>
      <c r="F1419" s="1" t="b">
        <v>0</v>
      </c>
      <c r="G1419" s="1" t="b">
        <v>0</v>
      </c>
      <c r="H1419" s="1" t="s">
        <v>5491</v>
      </c>
      <c r="I1419" s="1" t="s">
        <v>6319</v>
      </c>
      <c r="J1419" s="1" t="s">
        <v>10167</v>
      </c>
      <c r="K1419" s="1" t="s">
        <v>10565</v>
      </c>
      <c r="L1419" s="1" t="s">
        <v>43</v>
      </c>
      <c r="M1419" s="1" t="s">
        <v>44</v>
      </c>
      <c r="N1419" s="1" t="s">
        <v>10573</v>
      </c>
      <c r="O1419" s="1" t="s">
        <v>10574</v>
      </c>
    </row>
    <row r="1420">
      <c r="A1420" s="1" t="s">
        <v>10575</v>
      </c>
      <c r="B1420" s="1" t="s">
        <v>7777</v>
      </c>
      <c r="C1420" s="1">
        <v>1.0</v>
      </c>
      <c r="D1420" s="1">
        <v>76.0</v>
      </c>
      <c r="E1420" s="1">
        <v>1.7633286E7</v>
      </c>
      <c r="F1420" s="1" t="b">
        <v>0</v>
      </c>
      <c r="G1420" s="1" t="b">
        <v>1</v>
      </c>
      <c r="H1420" s="1" t="s">
        <v>10569</v>
      </c>
      <c r="I1420" s="1" t="s">
        <v>6319</v>
      </c>
      <c r="J1420" s="1" t="s">
        <v>10167</v>
      </c>
      <c r="K1420" s="1" t="s">
        <v>10565</v>
      </c>
      <c r="L1420" s="1" t="s">
        <v>43</v>
      </c>
      <c r="M1420" s="1" t="s">
        <v>44</v>
      </c>
      <c r="N1420" s="1" t="s">
        <v>10576</v>
      </c>
      <c r="O1420" s="1" t="s">
        <v>10577</v>
      </c>
    </row>
    <row r="1421">
      <c r="A1421" s="1" t="s">
        <v>10578</v>
      </c>
      <c r="B1421" s="1" t="s">
        <v>6093</v>
      </c>
      <c r="D1421" s="1">
        <v>76.0</v>
      </c>
      <c r="E1421" s="1">
        <v>1.7508266E7</v>
      </c>
      <c r="F1421" s="1" t="b">
        <v>0</v>
      </c>
      <c r="G1421" s="1" t="b">
        <v>0</v>
      </c>
      <c r="H1421" s="1" t="s">
        <v>95</v>
      </c>
      <c r="I1421" s="1" t="s">
        <v>6319</v>
      </c>
      <c r="J1421" s="1" t="s">
        <v>10309</v>
      </c>
      <c r="L1421" s="1" t="s">
        <v>25</v>
      </c>
      <c r="M1421" s="1" t="s">
        <v>98</v>
      </c>
      <c r="N1421" s="1" t="s">
        <v>10579</v>
      </c>
      <c r="O1421" s="1" t="s">
        <v>10580</v>
      </c>
    </row>
    <row r="1422">
      <c r="A1422" s="1" t="s">
        <v>10581</v>
      </c>
      <c r="B1422" s="1" t="s">
        <v>7777</v>
      </c>
      <c r="C1422" s="1">
        <v>1.0</v>
      </c>
      <c r="D1422" s="1">
        <v>76.0</v>
      </c>
      <c r="E1422" s="1">
        <v>1.7442078E7</v>
      </c>
      <c r="F1422" s="1" t="b">
        <v>0</v>
      </c>
      <c r="G1422" s="1" t="b">
        <v>0</v>
      </c>
      <c r="H1422" s="1" t="s">
        <v>46</v>
      </c>
      <c r="I1422" s="1" t="s">
        <v>6319</v>
      </c>
      <c r="J1422" s="1" t="s">
        <v>9772</v>
      </c>
      <c r="K1422" s="1" t="s">
        <v>9773</v>
      </c>
      <c r="L1422" s="1" t="s">
        <v>49</v>
      </c>
      <c r="M1422" s="1" t="s">
        <v>50</v>
      </c>
      <c r="N1422" s="1" t="s">
        <v>10582</v>
      </c>
      <c r="O1422" s="1" t="s">
        <v>10583</v>
      </c>
    </row>
    <row r="1423">
      <c r="A1423" s="1" t="s">
        <v>10584</v>
      </c>
      <c r="B1423" s="1" t="s">
        <v>7777</v>
      </c>
      <c r="C1423" s="1">
        <v>1.0</v>
      </c>
      <c r="D1423" s="1">
        <v>76.0</v>
      </c>
      <c r="E1423" s="1">
        <v>1.7422797E7</v>
      </c>
      <c r="F1423" s="1" t="b">
        <v>0</v>
      </c>
      <c r="G1423" s="1" t="b">
        <v>0</v>
      </c>
      <c r="H1423" s="1" t="s">
        <v>46</v>
      </c>
      <c r="I1423" s="1" t="s">
        <v>6319</v>
      </c>
      <c r="J1423" s="1" t="s">
        <v>9772</v>
      </c>
      <c r="K1423" s="1" t="s">
        <v>9773</v>
      </c>
      <c r="L1423" s="1" t="s">
        <v>49</v>
      </c>
      <c r="M1423" s="1" t="s">
        <v>50</v>
      </c>
      <c r="N1423" s="1" t="s">
        <v>10585</v>
      </c>
      <c r="O1423" s="1" t="s">
        <v>10586</v>
      </c>
    </row>
    <row r="1424">
      <c r="A1424" s="1" t="s">
        <v>10587</v>
      </c>
      <c r="B1424" s="1" t="s">
        <v>6093</v>
      </c>
      <c r="D1424" s="1">
        <v>76.0</v>
      </c>
      <c r="E1424" s="1">
        <v>1.7408775E7</v>
      </c>
      <c r="F1424" s="1" t="b">
        <v>0</v>
      </c>
      <c r="G1424" s="1" t="b">
        <v>0</v>
      </c>
      <c r="H1424" s="1" t="s">
        <v>1650</v>
      </c>
      <c r="I1424" s="1" t="s">
        <v>6319</v>
      </c>
      <c r="J1424" s="1" t="s">
        <v>7696</v>
      </c>
      <c r="K1424" s="1" t="s">
        <v>10429</v>
      </c>
      <c r="L1424" s="1" t="s">
        <v>740</v>
      </c>
      <c r="M1424" s="1" t="s">
        <v>741</v>
      </c>
      <c r="N1424" s="1" t="s">
        <v>10588</v>
      </c>
      <c r="O1424" s="1" t="s">
        <v>10589</v>
      </c>
    </row>
    <row r="1425">
      <c r="A1425" s="1" t="s">
        <v>10590</v>
      </c>
      <c r="B1425" s="1" t="s">
        <v>7777</v>
      </c>
      <c r="C1425" s="1">
        <v>2.0</v>
      </c>
      <c r="D1425" s="1">
        <v>76.0</v>
      </c>
      <c r="E1425" s="1">
        <v>1.7295884E7</v>
      </c>
      <c r="F1425" s="1" t="b">
        <v>0</v>
      </c>
      <c r="G1425" s="1" t="b">
        <v>0</v>
      </c>
      <c r="H1425" s="1" t="s">
        <v>5491</v>
      </c>
      <c r="I1425" s="1" t="s">
        <v>6319</v>
      </c>
      <c r="J1425" s="1" t="s">
        <v>10167</v>
      </c>
      <c r="K1425" s="1" t="s">
        <v>10565</v>
      </c>
      <c r="L1425" s="1" t="s">
        <v>43</v>
      </c>
      <c r="M1425" s="1" t="s">
        <v>44</v>
      </c>
      <c r="N1425" s="1" t="s">
        <v>10591</v>
      </c>
      <c r="O1425" s="1" t="s">
        <v>10592</v>
      </c>
    </row>
    <row r="1426">
      <c r="A1426" s="1" t="s">
        <v>10593</v>
      </c>
      <c r="B1426" s="1" t="s">
        <v>7777</v>
      </c>
      <c r="C1426" s="1">
        <v>1.0</v>
      </c>
      <c r="D1426" s="1">
        <v>76.0</v>
      </c>
      <c r="E1426" s="1">
        <v>1.7295884E7</v>
      </c>
      <c r="F1426" s="1" t="b">
        <v>0</v>
      </c>
      <c r="G1426" s="1" t="b">
        <v>1</v>
      </c>
      <c r="H1426" s="1" t="s">
        <v>10569</v>
      </c>
      <c r="I1426" s="1" t="s">
        <v>6319</v>
      </c>
      <c r="J1426" s="1" t="s">
        <v>10167</v>
      </c>
      <c r="K1426" s="1" t="s">
        <v>10565</v>
      </c>
      <c r="L1426" s="1" t="s">
        <v>43</v>
      </c>
      <c r="M1426" s="1" t="s">
        <v>44</v>
      </c>
      <c r="N1426" s="1" t="s">
        <v>10594</v>
      </c>
      <c r="O1426" s="1" t="s">
        <v>10595</v>
      </c>
    </row>
    <row r="1427">
      <c r="A1427" s="1" t="s">
        <v>10596</v>
      </c>
      <c r="B1427" s="1" t="s">
        <v>7777</v>
      </c>
      <c r="C1427" s="1">
        <v>2.0</v>
      </c>
      <c r="D1427" s="1">
        <v>76.0</v>
      </c>
      <c r="E1427" s="1">
        <v>1.7187823E7</v>
      </c>
      <c r="F1427" s="1" t="b">
        <v>0</v>
      </c>
      <c r="G1427" s="1" t="b">
        <v>0</v>
      </c>
      <c r="H1427" s="1" t="s">
        <v>5491</v>
      </c>
      <c r="I1427" s="1" t="s">
        <v>6319</v>
      </c>
      <c r="J1427" s="1" t="s">
        <v>10167</v>
      </c>
      <c r="K1427" s="1" t="s">
        <v>10565</v>
      </c>
      <c r="L1427" s="1" t="s">
        <v>43</v>
      </c>
      <c r="M1427" s="1" t="s">
        <v>44</v>
      </c>
      <c r="N1427" s="1" t="s">
        <v>10597</v>
      </c>
      <c r="O1427" s="1" t="s">
        <v>10598</v>
      </c>
    </row>
    <row r="1428">
      <c r="A1428" s="1" t="s">
        <v>10599</v>
      </c>
      <c r="B1428" s="1" t="s">
        <v>7777</v>
      </c>
      <c r="C1428" s="1">
        <v>1.0</v>
      </c>
      <c r="D1428" s="1">
        <v>76.0</v>
      </c>
      <c r="E1428" s="1">
        <v>1.7187823E7</v>
      </c>
      <c r="F1428" s="1" t="b">
        <v>0</v>
      </c>
      <c r="G1428" s="1" t="b">
        <v>1</v>
      </c>
      <c r="H1428" s="1" t="s">
        <v>10569</v>
      </c>
      <c r="I1428" s="1" t="s">
        <v>6319</v>
      </c>
      <c r="J1428" s="1" t="s">
        <v>10167</v>
      </c>
      <c r="K1428" s="1" t="s">
        <v>10565</v>
      </c>
      <c r="L1428" s="1" t="s">
        <v>43</v>
      </c>
      <c r="M1428" s="1" t="s">
        <v>44</v>
      </c>
      <c r="N1428" s="1" t="s">
        <v>10600</v>
      </c>
      <c r="O1428" s="1" t="s">
        <v>10601</v>
      </c>
    </row>
    <row r="1429">
      <c r="A1429" s="1" t="s">
        <v>10602</v>
      </c>
      <c r="B1429" s="1" t="s">
        <v>6093</v>
      </c>
      <c r="D1429" s="1">
        <v>76.0</v>
      </c>
      <c r="E1429" s="1">
        <v>1.7162591E7</v>
      </c>
      <c r="F1429" s="1" t="b">
        <v>0</v>
      </c>
      <c r="G1429" s="1" t="b">
        <v>0</v>
      </c>
      <c r="H1429" s="1" t="s">
        <v>1650</v>
      </c>
      <c r="I1429" s="1" t="s">
        <v>6319</v>
      </c>
      <c r="J1429" s="1" t="s">
        <v>7696</v>
      </c>
      <c r="K1429" s="1" t="s">
        <v>10429</v>
      </c>
      <c r="L1429" s="1" t="s">
        <v>740</v>
      </c>
      <c r="M1429" s="1" t="s">
        <v>741</v>
      </c>
      <c r="N1429" s="1" t="s">
        <v>10603</v>
      </c>
      <c r="O1429" s="1" t="s">
        <v>10604</v>
      </c>
    </row>
    <row r="1430">
      <c r="A1430" s="1" t="s">
        <v>10605</v>
      </c>
      <c r="B1430" s="1" t="s">
        <v>6093</v>
      </c>
      <c r="D1430" s="1">
        <v>76.0</v>
      </c>
      <c r="E1430" s="1">
        <v>1.709083E7</v>
      </c>
      <c r="F1430" s="1" t="b">
        <v>0</v>
      </c>
      <c r="G1430" s="1" t="b">
        <v>0</v>
      </c>
      <c r="H1430" s="1" t="s">
        <v>279</v>
      </c>
      <c r="I1430" s="1" t="s">
        <v>6319</v>
      </c>
      <c r="J1430" s="1" t="s">
        <v>10606</v>
      </c>
      <c r="L1430" s="1" t="s">
        <v>25</v>
      </c>
      <c r="M1430" s="1" t="s">
        <v>138</v>
      </c>
      <c r="N1430" s="1" t="s">
        <v>10607</v>
      </c>
      <c r="O1430" s="1" t="s">
        <v>10608</v>
      </c>
    </row>
    <row r="1431">
      <c r="A1431" s="1" t="s">
        <v>10609</v>
      </c>
      <c r="B1431" s="1" t="s">
        <v>7777</v>
      </c>
      <c r="C1431" s="1">
        <v>1.0</v>
      </c>
      <c r="D1431" s="1">
        <v>76.0</v>
      </c>
      <c r="E1431" s="1">
        <v>1.7030094E7</v>
      </c>
      <c r="F1431" s="1" t="b">
        <v>0</v>
      </c>
      <c r="G1431" s="1" t="b">
        <v>0</v>
      </c>
      <c r="H1431" s="1" t="s">
        <v>46</v>
      </c>
      <c r="I1431" s="1" t="s">
        <v>6319</v>
      </c>
      <c r="J1431" s="1" t="s">
        <v>9772</v>
      </c>
      <c r="K1431" s="1" t="s">
        <v>9773</v>
      </c>
      <c r="L1431" s="1" t="s">
        <v>49</v>
      </c>
      <c r="M1431" s="1" t="s">
        <v>50</v>
      </c>
      <c r="N1431" s="1" t="s">
        <v>10610</v>
      </c>
      <c r="O1431" s="1" t="s">
        <v>10611</v>
      </c>
    </row>
    <row r="1432">
      <c r="A1432" s="1" t="s">
        <v>10612</v>
      </c>
      <c r="B1432" s="1" t="s">
        <v>6093</v>
      </c>
      <c r="D1432" s="1">
        <v>76.0</v>
      </c>
      <c r="E1432" s="1">
        <v>1.6913028E7</v>
      </c>
      <c r="F1432" s="1" t="b">
        <v>0</v>
      </c>
      <c r="G1432" s="1" t="b">
        <v>0</v>
      </c>
      <c r="H1432" s="1" t="s">
        <v>1615</v>
      </c>
      <c r="I1432" s="1" t="s">
        <v>6319</v>
      </c>
      <c r="J1432" s="1" t="s">
        <v>6365</v>
      </c>
      <c r="K1432" s="1" t="s">
        <v>7122</v>
      </c>
      <c r="L1432" s="1" t="s">
        <v>1618</v>
      </c>
      <c r="M1432" s="1" t="s">
        <v>1619</v>
      </c>
      <c r="N1432" s="1" t="s">
        <v>10613</v>
      </c>
      <c r="O1432" s="1" t="s">
        <v>10614</v>
      </c>
    </row>
    <row r="1433">
      <c r="A1433" s="1" t="s">
        <v>10615</v>
      </c>
      <c r="B1433" s="1" t="s">
        <v>7777</v>
      </c>
      <c r="C1433" s="1">
        <v>1.0</v>
      </c>
      <c r="D1433" s="1">
        <v>76.0</v>
      </c>
      <c r="E1433" s="1">
        <v>1.6879744E7</v>
      </c>
      <c r="F1433" s="1" t="b">
        <v>0</v>
      </c>
      <c r="G1433" s="1" t="b">
        <v>0</v>
      </c>
      <c r="H1433" s="1" t="s">
        <v>46</v>
      </c>
      <c r="I1433" s="1" t="s">
        <v>6319</v>
      </c>
      <c r="J1433" s="1" t="s">
        <v>9772</v>
      </c>
      <c r="K1433" s="1" t="s">
        <v>9773</v>
      </c>
      <c r="L1433" s="1" t="s">
        <v>49</v>
      </c>
      <c r="M1433" s="1" t="s">
        <v>50</v>
      </c>
      <c r="N1433" s="1" t="s">
        <v>10616</v>
      </c>
      <c r="O1433" s="1" t="s">
        <v>10617</v>
      </c>
    </row>
    <row r="1434">
      <c r="A1434" s="1" t="s">
        <v>10618</v>
      </c>
      <c r="B1434" s="1" t="s">
        <v>6093</v>
      </c>
      <c r="D1434" s="1">
        <v>76.0</v>
      </c>
      <c r="E1434" s="1">
        <v>1.6783072E7</v>
      </c>
      <c r="F1434" s="1" t="b">
        <v>0</v>
      </c>
      <c r="G1434" s="1" t="b">
        <v>0</v>
      </c>
      <c r="H1434" s="1" t="s">
        <v>279</v>
      </c>
      <c r="I1434" s="1" t="s">
        <v>6319</v>
      </c>
      <c r="J1434" s="1" t="s">
        <v>10606</v>
      </c>
      <c r="L1434" s="1" t="s">
        <v>25</v>
      </c>
      <c r="M1434" s="1" t="s">
        <v>138</v>
      </c>
      <c r="N1434" s="1" t="s">
        <v>10619</v>
      </c>
      <c r="O1434" s="1" t="s">
        <v>10620</v>
      </c>
    </row>
    <row r="1435">
      <c r="A1435" s="1" t="s">
        <v>10621</v>
      </c>
      <c r="B1435" s="1" t="s">
        <v>6093</v>
      </c>
      <c r="D1435" s="1">
        <v>76.0</v>
      </c>
      <c r="E1435" s="1">
        <v>1.6511113E7</v>
      </c>
      <c r="F1435" s="1" t="b">
        <v>0</v>
      </c>
      <c r="G1435" s="1" t="b">
        <v>0</v>
      </c>
      <c r="H1435" s="1" t="s">
        <v>140</v>
      </c>
      <c r="I1435" s="1" t="s">
        <v>6319</v>
      </c>
      <c r="J1435" s="1" t="s">
        <v>10474</v>
      </c>
      <c r="L1435" s="1" t="s">
        <v>25</v>
      </c>
      <c r="M1435" s="1" t="s">
        <v>143</v>
      </c>
      <c r="N1435" s="1" t="s">
        <v>10622</v>
      </c>
      <c r="O1435" s="1" t="s">
        <v>10623</v>
      </c>
    </row>
    <row r="1436">
      <c r="A1436" s="1" t="s">
        <v>10624</v>
      </c>
      <c r="B1436" s="1" t="s">
        <v>6093</v>
      </c>
      <c r="D1436" s="1">
        <v>76.0</v>
      </c>
      <c r="E1436" s="1">
        <v>1.6384719E7</v>
      </c>
      <c r="F1436" s="1" t="b">
        <v>0</v>
      </c>
      <c r="G1436" s="1" t="b">
        <v>0</v>
      </c>
      <c r="H1436" s="1" t="s">
        <v>1615</v>
      </c>
      <c r="I1436" s="1" t="s">
        <v>6319</v>
      </c>
      <c r="J1436" s="1" t="s">
        <v>6365</v>
      </c>
      <c r="K1436" s="1" t="s">
        <v>7122</v>
      </c>
      <c r="L1436" s="1" t="s">
        <v>1618</v>
      </c>
      <c r="M1436" s="1" t="s">
        <v>1619</v>
      </c>
      <c r="N1436" s="1" t="s">
        <v>10625</v>
      </c>
      <c r="O1436" s="1" t="s">
        <v>10626</v>
      </c>
    </row>
    <row r="1437">
      <c r="A1437" s="1" t="s">
        <v>10627</v>
      </c>
      <c r="B1437" s="1" t="s">
        <v>6093</v>
      </c>
      <c r="D1437" s="1">
        <v>76.0</v>
      </c>
      <c r="E1437" s="1">
        <v>1.5936092E7</v>
      </c>
      <c r="F1437" s="1" t="b">
        <v>0</v>
      </c>
      <c r="G1437" s="1" t="b">
        <v>0</v>
      </c>
      <c r="H1437" s="1" t="s">
        <v>105</v>
      </c>
      <c r="I1437" s="1" t="s">
        <v>6319</v>
      </c>
      <c r="J1437" s="1" t="s">
        <v>9609</v>
      </c>
      <c r="K1437" s="1" t="s">
        <v>9629</v>
      </c>
      <c r="L1437" s="1" t="s">
        <v>49</v>
      </c>
      <c r="M1437" s="1" t="s">
        <v>60</v>
      </c>
      <c r="N1437" s="1" t="s">
        <v>10628</v>
      </c>
      <c r="O1437" s="1" t="s">
        <v>10629</v>
      </c>
    </row>
    <row r="1438">
      <c r="A1438" s="1" t="s">
        <v>10630</v>
      </c>
      <c r="B1438" s="1" t="s">
        <v>6093</v>
      </c>
      <c r="D1438" s="1">
        <v>76.0</v>
      </c>
      <c r="E1438" s="1">
        <v>1.5417149E7</v>
      </c>
      <c r="F1438" s="1" t="b">
        <v>0</v>
      </c>
      <c r="G1438" s="1" t="b">
        <v>0</v>
      </c>
      <c r="H1438" s="1" t="s">
        <v>105</v>
      </c>
      <c r="I1438" s="1" t="s">
        <v>6319</v>
      </c>
      <c r="J1438" s="1" t="s">
        <v>9609</v>
      </c>
      <c r="K1438" s="1" t="s">
        <v>9629</v>
      </c>
      <c r="L1438" s="1" t="s">
        <v>49</v>
      </c>
      <c r="M1438" s="1" t="s">
        <v>60</v>
      </c>
      <c r="N1438" s="1" t="s">
        <v>10631</v>
      </c>
      <c r="O1438" s="1" t="s">
        <v>10632</v>
      </c>
    </row>
    <row r="1439">
      <c r="A1439" s="1" t="s">
        <v>10633</v>
      </c>
      <c r="B1439" s="1" t="s">
        <v>6093</v>
      </c>
      <c r="D1439" s="1">
        <v>76.0</v>
      </c>
      <c r="E1439" s="1">
        <v>1.4965379E7</v>
      </c>
      <c r="F1439" s="1" t="b">
        <v>0</v>
      </c>
      <c r="G1439" s="1" t="b">
        <v>0</v>
      </c>
      <c r="H1439" s="1" t="s">
        <v>145</v>
      </c>
      <c r="I1439" s="1" t="s">
        <v>6319</v>
      </c>
      <c r="J1439" s="1" t="s">
        <v>10419</v>
      </c>
      <c r="L1439" s="1" t="s">
        <v>148</v>
      </c>
      <c r="M1439" s="1" t="s">
        <v>149</v>
      </c>
      <c r="N1439" s="1" t="s">
        <v>10634</v>
      </c>
      <c r="O1439" s="1" t="s">
        <v>10635</v>
      </c>
    </row>
    <row r="1440">
      <c r="A1440" s="1" t="s">
        <v>10636</v>
      </c>
      <c r="B1440" s="1" t="s">
        <v>6093</v>
      </c>
      <c r="D1440" s="1">
        <v>76.0</v>
      </c>
      <c r="E1440" s="1">
        <v>1.4929442E7</v>
      </c>
      <c r="F1440" s="1" t="b">
        <v>0</v>
      </c>
      <c r="G1440" s="1" t="b">
        <v>0</v>
      </c>
      <c r="H1440" s="1" t="s">
        <v>192</v>
      </c>
      <c r="I1440" s="1" t="s">
        <v>6319</v>
      </c>
      <c r="J1440" s="1" t="s">
        <v>9791</v>
      </c>
      <c r="L1440" s="1" t="s">
        <v>37</v>
      </c>
      <c r="M1440" s="1" t="s">
        <v>77</v>
      </c>
      <c r="N1440" s="1" t="s">
        <v>10637</v>
      </c>
      <c r="O1440" s="1" t="s">
        <v>10638</v>
      </c>
    </row>
    <row r="1441">
      <c r="A1441" s="1" t="s">
        <v>3625</v>
      </c>
      <c r="B1441" s="1" t="s">
        <v>6093</v>
      </c>
      <c r="D1441" s="1">
        <v>76.0</v>
      </c>
      <c r="E1441" s="1">
        <v>1.4902071E7</v>
      </c>
      <c r="F1441" s="1" t="b">
        <v>0</v>
      </c>
      <c r="G1441" s="1" t="b">
        <v>0</v>
      </c>
      <c r="H1441" s="1" t="s">
        <v>3624</v>
      </c>
      <c r="I1441" s="1" t="s">
        <v>6238</v>
      </c>
      <c r="J1441" s="1" t="s">
        <v>6720</v>
      </c>
      <c r="K1441" s="1" t="s">
        <v>10639</v>
      </c>
      <c r="L1441" s="1" t="s">
        <v>2198</v>
      </c>
      <c r="M1441" s="1" t="s">
        <v>2199</v>
      </c>
      <c r="N1441" s="1" t="s">
        <v>10640</v>
      </c>
      <c r="O1441" s="1" t="s">
        <v>10641</v>
      </c>
    </row>
    <row r="1442">
      <c r="A1442" s="1" t="s">
        <v>10642</v>
      </c>
      <c r="B1442" s="1" t="s">
        <v>6093</v>
      </c>
      <c r="D1442" s="1">
        <v>76.0</v>
      </c>
      <c r="E1442" s="1">
        <v>1.4893898E7</v>
      </c>
      <c r="F1442" s="1" t="b">
        <v>0</v>
      </c>
      <c r="G1442" s="1" t="b">
        <v>0</v>
      </c>
      <c r="H1442" s="1" t="s">
        <v>145</v>
      </c>
      <c r="I1442" s="1" t="s">
        <v>6319</v>
      </c>
      <c r="J1442" s="1" t="s">
        <v>10419</v>
      </c>
      <c r="L1442" s="1" t="s">
        <v>148</v>
      </c>
      <c r="M1442" s="1" t="s">
        <v>149</v>
      </c>
      <c r="N1442" s="1" t="s">
        <v>10643</v>
      </c>
      <c r="O1442" s="1" t="s">
        <v>10644</v>
      </c>
    </row>
    <row r="1443">
      <c r="A1443" s="1" t="s">
        <v>10645</v>
      </c>
      <c r="B1443" s="1" t="s">
        <v>6093</v>
      </c>
      <c r="D1443" s="1">
        <v>76.0</v>
      </c>
      <c r="E1443" s="1">
        <v>1.4783262E7</v>
      </c>
      <c r="F1443" s="1" t="b">
        <v>0</v>
      </c>
      <c r="G1443" s="1" t="b">
        <v>0</v>
      </c>
      <c r="H1443" s="1" t="s">
        <v>177</v>
      </c>
      <c r="I1443" s="1" t="s">
        <v>6319</v>
      </c>
      <c r="J1443" s="1" t="s">
        <v>10481</v>
      </c>
      <c r="L1443" s="1" t="s">
        <v>25</v>
      </c>
      <c r="M1443" s="1" t="s">
        <v>180</v>
      </c>
      <c r="N1443" s="1" t="s">
        <v>10646</v>
      </c>
      <c r="O1443" s="1" t="s">
        <v>10647</v>
      </c>
    </row>
    <row r="1444">
      <c r="A1444" s="1" t="s">
        <v>10648</v>
      </c>
      <c r="B1444" s="1" t="s">
        <v>6093</v>
      </c>
      <c r="D1444" s="1">
        <v>76.0</v>
      </c>
      <c r="E1444" s="1">
        <v>1.4550966E7</v>
      </c>
      <c r="F1444" s="1" t="b">
        <v>0</v>
      </c>
      <c r="G1444" s="1" t="b">
        <v>0</v>
      </c>
      <c r="H1444" s="1" t="s">
        <v>192</v>
      </c>
      <c r="I1444" s="1" t="s">
        <v>6319</v>
      </c>
      <c r="J1444" s="1" t="s">
        <v>9791</v>
      </c>
      <c r="L1444" s="1" t="s">
        <v>37</v>
      </c>
      <c r="M1444" s="1" t="s">
        <v>77</v>
      </c>
      <c r="N1444" s="1" t="s">
        <v>10649</v>
      </c>
      <c r="O1444" s="1" t="s">
        <v>10650</v>
      </c>
    </row>
    <row r="1445">
      <c r="A1445" s="1" t="s">
        <v>10651</v>
      </c>
      <c r="B1445" s="1" t="s">
        <v>6093</v>
      </c>
      <c r="D1445" s="1">
        <v>76.0</v>
      </c>
      <c r="E1445" s="1">
        <v>1.4413988E7</v>
      </c>
      <c r="F1445" s="1" t="b">
        <v>0</v>
      </c>
      <c r="G1445" s="1" t="b">
        <v>0</v>
      </c>
      <c r="H1445" s="1" t="s">
        <v>177</v>
      </c>
      <c r="I1445" s="1" t="s">
        <v>6319</v>
      </c>
      <c r="J1445" s="1" t="s">
        <v>10481</v>
      </c>
      <c r="L1445" s="1" t="s">
        <v>25</v>
      </c>
      <c r="M1445" s="1" t="s">
        <v>180</v>
      </c>
      <c r="N1445" s="1" t="s">
        <v>10652</v>
      </c>
      <c r="O1445" s="1" t="s">
        <v>10653</v>
      </c>
    </row>
    <row r="1446">
      <c r="A1446" s="1" t="s">
        <v>10654</v>
      </c>
      <c r="B1446" s="1" t="s">
        <v>6093</v>
      </c>
      <c r="D1446" s="1">
        <v>76.0</v>
      </c>
      <c r="E1446" s="1">
        <v>1.4015094E7</v>
      </c>
      <c r="F1446" s="1" t="b">
        <v>0</v>
      </c>
      <c r="G1446" s="1" t="b">
        <v>0</v>
      </c>
      <c r="H1446" s="1" t="s">
        <v>380</v>
      </c>
      <c r="I1446" s="1" t="s">
        <v>6319</v>
      </c>
      <c r="J1446" s="1" t="s">
        <v>10655</v>
      </c>
      <c r="L1446" s="1" t="s">
        <v>25</v>
      </c>
      <c r="M1446" s="1" t="s">
        <v>383</v>
      </c>
      <c r="N1446" s="1" t="s">
        <v>10656</v>
      </c>
      <c r="O1446" s="1" t="s">
        <v>10657</v>
      </c>
    </row>
    <row r="1447">
      <c r="A1447" s="1" t="s">
        <v>10658</v>
      </c>
      <c r="B1447" s="1" t="s">
        <v>6093</v>
      </c>
      <c r="D1447" s="1">
        <v>76.0</v>
      </c>
      <c r="E1447" s="1">
        <v>1.3965356E7</v>
      </c>
      <c r="F1447" s="1" t="b">
        <v>0</v>
      </c>
      <c r="G1447" s="1" t="b">
        <v>0</v>
      </c>
      <c r="H1447" s="1" t="s">
        <v>380</v>
      </c>
      <c r="I1447" s="1" t="s">
        <v>6319</v>
      </c>
      <c r="J1447" s="1" t="s">
        <v>10655</v>
      </c>
      <c r="L1447" s="1" t="s">
        <v>25</v>
      </c>
      <c r="M1447" s="1" t="s">
        <v>383</v>
      </c>
      <c r="N1447" s="1" t="s">
        <v>10659</v>
      </c>
      <c r="O1447" s="1" t="s">
        <v>10660</v>
      </c>
    </row>
    <row r="1448">
      <c r="A1448" s="1" t="s">
        <v>10661</v>
      </c>
      <c r="B1448" s="1" t="s">
        <v>6093</v>
      </c>
      <c r="D1448" s="1">
        <v>76.0</v>
      </c>
      <c r="E1448" s="1">
        <v>1.3743418E7</v>
      </c>
      <c r="F1448" s="1" t="b">
        <v>0</v>
      </c>
      <c r="G1448" s="1" t="b">
        <v>0</v>
      </c>
      <c r="H1448" s="1" t="s">
        <v>187</v>
      </c>
      <c r="I1448" s="1" t="s">
        <v>6319</v>
      </c>
      <c r="J1448" s="1" t="s">
        <v>10442</v>
      </c>
      <c r="L1448" s="1" t="s">
        <v>25</v>
      </c>
      <c r="M1448" s="1" t="s">
        <v>190</v>
      </c>
      <c r="N1448" s="1" t="s">
        <v>10662</v>
      </c>
      <c r="O1448" s="1" t="s">
        <v>10663</v>
      </c>
    </row>
    <row r="1449">
      <c r="A1449" s="1" t="s">
        <v>10664</v>
      </c>
      <c r="B1449" s="1" t="s">
        <v>6093</v>
      </c>
      <c r="D1449" s="1">
        <v>76.0</v>
      </c>
      <c r="E1449" s="1">
        <v>1.3629957E7</v>
      </c>
      <c r="F1449" s="1" t="b">
        <v>0</v>
      </c>
      <c r="G1449" s="1" t="b">
        <v>0</v>
      </c>
      <c r="H1449" s="1" t="s">
        <v>171</v>
      </c>
      <c r="I1449" s="1" t="s">
        <v>6319</v>
      </c>
      <c r="J1449" s="1" t="s">
        <v>6883</v>
      </c>
      <c r="K1449" s="1" t="s">
        <v>10387</v>
      </c>
      <c r="L1449" s="1" t="s">
        <v>174</v>
      </c>
      <c r="M1449" s="1" t="s">
        <v>175</v>
      </c>
      <c r="N1449" s="1" t="s">
        <v>10665</v>
      </c>
      <c r="O1449" s="1" t="s">
        <v>10666</v>
      </c>
    </row>
    <row r="1450">
      <c r="A1450" s="1" t="s">
        <v>10667</v>
      </c>
      <c r="B1450" s="1" t="s">
        <v>6093</v>
      </c>
      <c r="D1450" s="1">
        <v>76.0</v>
      </c>
      <c r="E1450" s="1">
        <v>1.3520784E7</v>
      </c>
      <c r="F1450" s="1" t="b">
        <v>0</v>
      </c>
      <c r="G1450" s="1" t="b">
        <v>0</v>
      </c>
      <c r="H1450" s="1" t="s">
        <v>242</v>
      </c>
      <c r="I1450" s="1" t="s">
        <v>6319</v>
      </c>
      <c r="J1450" s="1" t="s">
        <v>10546</v>
      </c>
      <c r="L1450" s="1" t="s">
        <v>25</v>
      </c>
      <c r="M1450" s="1" t="s">
        <v>149</v>
      </c>
      <c r="N1450" s="1" t="s">
        <v>10668</v>
      </c>
      <c r="O1450" s="1" t="s">
        <v>10669</v>
      </c>
    </row>
    <row r="1451">
      <c r="A1451" s="1" t="s">
        <v>10670</v>
      </c>
      <c r="B1451" s="1" t="s">
        <v>6093</v>
      </c>
      <c r="D1451" s="1">
        <v>76.0</v>
      </c>
      <c r="E1451" s="1">
        <v>1.3477857E7</v>
      </c>
      <c r="F1451" s="1" t="b">
        <v>0</v>
      </c>
      <c r="G1451" s="1" t="b">
        <v>0</v>
      </c>
      <c r="H1451" s="1" t="s">
        <v>242</v>
      </c>
      <c r="I1451" s="1" t="s">
        <v>6319</v>
      </c>
      <c r="J1451" s="1" t="s">
        <v>10546</v>
      </c>
      <c r="L1451" s="1" t="s">
        <v>25</v>
      </c>
      <c r="M1451" s="1" t="s">
        <v>149</v>
      </c>
      <c r="N1451" s="1" t="s">
        <v>10671</v>
      </c>
      <c r="O1451" s="1" t="s">
        <v>10672</v>
      </c>
    </row>
    <row r="1452">
      <c r="A1452" s="1" t="s">
        <v>10673</v>
      </c>
      <c r="B1452" s="1" t="s">
        <v>6093</v>
      </c>
      <c r="D1452" s="1">
        <v>76.0</v>
      </c>
      <c r="E1452" s="1">
        <v>1.3420851E7</v>
      </c>
      <c r="F1452" s="1" t="b">
        <v>0</v>
      </c>
      <c r="G1452" s="1" t="b">
        <v>0</v>
      </c>
      <c r="H1452" s="1" t="s">
        <v>171</v>
      </c>
      <c r="I1452" s="1" t="s">
        <v>6319</v>
      </c>
      <c r="J1452" s="1" t="s">
        <v>6883</v>
      </c>
      <c r="K1452" s="1" t="s">
        <v>10387</v>
      </c>
      <c r="L1452" s="1" t="s">
        <v>174</v>
      </c>
      <c r="M1452" s="1" t="s">
        <v>175</v>
      </c>
      <c r="N1452" s="1" t="s">
        <v>10674</v>
      </c>
      <c r="O1452" s="1" t="s">
        <v>10675</v>
      </c>
    </row>
    <row r="1453">
      <c r="A1453" s="1" t="s">
        <v>10676</v>
      </c>
      <c r="B1453" s="1" t="s">
        <v>6093</v>
      </c>
      <c r="D1453" s="1">
        <v>76.0</v>
      </c>
      <c r="E1453" s="1">
        <v>1.3363351E7</v>
      </c>
      <c r="F1453" s="1" t="b">
        <v>0</v>
      </c>
      <c r="G1453" s="1" t="b">
        <v>1</v>
      </c>
      <c r="H1453" s="1" t="s">
        <v>9704</v>
      </c>
      <c r="I1453" s="1" t="s">
        <v>6319</v>
      </c>
      <c r="J1453" s="1" t="s">
        <v>9705</v>
      </c>
      <c r="K1453" s="1" t="s">
        <v>9706</v>
      </c>
      <c r="L1453" s="1" t="s">
        <v>128</v>
      </c>
      <c r="M1453" s="1" t="s">
        <v>129</v>
      </c>
      <c r="N1453" s="1" t="s">
        <v>10677</v>
      </c>
      <c r="O1453" s="1" t="s">
        <v>10678</v>
      </c>
    </row>
    <row r="1454">
      <c r="A1454" s="1" t="s">
        <v>10679</v>
      </c>
      <c r="B1454" s="1" t="s">
        <v>6093</v>
      </c>
      <c r="D1454" s="1">
        <v>76.0</v>
      </c>
      <c r="E1454" s="1">
        <v>1.3230405E7</v>
      </c>
      <c r="F1454" s="1" t="b">
        <v>0</v>
      </c>
      <c r="G1454" s="1" t="b">
        <v>0</v>
      </c>
      <c r="H1454" s="1" t="s">
        <v>279</v>
      </c>
      <c r="I1454" s="1" t="s">
        <v>6319</v>
      </c>
      <c r="J1454" s="1" t="s">
        <v>10606</v>
      </c>
      <c r="L1454" s="1" t="s">
        <v>25</v>
      </c>
      <c r="M1454" s="1" t="s">
        <v>138</v>
      </c>
      <c r="N1454" s="1" t="s">
        <v>10680</v>
      </c>
      <c r="O1454" s="1" t="s">
        <v>10681</v>
      </c>
    </row>
    <row r="1455">
      <c r="A1455" s="1" t="s">
        <v>10682</v>
      </c>
      <c r="B1455" s="1" t="s">
        <v>6093</v>
      </c>
      <c r="D1455" s="1">
        <v>76.0</v>
      </c>
      <c r="E1455" s="1">
        <v>1.3221325E7</v>
      </c>
      <c r="F1455" s="1" t="b">
        <v>0</v>
      </c>
      <c r="G1455" s="1" t="b">
        <v>0</v>
      </c>
      <c r="H1455" s="1" t="s">
        <v>279</v>
      </c>
      <c r="I1455" s="1" t="s">
        <v>6319</v>
      </c>
      <c r="J1455" s="1" t="s">
        <v>10606</v>
      </c>
      <c r="L1455" s="1" t="s">
        <v>25</v>
      </c>
      <c r="M1455" s="1" t="s">
        <v>138</v>
      </c>
      <c r="N1455" s="1" t="s">
        <v>10683</v>
      </c>
      <c r="O1455" s="1" t="s">
        <v>10684</v>
      </c>
    </row>
    <row r="1456">
      <c r="A1456" s="1" t="s">
        <v>10685</v>
      </c>
      <c r="B1456" s="1" t="s">
        <v>6093</v>
      </c>
      <c r="D1456" s="1">
        <v>76.0</v>
      </c>
      <c r="E1456" s="1">
        <v>1.2923893E7</v>
      </c>
      <c r="F1456" s="1" t="b">
        <v>0</v>
      </c>
      <c r="G1456" s="1" t="b">
        <v>1</v>
      </c>
      <c r="H1456" s="1" t="s">
        <v>9704</v>
      </c>
      <c r="I1456" s="1" t="s">
        <v>6319</v>
      </c>
      <c r="J1456" s="1" t="s">
        <v>9705</v>
      </c>
      <c r="K1456" s="1" t="s">
        <v>9706</v>
      </c>
      <c r="L1456" s="1" t="s">
        <v>128</v>
      </c>
      <c r="M1456" s="1" t="s">
        <v>129</v>
      </c>
      <c r="N1456" s="1" t="s">
        <v>10686</v>
      </c>
      <c r="O1456" s="1" t="s">
        <v>10687</v>
      </c>
    </row>
    <row r="1457">
      <c r="A1457" s="1" t="s">
        <v>10688</v>
      </c>
      <c r="B1457" s="1" t="s">
        <v>6093</v>
      </c>
      <c r="D1457" s="1">
        <v>76.0</v>
      </c>
      <c r="E1457" s="1">
        <v>1.2400006E7</v>
      </c>
      <c r="F1457" s="1" t="b">
        <v>0</v>
      </c>
      <c r="G1457" s="1" t="b">
        <v>0</v>
      </c>
      <c r="H1457" s="1" t="s">
        <v>187</v>
      </c>
      <c r="I1457" s="1" t="s">
        <v>6319</v>
      </c>
      <c r="J1457" s="1" t="s">
        <v>10442</v>
      </c>
      <c r="L1457" s="1" t="s">
        <v>25</v>
      </c>
      <c r="M1457" s="1" t="s">
        <v>190</v>
      </c>
      <c r="N1457" s="1" t="s">
        <v>10689</v>
      </c>
      <c r="O1457" s="1" t="s">
        <v>10690</v>
      </c>
    </row>
    <row r="1458">
      <c r="A1458" s="1" t="s">
        <v>10691</v>
      </c>
      <c r="B1458" s="1" t="s">
        <v>6093</v>
      </c>
      <c r="D1458" s="1">
        <v>76.0</v>
      </c>
      <c r="E1458" s="1">
        <v>1.1664764E7</v>
      </c>
      <c r="F1458" s="1" t="b">
        <v>0</v>
      </c>
      <c r="G1458" s="1" t="b">
        <v>0</v>
      </c>
      <c r="H1458" s="1" t="s">
        <v>1105</v>
      </c>
      <c r="I1458" s="1" t="s">
        <v>9204</v>
      </c>
      <c r="J1458" s="1" t="s">
        <v>9205</v>
      </c>
      <c r="K1458" s="1" t="s">
        <v>9206</v>
      </c>
      <c r="L1458" s="1" t="s">
        <v>174</v>
      </c>
      <c r="M1458" s="1" t="s">
        <v>175</v>
      </c>
      <c r="N1458" s="1" t="s">
        <v>10692</v>
      </c>
      <c r="O1458" s="1" t="s">
        <v>10693</v>
      </c>
    </row>
    <row r="1459">
      <c r="A1459" s="1" t="s">
        <v>10694</v>
      </c>
      <c r="B1459" s="1" t="s">
        <v>6093</v>
      </c>
      <c r="D1459" s="1">
        <v>76.0</v>
      </c>
      <c r="E1459" s="1">
        <v>1.1510994E7</v>
      </c>
      <c r="F1459" s="1" t="b">
        <v>0</v>
      </c>
      <c r="G1459" s="1" t="b">
        <v>0</v>
      </c>
      <c r="H1459" s="1" t="s">
        <v>1844</v>
      </c>
      <c r="I1459" s="1" t="s">
        <v>6319</v>
      </c>
      <c r="J1459" s="1" t="s">
        <v>6548</v>
      </c>
      <c r="K1459" s="1" t="s">
        <v>6984</v>
      </c>
      <c r="L1459" s="1" t="s">
        <v>49</v>
      </c>
      <c r="M1459" s="1" t="s">
        <v>1847</v>
      </c>
      <c r="N1459" s="1" t="s">
        <v>10695</v>
      </c>
      <c r="O1459" s="1" t="s">
        <v>10696</v>
      </c>
    </row>
    <row r="1460">
      <c r="A1460" s="1" t="s">
        <v>10697</v>
      </c>
      <c r="B1460" s="1" t="s">
        <v>6093</v>
      </c>
      <c r="D1460" s="1">
        <v>76.0</v>
      </c>
      <c r="E1460" s="1">
        <v>1.1214538E7</v>
      </c>
      <c r="F1460" s="1" t="b">
        <v>0</v>
      </c>
      <c r="G1460" s="1" t="b">
        <v>0</v>
      </c>
      <c r="H1460" s="1" t="s">
        <v>380</v>
      </c>
      <c r="I1460" s="1" t="s">
        <v>6319</v>
      </c>
      <c r="J1460" s="1" t="s">
        <v>10655</v>
      </c>
      <c r="L1460" s="1" t="s">
        <v>25</v>
      </c>
      <c r="M1460" s="1" t="s">
        <v>383</v>
      </c>
      <c r="N1460" s="1" t="s">
        <v>10698</v>
      </c>
      <c r="O1460" s="1" t="s">
        <v>10699</v>
      </c>
    </row>
    <row r="1461">
      <c r="A1461" s="1" t="s">
        <v>10700</v>
      </c>
      <c r="B1461" s="1" t="s">
        <v>6093</v>
      </c>
      <c r="D1461" s="1">
        <v>76.0</v>
      </c>
      <c r="E1461" s="1">
        <v>1.1118989E7</v>
      </c>
      <c r="F1461" s="1" t="b">
        <v>0</v>
      </c>
      <c r="G1461" s="1" t="b">
        <v>0</v>
      </c>
      <c r="H1461" s="1" t="s">
        <v>1844</v>
      </c>
      <c r="I1461" s="1" t="s">
        <v>6319</v>
      </c>
      <c r="J1461" s="1" t="s">
        <v>6548</v>
      </c>
      <c r="K1461" s="1" t="s">
        <v>6984</v>
      </c>
      <c r="L1461" s="1" t="s">
        <v>49</v>
      </c>
      <c r="M1461" s="1" t="s">
        <v>1847</v>
      </c>
      <c r="N1461" s="1" t="s">
        <v>10701</v>
      </c>
      <c r="O1461" s="1" t="s">
        <v>10702</v>
      </c>
    </row>
    <row r="1462">
      <c r="A1462" s="1" t="s">
        <v>10703</v>
      </c>
      <c r="B1462" s="1" t="s">
        <v>6093</v>
      </c>
      <c r="D1462" s="1">
        <v>76.0</v>
      </c>
      <c r="E1462" s="1">
        <v>1.1094802E7</v>
      </c>
      <c r="F1462" s="1" t="b">
        <v>0</v>
      </c>
      <c r="G1462" s="1" t="b">
        <v>0</v>
      </c>
      <c r="H1462" s="1" t="s">
        <v>380</v>
      </c>
      <c r="I1462" s="1" t="s">
        <v>6319</v>
      </c>
      <c r="J1462" s="1" t="s">
        <v>10655</v>
      </c>
      <c r="L1462" s="1" t="s">
        <v>25</v>
      </c>
      <c r="M1462" s="1" t="s">
        <v>383</v>
      </c>
      <c r="N1462" s="1" t="s">
        <v>10704</v>
      </c>
      <c r="O1462" s="1" t="s">
        <v>10705</v>
      </c>
    </row>
    <row r="1463">
      <c r="A1463" s="1" t="s">
        <v>3613</v>
      </c>
      <c r="B1463" s="1" t="s">
        <v>6093</v>
      </c>
      <c r="D1463" s="1">
        <v>76.0</v>
      </c>
      <c r="E1463" s="1">
        <v>1.0587384E7</v>
      </c>
      <c r="F1463" s="1" t="b">
        <v>0</v>
      </c>
      <c r="G1463" s="1" t="b">
        <v>0</v>
      </c>
      <c r="H1463" s="1" t="s">
        <v>3612</v>
      </c>
      <c r="I1463" s="1" t="s">
        <v>6238</v>
      </c>
      <c r="J1463" s="1" t="s">
        <v>10706</v>
      </c>
      <c r="K1463" s="1" t="s">
        <v>10707</v>
      </c>
      <c r="L1463" s="1" t="s">
        <v>2265</v>
      </c>
      <c r="M1463" s="1" t="s">
        <v>2266</v>
      </c>
      <c r="N1463" s="1" t="s">
        <v>10708</v>
      </c>
      <c r="O1463" s="1" t="s">
        <v>10709</v>
      </c>
    </row>
    <row r="1464">
      <c r="A1464" s="1" t="s">
        <v>10710</v>
      </c>
      <c r="B1464" s="1" t="s">
        <v>6093</v>
      </c>
      <c r="D1464" s="1">
        <v>76.0</v>
      </c>
      <c r="E1464" s="1">
        <v>1.0508255E7</v>
      </c>
      <c r="F1464" s="1" t="b">
        <v>0</v>
      </c>
      <c r="G1464" s="1" t="b">
        <v>0</v>
      </c>
      <c r="H1464" s="1" t="s">
        <v>1769</v>
      </c>
      <c r="I1464" s="1" t="s">
        <v>6319</v>
      </c>
      <c r="J1464" s="1" t="s">
        <v>6356</v>
      </c>
      <c r="K1464" s="1" t="s">
        <v>6679</v>
      </c>
      <c r="L1464" s="1" t="s">
        <v>1624</v>
      </c>
      <c r="M1464" s="1" t="s">
        <v>1625</v>
      </c>
      <c r="N1464" s="1" t="s">
        <v>10711</v>
      </c>
      <c r="O1464" s="1" t="s">
        <v>10712</v>
      </c>
    </row>
    <row r="1465">
      <c r="A1465" s="1" t="s">
        <v>10713</v>
      </c>
      <c r="B1465" s="1" t="s">
        <v>6093</v>
      </c>
      <c r="D1465" s="1">
        <v>76.0</v>
      </c>
      <c r="E1465" s="1">
        <v>1.0478387E7</v>
      </c>
      <c r="F1465" s="1" t="b">
        <v>0</v>
      </c>
      <c r="G1465" s="1" t="b">
        <v>0</v>
      </c>
      <c r="H1465" s="1" t="s">
        <v>1729</v>
      </c>
      <c r="I1465" s="1" t="s">
        <v>6319</v>
      </c>
      <c r="J1465" s="1" t="s">
        <v>6490</v>
      </c>
      <c r="K1465" s="1" t="s">
        <v>9670</v>
      </c>
      <c r="L1465" s="1" t="s">
        <v>49</v>
      </c>
      <c r="M1465" s="1" t="s">
        <v>1732</v>
      </c>
      <c r="N1465" s="1" t="s">
        <v>10714</v>
      </c>
      <c r="O1465" s="1" t="s">
        <v>10715</v>
      </c>
    </row>
    <row r="1466">
      <c r="A1466" s="1" t="s">
        <v>10716</v>
      </c>
      <c r="B1466" s="1" t="s">
        <v>6093</v>
      </c>
      <c r="D1466" s="1">
        <v>76.0</v>
      </c>
      <c r="E1466" s="1">
        <v>1.0167581E7</v>
      </c>
      <c r="F1466" s="1" t="b">
        <v>0</v>
      </c>
      <c r="G1466" s="1" t="b">
        <v>0</v>
      </c>
      <c r="H1466" s="1" t="s">
        <v>1769</v>
      </c>
      <c r="I1466" s="1" t="s">
        <v>6319</v>
      </c>
      <c r="J1466" s="1" t="s">
        <v>6356</v>
      </c>
      <c r="K1466" s="1" t="s">
        <v>6679</v>
      </c>
      <c r="L1466" s="1" t="s">
        <v>1624</v>
      </c>
      <c r="M1466" s="1" t="s">
        <v>1625</v>
      </c>
      <c r="N1466" s="1" t="s">
        <v>10717</v>
      </c>
      <c r="O1466" s="1" t="s">
        <v>10718</v>
      </c>
    </row>
    <row r="1467">
      <c r="A1467" s="1" t="s">
        <v>10719</v>
      </c>
      <c r="B1467" s="1" t="s">
        <v>6093</v>
      </c>
      <c r="D1467" s="1">
        <v>76.0</v>
      </c>
      <c r="E1467" s="1">
        <v>1.0131447E7</v>
      </c>
      <c r="F1467" s="1" t="b">
        <v>0</v>
      </c>
      <c r="G1467" s="1" t="b">
        <v>0</v>
      </c>
      <c r="H1467" s="1" t="s">
        <v>1729</v>
      </c>
      <c r="I1467" s="1" t="s">
        <v>6319</v>
      </c>
      <c r="J1467" s="1" t="s">
        <v>6490</v>
      </c>
      <c r="K1467" s="1" t="s">
        <v>9670</v>
      </c>
      <c r="L1467" s="1" t="s">
        <v>49</v>
      </c>
      <c r="M1467" s="1" t="s">
        <v>1732</v>
      </c>
      <c r="N1467" s="1" t="s">
        <v>10720</v>
      </c>
      <c r="O1467" s="1" t="s">
        <v>10721</v>
      </c>
    </row>
    <row r="1468">
      <c r="A1468" s="1" t="s">
        <v>10722</v>
      </c>
      <c r="B1468" s="1" t="s">
        <v>6093</v>
      </c>
      <c r="D1468" s="1">
        <v>76.0</v>
      </c>
      <c r="E1468" s="1">
        <v>9459898.0</v>
      </c>
      <c r="F1468" s="1" t="b">
        <v>1</v>
      </c>
      <c r="G1468" s="1" t="b">
        <v>0</v>
      </c>
      <c r="H1468" s="1" t="s">
        <v>500</v>
      </c>
      <c r="I1468" s="1" t="s">
        <v>9204</v>
      </c>
      <c r="J1468" s="1" t="s">
        <v>9914</v>
      </c>
      <c r="L1468" s="1" t="s">
        <v>503</v>
      </c>
      <c r="M1468" s="1" t="s">
        <v>427</v>
      </c>
      <c r="N1468" s="1" t="s">
        <v>10723</v>
      </c>
      <c r="O1468" s="1" t="s">
        <v>10724</v>
      </c>
    </row>
    <row r="1469">
      <c r="A1469" s="1" t="s">
        <v>10725</v>
      </c>
      <c r="B1469" s="1" t="s">
        <v>6093</v>
      </c>
      <c r="D1469" s="1">
        <v>76.0</v>
      </c>
      <c r="E1469" s="1">
        <v>8728825.0</v>
      </c>
      <c r="F1469" s="1" t="b">
        <v>0</v>
      </c>
      <c r="G1469" s="1" t="b">
        <v>0</v>
      </c>
      <c r="H1469" s="1" t="s">
        <v>251</v>
      </c>
      <c r="I1469" s="1" t="s">
        <v>6319</v>
      </c>
      <c r="J1469" s="1" t="s">
        <v>10326</v>
      </c>
      <c r="K1469" s="1" t="s">
        <v>10327</v>
      </c>
      <c r="L1469" s="1" t="s">
        <v>254</v>
      </c>
      <c r="M1469" s="1" t="s">
        <v>119</v>
      </c>
      <c r="N1469" s="1" t="s">
        <v>10726</v>
      </c>
      <c r="O1469" s="1" t="s">
        <v>10727</v>
      </c>
    </row>
    <row r="1470">
      <c r="A1470" s="1" t="s">
        <v>10728</v>
      </c>
      <c r="B1470" s="1" t="s">
        <v>6093</v>
      </c>
      <c r="D1470" s="1">
        <v>76.0</v>
      </c>
      <c r="E1470" s="1">
        <v>8688407.0</v>
      </c>
      <c r="F1470" s="1" t="b">
        <v>0</v>
      </c>
      <c r="G1470" s="1" t="b">
        <v>0</v>
      </c>
      <c r="H1470" s="1" t="s">
        <v>289</v>
      </c>
      <c r="I1470" s="1" t="s">
        <v>6319</v>
      </c>
      <c r="J1470" s="1" t="s">
        <v>10415</v>
      </c>
      <c r="L1470" s="1" t="s">
        <v>25</v>
      </c>
      <c r="M1470" s="1" t="s">
        <v>292</v>
      </c>
      <c r="N1470" s="1" t="s">
        <v>10729</v>
      </c>
      <c r="O1470" s="1" t="s">
        <v>10730</v>
      </c>
    </row>
    <row r="1471">
      <c r="A1471" s="1" t="s">
        <v>10731</v>
      </c>
      <c r="B1471" s="1" t="s">
        <v>6093</v>
      </c>
      <c r="D1471" s="1">
        <v>76.0</v>
      </c>
      <c r="E1471" s="1">
        <v>8661124.0</v>
      </c>
      <c r="F1471" s="1" t="b">
        <v>0</v>
      </c>
      <c r="G1471" s="1" t="b">
        <v>0</v>
      </c>
      <c r="H1471" s="1" t="s">
        <v>289</v>
      </c>
      <c r="I1471" s="1" t="s">
        <v>6319</v>
      </c>
      <c r="J1471" s="1" t="s">
        <v>10415</v>
      </c>
      <c r="L1471" s="1" t="s">
        <v>25</v>
      </c>
      <c r="M1471" s="1" t="s">
        <v>292</v>
      </c>
      <c r="N1471" s="1" t="s">
        <v>10732</v>
      </c>
      <c r="O1471" s="1" t="s">
        <v>10733</v>
      </c>
    </row>
    <row r="1472">
      <c r="A1472" s="1" t="s">
        <v>10734</v>
      </c>
      <c r="B1472" s="1" t="s">
        <v>6093</v>
      </c>
      <c r="D1472" s="1">
        <v>76.0</v>
      </c>
      <c r="E1472" s="1">
        <v>7900036.0</v>
      </c>
      <c r="F1472" s="1" t="b">
        <v>0</v>
      </c>
      <c r="G1472" s="1" t="b">
        <v>0</v>
      </c>
      <c r="H1472" s="1" t="s">
        <v>251</v>
      </c>
      <c r="I1472" s="1" t="s">
        <v>6319</v>
      </c>
      <c r="J1472" s="1" t="s">
        <v>10326</v>
      </c>
      <c r="K1472" s="1" t="s">
        <v>10327</v>
      </c>
      <c r="L1472" s="1" t="s">
        <v>254</v>
      </c>
      <c r="M1472" s="1" t="s">
        <v>119</v>
      </c>
      <c r="N1472" s="1" t="s">
        <v>10735</v>
      </c>
      <c r="O1472" s="1" t="s">
        <v>10736</v>
      </c>
    </row>
    <row r="1473">
      <c r="A1473" s="1" t="s">
        <v>506</v>
      </c>
      <c r="B1473" s="1" t="s">
        <v>6093</v>
      </c>
      <c r="D1473" s="1">
        <v>76.0</v>
      </c>
      <c r="E1473" s="1">
        <v>7743051.0</v>
      </c>
      <c r="F1473" s="1" t="b">
        <v>1</v>
      </c>
      <c r="G1473" s="1" t="b">
        <v>0</v>
      </c>
      <c r="H1473" s="1" t="s">
        <v>505</v>
      </c>
      <c r="I1473" s="1" t="s">
        <v>6319</v>
      </c>
      <c r="J1473" s="1" t="s">
        <v>10737</v>
      </c>
      <c r="K1473" s="1" t="s">
        <v>10738</v>
      </c>
      <c r="L1473" s="1" t="s">
        <v>508</v>
      </c>
      <c r="M1473" s="1" t="s">
        <v>509</v>
      </c>
      <c r="N1473" s="1" t="s">
        <v>10739</v>
      </c>
      <c r="O1473" s="1" t="s">
        <v>10740</v>
      </c>
    </row>
    <row r="1474">
      <c r="A1474" s="1" t="s">
        <v>512</v>
      </c>
      <c r="B1474" s="1" t="s">
        <v>6093</v>
      </c>
      <c r="D1474" s="1">
        <v>76.0</v>
      </c>
      <c r="E1474" s="1">
        <v>7687640.0</v>
      </c>
      <c r="F1474" s="1" t="b">
        <v>1</v>
      </c>
      <c r="G1474" s="1" t="b">
        <v>0</v>
      </c>
      <c r="H1474" s="1" t="s">
        <v>511</v>
      </c>
      <c r="I1474" s="1" t="s">
        <v>6319</v>
      </c>
      <c r="J1474" s="1" t="s">
        <v>10741</v>
      </c>
      <c r="K1474" s="1" t="s">
        <v>10742</v>
      </c>
      <c r="L1474" s="1" t="s">
        <v>514</v>
      </c>
      <c r="M1474" s="1" t="s">
        <v>515</v>
      </c>
      <c r="N1474" s="1" t="s">
        <v>10743</v>
      </c>
      <c r="O1474" s="1" t="s">
        <v>10744</v>
      </c>
    </row>
    <row r="1475">
      <c r="A1475" s="1" t="s">
        <v>10745</v>
      </c>
      <c r="B1475" s="1" t="s">
        <v>6093</v>
      </c>
      <c r="D1475" s="1">
        <v>76.0</v>
      </c>
      <c r="E1475" s="1">
        <v>7233869.0</v>
      </c>
      <c r="F1475" s="1" t="b">
        <v>0</v>
      </c>
      <c r="G1475" s="1" t="b">
        <v>0</v>
      </c>
      <c r="H1475" s="1" t="s">
        <v>265</v>
      </c>
      <c r="I1475" s="1" t="s">
        <v>6319</v>
      </c>
      <c r="J1475" s="1" t="s">
        <v>9568</v>
      </c>
      <c r="L1475" s="1" t="s">
        <v>25</v>
      </c>
      <c r="M1475" s="1" t="s">
        <v>268</v>
      </c>
      <c r="N1475" s="1" t="s">
        <v>10746</v>
      </c>
      <c r="O1475" s="1" t="s">
        <v>10747</v>
      </c>
    </row>
    <row r="1476">
      <c r="A1476" s="1" t="s">
        <v>10748</v>
      </c>
      <c r="B1476" s="1" t="s">
        <v>6093</v>
      </c>
      <c r="D1476" s="1">
        <v>76.0</v>
      </c>
      <c r="E1476" s="1">
        <v>7098631.0</v>
      </c>
      <c r="F1476" s="1" t="b">
        <v>1</v>
      </c>
      <c r="G1476" s="1" t="b">
        <v>0</v>
      </c>
      <c r="H1476" s="1" t="s">
        <v>500</v>
      </c>
      <c r="I1476" s="1" t="s">
        <v>9204</v>
      </c>
      <c r="J1476" s="1" t="s">
        <v>9914</v>
      </c>
      <c r="L1476" s="1" t="s">
        <v>503</v>
      </c>
      <c r="M1476" s="1" t="s">
        <v>427</v>
      </c>
      <c r="N1476" s="1" t="s">
        <v>10749</v>
      </c>
      <c r="O1476" s="1" t="s">
        <v>10750</v>
      </c>
    </row>
    <row r="1477">
      <c r="A1477" s="1" t="s">
        <v>10751</v>
      </c>
      <c r="B1477" s="1" t="s">
        <v>6093</v>
      </c>
      <c r="D1477" s="1">
        <v>76.0</v>
      </c>
      <c r="E1477" s="1">
        <v>6541393.0</v>
      </c>
      <c r="F1477" s="1" t="b">
        <v>0</v>
      </c>
      <c r="G1477" s="1" t="b">
        <v>0</v>
      </c>
      <c r="H1477" s="1" t="s">
        <v>265</v>
      </c>
      <c r="I1477" s="1" t="s">
        <v>6319</v>
      </c>
      <c r="J1477" s="1" t="s">
        <v>9568</v>
      </c>
      <c r="L1477" s="1" t="s">
        <v>25</v>
      </c>
      <c r="M1477" s="1" t="s">
        <v>268</v>
      </c>
      <c r="N1477" s="1" t="s">
        <v>10752</v>
      </c>
      <c r="O1477" s="1" t="s">
        <v>10753</v>
      </c>
    </row>
    <row r="1478">
      <c r="A1478" s="1" t="s">
        <v>10754</v>
      </c>
      <c r="B1478" s="1" t="s">
        <v>6093</v>
      </c>
      <c r="D1478" s="1">
        <v>76.0</v>
      </c>
      <c r="E1478" s="1">
        <v>6536407.0</v>
      </c>
      <c r="F1478" s="1" t="b">
        <v>0</v>
      </c>
      <c r="G1478" s="1" t="b">
        <v>0</v>
      </c>
      <c r="H1478" s="1" t="s">
        <v>1840</v>
      </c>
      <c r="I1478" s="1" t="s">
        <v>6319</v>
      </c>
      <c r="J1478" s="1" t="s">
        <v>7116</v>
      </c>
      <c r="K1478" s="1" t="s">
        <v>7436</v>
      </c>
      <c r="L1478" s="1" t="s">
        <v>1594</v>
      </c>
      <c r="M1478" s="1" t="s">
        <v>1595</v>
      </c>
      <c r="N1478" s="1" t="s">
        <v>10755</v>
      </c>
      <c r="O1478" s="1" t="s">
        <v>10756</v>
      </c>
    </row>
    <row r="1479">
      <c r="A1479" s="1" t="s">
        <v>518</v>
      </c>
      <c r="B1479" s="1" t="s">
        <v>6093</v>
      </c>
      <c r="D1479" s="1">
        <v>76.0</v>
      </c>
      <c r="E1479" s="1">
        <v>6446082.0</v>
      </c>
      <c r="F1479" s="1" t="b">
        <v>1</v>
      </c>
      <c r="G1479" s="1" t="b">
        <v>0</v>
      </c>
      <c r="H1479" s="1" t="s">
        <v>517</v>
      </c>
      <c r="I1479" s="1" t="s">
        <v>6319</v>
      </c>
      <c r="J1479" s="1" t="s">
        <v>10737</v>
      </c>
      <c r="K1479" s="1" t="s">
        <v>10757</v>
      </c>
      <c r="L1479" s="1" t="s">
        <v>508</v>
      </c>
      <c r="M1479" s="1" t="s">
        <v>509</v>
      </c>
      <c r="N1479" s="1" t="s">
        <v>10758</v>
      </c>
      <c r="O1479" s="1" t="s">
        <v>10759</v>
      </c>
    </row>
    <row r="1480">
      <c r="A1480" s="1" t="s">
        <v>10760</v>
      </c>
      <c r="B1480" s="1" t="s">
        <v>6093</v>
      </c>
      <c r="D1480" s="1">
        <v>76.0</v>
      </c>
      <c r="E1480" s="1">
        <v>6316308.0</v>
      </c>
      <c r="F1480" s="1" t="b">
        <v>0</v>
      </c>
      <c r="G1480" s="1" t="b">
        <v>0</v>
      </c>
      <c r="H1480" s="1" t="s">
        <v>1840</v>
      </c>
      <c r="I1480" s="1" t="s">
        <v>6319</v>
      </c>
      <c r="J1480" s="1" t="s">
        <v>7116</v>
      </c>
      <c r="K1480" s="1" t="s">
        <v>7436</v>
      </c>
      <c r="L1480" s="1" t="s">
        <v>1594</v>
      </c>
      <c r="M1480" s="1" t="s">
        <v>1595</v>
      </c>
      <c r="N1480" s="1" t="s">
        <v>10761</v>
      </c>
      <c r="O1480" s="1" t="s">
        <v>10762</v>
      </c>
    </row>
    <row r="1481">
      <c r="A1481" s="1" t="s">
        <v>10763</v>
      </c>
      <c r="B1481" s="1" t="s">
        <v>6093</v>
      </c>
      <c r="D1481" s="1">
        <v>76.0</v>
      </c>
      <c r="E1481" s="1">
        <v>5314262.0</v>
      </c>
      <c r="F1481" s="1" t="b">
        <v>0</v>
      </c>
      <c r="G1481" s="1" t="b">
        <v>0</v>
      </c>
      <c r="H1481" s="1" t="s">
        <v>1800</v>
      </c>
      <c r="I1481" s="1" t="s">
        <v>6319</v>
      </c>
      <c r="J1481" s="1" t="s">
        <v>6598</v>
      </c>
      <c r="K1481" s="1" t="s">
        <v>6599</v>
      </c>
      <c r="L1481" s="1" t="s">
        <v>1475</v>
      </c>
      <c r="M1481" s="1" t="s">
        <v>1476</v>
      </c>
      <c r="N1481" s="1" t="s">
        <v>10764</v>
      </c>
      <c r="O1481" s="1" t="s">
        <v>10765</v>
      </c>
    </row>
    <row r="1482">
      <c r="A1482" s="1" t="s">
        <v>10766</v>
      </c>
      <c r="B1482" s="1" t="s">
        <v>6093</v>
      </c>
      <c r="D1482" s="1">
        <v>76.0</v>
      </c>
      <c r="E1482" s="1">
        <v>5122603.0</v>
      </c>
      <c r="F1482" s="1" t="b">
        <v>0</v>
      </c>
      <c r="G1482" s="1" t="b">
        <v>0</v>
      </c>
      <c r="H1482" s="1" t="s">
        <v>1800</v>
      </c>
      <c r="I1482" s="1" t="s">
        <v>6319</v>
      </c>
      <c r="J1482" s="1" t="s">
        <v>6598</v>
      </c>
      <c r="K1482" s="1" t="s">
        <v>6599</v>
      </c>
      <c r="L1482" s="1" t="s">
        <v>1475</v>
      </c>
      <c r="M1482" s="1" t="s">
        <v>1476</v>
      </c>
      <c r="N1482" s="1" t="s">
        <v>10767</v>
      </c>
      <c r="O1482" s="1" t="s">
        <v>10768</v>
      </c>
    </row>
    <row r="1483">
      <c r="A1483" s="1" t="s">
        <v>10769</v>
      </c>
      <c r="B1483" s="1" t="s">
        <v>6093</v>
      </c>
      <c r="D1483" s="1">
        <v>76.0</v>
      </c>
      <c r="E1483" s="1">
        <v>3868143.0</v>
      </c>
      <c r="F1483" s="1" t="b">
        <v>0</v>
      </c>
      <c r="G1483" s="1" t="b">
        <v>0</v>
      </c>
      <c r="H1483" s="1" t="s">
        <v>344</v>
      </c>
      <c r="I1483" s="1" t="s">
        <v>6319</v>
      </c>
      <c r="J1483" s="1" t="s">
        <v>10347</v>
      </c>
      <c r="L1483" s="1" t="s">
        <v>25</v>
      </c>
      <c r="M1483" s="1" t="s">
        <v>347</v>
      </c>
      <c r="N1483" s="1" t="s">
        <v>10770</v>
      </c>
      <c r="O1483" s="1" t="s">
        <v>10771</v>
      </c>
    </row>
    <row r="1484">
      <c r="A1484" s="1" t="s">
        <v>10772</v>
      </c>
      <c r="B1484" s="1" t="s">
        <v>6093</v>
      </c>
      <c r="D1484" s="1">
        <v>76.0</v>
      </c>
      <c r="E1484" s="1">
        <v>3756744.0</v>
      </c>
      <c r="F1484" s="1" t="b">
        <v>0</v>
      </c>
      <c r="G1484" s="1" t="b">
        <v>0</v>
      </c>
      <c r="H1484" s="1" t="s">
        <v>344</v>
      </c>
      <c r="I1484" s="1" t="s">
        <v>6319</v>
      </c>
      <c r="J1484" s="1" t="s">
        <v>10347</v>
      </c>
      <c r="L1484" s="1" t="s">
        <v>25</v>
      </c>
      <c r="M1484" s="1" t="s">
        <v>347</v>
      </c>
      <c r="N1484" s="1" t="s">
        <v>10773</v>
      </c>
      <c r="O1484" s="1" t="s">
        <v>10774</v>
      </c>
    </row>
    <row r="1485">
      <c r="A1485" s="1" t="s">
        <v>10775</v>
      </c>
      <c r="B1485" s="1" t="s">
        <v>6093</v>
      </c>
      <c r="D1485" s="1">
        <v>76.0</v>
      </c>
      <c r="E1485" s="1">
        <v>1955332.0</v>
      </c>
      <c r="F1485" s="1" t="b">
        <v>0</v>
      </c>
      <c r="G1485" s="1" t="b">
        <v>0</v>
      </c>
      <c r="H1485" s="1" t="s">
        <v>353</v>
      </c>
      <c r="I1485" s="1" t="s">
        <v>6319</v>
      </c>
      <c r="J1485" s="1" t="s">
        <v>10246</v>
      </c>
      <c r="L1485" s="1" t="s">
        <v>25</v>
      </c>
      <c r="M1485" s="1" t="s">
        <v>224</v>
      </c>
      <c r="N1485" s="1" t="s">
        <v>10776</v>
      </c>
      <c r="O1485" s="1" t="s">
        <v>10777</v>
      </c>
    </row>
    <row r="1486">
      <c r="A1486" s="1" t="s">
        <v>10778</v>
      </c>
      <c r="B1486" s="1" t="s">
        <v>6093</v>
      </c>
      <c r="D1486" s="1">
        <v>76.0</v>
      </c>
      <c r="E1486" s="1">
        <v>1906326.0</v>
      </c>
      <c r="F1486" s="1" t="b">
        <v>0</v>
      </c>
      <c r="G1486" s="1" t="b">
        <v>0</v>
      </c>
      <c r="H1486" s="1" t="s">
        <v>353</v>
      </c>
      <c r="I1486" s="1" t="s">
        <v>6319</v>
      </c>
      <c r="J1486" s="1" t="s">
        <v>10246</v>
      </c>
      <c r="L1486" s="1" t="s">
        <v>25</v>
      </c>
      <c r="M1486" s="1" t="s">
        <v>224</v>
      </c>
      <c r="N1486" s="1" t="s">
        <v>10779</v>
      </c>
      <c r="O1486" s="1" t="s">
        <v>10780</v>
      </c>
    </row>
    <row r="1487">
      <c r="A1487" s="1" t="s">
        <v>10781</v>
      </c>
      <c r="B1487" s="1" t="s">
        <v>6093</v>
      </c>
      <c r="D1487" s="1">
        <v>76.0</v>
      </c>
      <c r="E1487" s="1">
        <v>1019235.0</v>
      </c>
      <c r="F1487" s="1" t="b">
        <v>1</v>
      </c>
      <c r="G1487" s="1" t="b">
        <v>0</v>
      </c>
      <c r="H1487" s="1" t="s">
        <v>329</v>
      </c>
      <c r="I1487" s="1" t="s">
        <v>6319</v>
      </c>
      <c r="J1487" s="1" t="s">
        <v>10176</v>
      </c>
      <c r="L1487" s="1" t="s">
        <v>332</v>
      </c>
      <c r="M1487" s="1" t="s">
        <v>333</v>
      </c>
      <c r="N1487" s="1" t="s">
        <v>10782</v>
      </c>
      <c r="O1487" s="1" t="s">
        <v>10783</v>
      </c>
    </row>
    <row r="1488">
      <c r="A1488" s="1" t="s">
        <v>10784</v>
      </c>
      <c r="B1488" s="1" t="s">
        <v>6093</v>
      </c>
      <c r="D1488" s="1">
        <v>76.0</v>
      </c>
      <c r="E1488" s="1">
        <v>988003.0</v>
      </c>
      <c r="F1488" s="1" t="b">
        <v>1</v>
      </c>
      <c r="G1488" s="1" t="b">
        <v>0</v>
      </c>
      <c r="H1488" s="1" t="s">
        <v>329</v>
      </c>
      <c r="I1488" s="1" t="s">
        <v>6319</v>
      </c>
      <c r="J1488" s="1" t="s">
        <v>10176</v>
      </c>
      <c r="L1488" s="1" t="s">
        <v>332</v>
      </c>
      <c r="M1488" s="1" t="s">
        <v>333</v>
      </c>
      <c r="N1488" s="1" t="s">
        <v>10785</v>
      </c>
      <c r="O1488" s="1" t="s">
        <v>10786</v>
      </c>
    </row>
    <row r="1489">
      <c r="A1489" s="1" t="s">
        <v>17</v>
      </c>
      <c r="B1489" s="1" t="s">
        <v>6093</v>
      </c>
      <c r="D1489" s="1">
        <v>83.0</v>
      </c>
      <c r="E1489" s="1">
        <v>3.1902673E7</v>
      </c>
      <c r="F1489" s="1" t="b">
        <v>1</v>
      </c>
      <c r="G1489" s="1" t="b">
        <v>0</v>
      </c>
      <c r="H1489" s="1" t="s">
        <v>16</v>
      </c>
      <c r="I1489" s="1" t="s">
        <v>9204</v>
      </c>
      <c r="J1489" s="1" t="s">
        <v>10787</v>
      </c>
      <c r="L1489" s="1" t="s">
        <v>19</v>
      </c>
      <c r="M1489" s="1" t="s">
        <v>20</v>
      </c>
      <c r="N1489" s="1" t="s">
        <v>10788</v>
      </c>
      <c r="O1489" s="1" t="s">
        <v>10789</v>
      </c>
    </row>
    <row r="1490">
      <c r="A1490" s="1" t="s">
        <v>4060</v>
      </c>
      <c r="B1490" s="1" t="s">
        <v>7777</v>
      </c>
      <c r="C1490" s="1">
        <v>2.0</v>
      </c>
      <c r="D1490" s="1">
        <v>100.0</v>
      </c>
      <c r="E1490" s="1">
        <v>1.0900622E8</v>
      </c>
      <c r="F1490" s="1" t="b">
        <v>0</v>
      </c>
      <c r="G1490" s="1" t="b">
        <v>0</v>
      </c>
      <c r="H1490" s="1" t="s">
        <v>4058</v>
      </c>
      <c r="I1490" s="1" t="s">
        <v>6111</v>
      </c>
      <c r="J1490" s="1" t="s">
        <v>10790</v>
      </c>
      <c r="L1490" s="1" t="s">
        <v>76</v>
      </c>
      <c r="M1490" s="1" t="s">
        <v>347</v>
      </c>
      <c r="N1490" s="1" t="s">
        <v>10791</v>
      </c>
      <c r="O1490" s="1" t="s">
        <v>10792</v>
      </c>
    </row>
    <row r="1491">
      <c r="A1491" s="1" t="s">
        <v>4059</v>
      </c>
      <c r="B1491" s="1" t="s">
        <v>7777</v>
      </c>
      <c r="C1491" s="1">
        <v>1.0</v>
      </c>
      <c r="D1491" s="1">
        <v>100.0</v>
      </c>
      <c r="E1491" s="1">
        <v>1.0900622E8</v>
      </c>
      <c r="F1491" s="1" t="b">
        <v>0</v>
      </c>
      <c r="G1491" s="1" t="b">
        <v>0</v>
      </c>
      <c r="H1491" s="1" t="s">
        <v>4058</v>
      </c>
      <c r="I1491" s="1" t="s">
        <v>6111</v>
      </c>
      <c r="J1491" s="1" t="s">
        <v>10790</v>
      </c>
      <c r="L1491" s="1" t="s">
        <v>76</v>
      </c>
      <c r="M1491" s="1" t="s">
        <v>347</v>
      </c>
      <c r="N1491" s="1" t="s">
        <v>10793</v>
      </c>
      <c r="O1491" s="1" t="s">
        <v>10794</v>
      </c>
    </row>
    <row r="1492">
      <c r="A1492" s="1" t="s">
        <v>4069</v>
      </c>
      <c r="B1492" s="1" t="s">
        <v>7777</v>
      </c>
      <c r="C1492" s="1">
        <v>1.0</v>
      </c>
      <c r="D1492" s="1">
        <v>100.0</v>
      </c>
      <c r="E1492" s="1">
        <v>1.06299994E8</v>
      </c>
      <c r="F1492" s="1" t="b">
        <v>0</v>
      </c>
      <c r="G1492" s="1" t="b">
        <v>0</v>
      </c>
      <c r="H1492" s="1" t="s">
        <v>4068</v>
      </c>
      <c r="I1492" s="1" t="s">
        <v>6111</v>
      </c>
      <c r="J1492" s="1" t="s">
        <v>10795</v>
      </c>
      <c r="K1492" s="1" t="s">
        <v>10796</v>
      </c>
      <c r="L1492" s="1" t="s">
        <v>1538</v>
      </c>
      <c r="M1492" s="1" t="s">
        <v>4072</v>
      </c>
      <c r="N1492" s="1" t="s">
        <v>10797</v>
      </c>
      <c r="O1492" s="1" t="s">
        <v>10798</v>
      </c>
    </row>
    <row r="1493">
      <c r="A1493" s="1" t="s">
        <v>4070</v>
      </c>
      <c r="B1493" s="1" t="s">
        <v>7777</v>
      </c>
      <c r="C1493" s="1">
        <v>2.0</v>
      </c>
      <c r="D1493" s="1">
        <v>100.0</v>
      </c>
      <c r="E1493" s="1">
        <v>1.06299994E8</v>
      </c>
      <c r="F1493" s="1" t="b">
        <v>0</v>
      </c>
      <c r="G1493" s="1" t="b">
        <v>0</v>
      </c>
      <c r="H1493" s="1" t="s">
        <v>4068</v>
      </c>
      <c r="I1493" s="1" t="s">
        <v>6111</v>
      </c>
      <c r="J1493" s="1" t="s">
        <v>10795</v>
      </c>
      <c r="K1493" s="1" t="s">
        <v>10796</v>
      </c>
      <c r="L1493" s="1" t="s">
        <v>1538</v>
      </c>
      <c r="M1493" s="1" t="s">
        <v>4072</v>
      </c>
      <c r="N1493" s="1" t="s">
        <v>10799</v>
      </c>
      <c r="O1493" s="1" t="s">
        <v>10800</v>
      </c>
    </row>
    <row r="1494">
      <c r="A1494" s="1" t="s">
        <v>4081</v>
      </c>
      <c r="B1494" s="1" t="s">
        <v>7777</v>
      </c>
      <c r="C1494" s="1">
        <v>2.0</v>
      </c>
      <c r="D1494" s="1">
        <v>100.0</v>
      </c>
      <c r="E1494" s="1">
        <v>9.7260604E7</v>
      </c>
      <c r="F1494" s="1" t="b">
        <v>0</v>
      </c>
      <c r="G1494" s="1" t="b">
        <v>0</v>
      </c>
      <c r="H1494" s="1" t="s">
        <v>4079</v>
      </c>
      <c r="I1494" s="1" t="s">
        <v>6111</v>
      </c>
      <c r="J1494" s="1" t="s">
        <v>10801</v>
      </c>
      <c r="K1494" s="1" t="s">
        <v>10802</v>
      </c>
      <c r="L1494" s="1" t="s">
        <v>4083</v>
      </c>
      <c r="M1494" s="1" t="s">
        <v>4084</v>
      </c>
      <c r="N1494" s="1" t="s">
        <v>10803</v>
      </c>
      <c r="O1494" s="1" t="s">
        <v>10804</v>
      </c>
    </row>
    <row r="1495">
      <c r="A1495" s="1" t="s">
        <v>4080</v>
      </c>
      <c r="B1495" s="1" t="s">
        <v>7777</v>
      </c>
      <c r="C1495" s="1">
        <v>1.0</v>
      </c>
      <c r="D1495" s="1">
        <v>100.0</v>
      </c>
      <c r="E1495" s="1">
        <v>9.7260604E7</v>
      </c>
      <c r="F1495" s="1" t="b">
        <v>0</v>
      </c>
      <c r="G1495" s="1" t="b">
        <v>0</v>
      </c>
      <c r="H1495" s="1" t="s">
        <v>4079</v>
      </c>
      <c r="I1495" s="1" t="s">
        <v>6111</v>
      </c>
      <c r="J1495" s="1" t="s">
        <v>10801</v>
      </c>
      <c r="K1495" s="1" t="s">
        <v>10802</v>
      </c>
      <c r="L1495" s="1" t="s">
        <v>4083</v>
      </c>
      <c r="M1495" s="1" t="s">
        <v>4084</v>
      </c>
      <c r="N1495" s="1" t="s">
        <v>10805</v>
      </c>
      <c r="O1495" s="1" t="s">
        <v>10806</v>
      </c>
    </row>
    <row r="1496">
      <c r="A1496" s="1" t="s">
        <v>4088</v>
      </c>
      <c r="B1496" s="1" t="s">
        <v>7777</v>
      </c>
      <c r="C1496" s="1">
        <v>2.0</v>
      </c>
      <c r="D1496" s="1">
        <v>100.0</v>
      </c>
      <c r="E1496" s="1">
        <v>9.5631835E7</v>
      </c>
      <c r="F1496" s="1" t="b">
        <v>0</v>
      </c>
      <c r="G1496" s="1" t="b">
        <v>0</v>
      </c>
      <c r="H1496" s="1" t="s">
        <v>4086</v>
      </c>
      <c r="I1496" s="1" t="s">
        <v>6111</v>
      </c>
      <c r="J1496" s="1" t="s">
        <v>10807</v>
      </c>
      <c r="L1496" s="1" t="s">
        <v>37</v>
      </c>
      <c r="M1496" s="1" t="s">
        <v>347</v>
      </c>
      <c r="N1496" s="1" t="s">
        <v>10808</v>
      </c>
      <c r="O1496" s="1" t="s">
        <v>10809</v>
      </c>
    </row>
    <row r="1497">
      <c r="A1497" s="1" t="s">
        <v>4087</v>
      </c>
      <c r="B1497" s="1" t="s">
        <v>7777</v>
      </c>
      <c r="C1497" s="1">
        <v>1.0</v>
      </c>
      <c r="D1497" s="1">
        <v>100.0</v>
      </c>
      <c r="E1497" s="1">
        <v>9.5631835E7</v>
      </c>
      <c r="F1497" s="1" t="b">
        <v>0</v>
      </c>
      <c r="G1497" s="1" t="b">
        <v>0</v>
      </c>
      <c r="H1497" s="1" t="s">
        <v>4086</v>
      </c>
      <c r="I1497" s="1" t="s">
        <v>6111</v>
      </c>
      <c r="J1497" s="1" t="s">
        <v>10807</v>
      </c>
      <c r="L1497" s="1" t="s">
        <v>37</v>
      </c>
      <c r="M1497" s="1" t="s">
        <v>347</v>
      </c>
      <c r="N1497" s="1" t="s">
        <v>10810</v>
      </c>
      <c r="O1497" s="1" t="s">
        <v>10811</v>
      </c>
    </row>
    <row r="1498">
      <c r="A1498" s="1" t="s">
        <v>4098</v>
      </c>
      <c r="B1498" s="1" t="s">
        <v>7777</v>
      </c>
      <c r="C1498" s="1">
        <v>1.0</v>
      </c>
      <c r="D1498" s="1">
        <v>100.0</v>
      </c>
      <c r="E1498" s="1">
        <v>9.0789803E7</v>
      </c>
      <c r="F1498" s="1" t="b">
        <v>0</v>
      </c>
      <c r="G1498" s="1" t="b">
        <v>0</v>
      </c>
      <c r="H1498" s="1" t="s">
        <v>4097</v>
      </c>
      <c r="I1498" s="1" t="s">
        <v>6111</v>
      </c>
      <c r="J1498" s="1" t="s">
        <v>10795</v>
      </c>
      <c r="K1498" s="1" t="s">
        <v>10812</v>
      </c>
      <c r="L1498" s="1" t="s">
        <v>1538</v>
      </c>
      <c r="M1498" s="1" t="s">
        <v>4072</v>
      </c>
      <c r="N1498" s="1" t="s">
        <v>10813</v>
      </c>
      <c r="O1498" s="1" t="s">
        <v>10814</v>
      </c>
    </row>
    <row r="1499">
      <c r="A1499" s="1" t="s">
        <v>4099</v>
      </c>
      <c r="B1499" s="1" t="s">
        <v>7777</v>
      </c>
      <c r="C1499" s="1">
        <v>2.0</v>
      </c>
      <c r="D1499" s="1">
        <v>100.0</v>
      </c>
      <c r="E1499" s="1">
        <v>9.0789803E7</v>
      </c>
      <c r="F1499" s="1" t="b">
        <v>0</v>
      </c>
      <c r="G1499" s="1" t="b">
        <v>0</v>
      </c>
      <c r="H1499" s="1" t="s">
        <v>4097</v>
      </c>
      <c r="I1499" s="1" t="s">
        <v>6111</v>
      </c>
      <c r="J1499" s="1" t="s">
        <v>10795</v>
      </c>
      <c r="K1499" s="1" t="s">
        <v>10812</v>
      </c>
      <c r="L1499" s="1" t="s">
        <v>1538</v>
      </c>
      <c r="M1499" s="1" t="s">
        <v>4072</v>
      </c>
      <c r="N1499" s="1" t="s">
        <v>10815</v>
      </c>
      <c r="O1499" s="1" t="s">
        <v>10816</v>
      </c>
    </row>
    <row r="1500">
      <c r="A1500" s="1" t="s">
        <v>10817</v>
      </c>
      <c r="B1500" s="1" t="s">
        <v>7777</v>
      </c>
      <c r="C1500" s="1">
        <v>2.0</v>
      </c>
      <c r="D1500" s="1">
        <v>100.0</v>
      </c>
      <c r="E1500" s="1">
        <v>9.0198889E7</v>
      </c>
      <c r="F1500" s="1" t="b">
        <v>0</v>
      </c>
      <c r="G1500" s="1" t="b">
        <v>0</v>
      </c>
      <c r="H1500" s="1" t="s">
        <v>4042</v>
      </c>
      <c r="I1500" s="1" t="s">
        <v>6111</v>
      </c>
      <c r="J1500" s="1" t="s">
        <v>10818</v>
      </c>
      <c r="K1500" s="1" t="s">
        <v>10819</v>
      </c>
      <c r="L1500" s="1" t="s">
        <v>633</v>
      </c>
      <c r="M1500" s="1" t="s">
        <v>634</v>
      </c>
      <c r="N1500" s="1" t="s">
        <v>10820</v>
      </c>
      <c r="O1500" s="1" t="s">
        <v>10821</v>
      </c>
    </row>
    <row r="1501">
      <c r="A1501" s="1" t="s">
        <v>10822</v>
      </c>
      <c r="B1501" s="1" t="s">
        <v>7777</v>
      </c>
      <c r="C1501" s="1">
        <v>1.0</v>
      </c>
      <c r="D1501" s="1">
        <v>100.0</v>
      </c>
      <c r="E1501" s="1">
        <v>9.0198889E7</v>
      </c>
      <c r="F1501" s="1" t="b">
        <v>0</v>
      </c>
      <c r="G1501" s="1" t="b">
        <v>0</v>
      </c>
      <c r="H1501" s="1" t="s">
        <v>4042</v>
      </c>
      <c r="I1501" s="1" t="s">
        <v>6111</v>
      </c>
      <c r="J1501" s="1" t="s">
        <v>10818</v>
      </c>
      <c r="K1501" s="1" t="s">
        <v>10819</v>
      </c>
      <c r="L1501" s="1" t="s">
        <v>633</v>
      </c>
      <c r="M1501" s="1" t="s">
        <v>634</v>
      </c>
      <c r="N1501" s="1" t="s">
        <v>10823</v>
      </c>
      <c r="O1501" s="1" t="s">
        <v>10824</v>
      </c>
    </row>
    <row r="1502">
      <c r="A1502" s="1" t="s">
        <v>4103</v>
      </c>
      <c r="B1502" s="1" t="s">
        <v>7777</v>
      </c>
      <c r="C1502" s="1">
        <v>1.0</v>
      </c>
      <c r="D1502" s="1">
        <v>100.0</v>
      </c>
      <c r="E1502" s="1">
        <v>8.7772903E7</v>
      </c>
      <c r="F1502" s="1" t="b">
        <v>0</v>
      </c>
      <c r="G1502" s="1" t="b">
        <v>0</v>
      </c>
      <c r="H1502" s="1" t="s">
        <v>4102</v>
      </c>
      <c r="I1502" s="1" t="s">
        <v>6111</v>
      </c>
      <c r="J1502" s="1" t="s">
        <v>10825</v>
      </c>
      <c r="L1502" s="1" t="s">
        <v>76</v>
      </c>
      <c r="M1502" s="1" t="s">
        <v>55</v>
      </c>
      <c r="N1502" s="1" t="s">
        <v>10826</v>
      </c>
      <c r="O1502" s="1" t="s">
        <v>10827</v>
      </c>
    </row>
    <row r="1503">
      <c r="A1503" s="1" t="s">
        <v>4104</v>
      </c>
      <c r="B1503" s="1" t="s">
        <v>7777</v>
      </c>
      <c r="C1503" s="1">
        <v>2.0</v>
      </c>
      <c r="D1503" s="1">
        <v>100.0</v>
      </c>
      <c r="E1503" s="1">
        <v>8.7772903E7</v>
      </c>
      <c r="F1503" s="1" t="b">
        <v>0</v>
      </c>
      <c r="G1503" s="1" t="b">
        <v>0</v>
      </c>
      <c r="H1503" s="1" t="s">
        <v>4102</v>
      </c>
      <c r="I1503" s="1" t="s">
        <v>6111</v>
      </c>
      <c r="J1503" s="1" t="s">
        <v>10825</v>
      </c>
      <c r="L1503" s="1" t="s">
        <v>76</v>
      </c>
      <c r="M1503" s="1" t="s">
        <v>55</v>
      </c>
      <c r="N1503" s="1" t="s">
        <v>10828</v>
      </c>
      <c r="O1503" s="1" t="s">
        <v>10829</v>
      </c>
    </row>
    <row r="1504">
      <c r="A1504" s="1" t="s">
        <v>4109</v>
      </c>
      <c r="B1504" s="1" t="s">
        <v>7777</v>
      </c>
      <c r="C1504" s="1">
        <v>2.0</v>
      </c>
      <c r="D1504" s="1">
        <v>100.0</v>
      </c>
      <c r="E1504" s="1">
        <v>8.31831E7</v>
      </c>
      <c r="F1504" s="1" t="b">
        <v>0</v>
      </c>
      <c r="G1504" s="1" t="b">
        <v>0</v>
      </c>
      <c r="H1504" s="1" t="s">
        <v>4107</v>
      </c>
      <c r="I1504" s="1" t="s">
        <v>6111</v>
      </c>
      <c r="J1504" s="1" t="s">
        <v>10830</v>
      </c>
      <c r="L1504" s="1" t="s">
        <v>76</v>
      </c>
      <c r="M1504" s="1" t="s">
        <v>4111</v>
      </c>
      <c r="N1504" s="1" t="s">
        <v>10831</v>
      </c>
      <c r="O1504" s="1" t="s">
        <v>10832</v>
      </c>
    </row>
    <row r="1505">
      <c r="A1505" s="1" t="s">
        <v>4108</v>
      </c>
      <c r="B1505" s="1" t="s">
        <v>7777</v>
      </c>
      <c r="C1505" s="1">
        <v>1.0</v>
      </c>
      <c r="D1505" s="1">
        <v>100.0</v>
      </c>
      <c r="E1505" s="1">
        <v>8.31831E7</v>
      </c>
      <c r="F1505" s="1" t="b">
        <v>0</v>
      </c>
      <c r="G1505" s="1" t="b">
        <v>0</v>
      </c>
      <c r="H1505" s="1" t="s">
        <v>4107</v>
      </c>
      <c r="I1505" s="1" t="s">
        <v>6111</v>
      </c>
      <c r="J1505" s="1" t="s">
        <v>10830</v>
      </c>
      <c r="L1505" s="1" t="s">
        <v>76</v>
      </c>
      <c r="M1505" s="1" t="s">
        <v>4111</v>
      </c>
      <c r="N1505" s="1" t="s">
        <v>10833</v>
      </c>
      <c r="O1505" s="1" t="s">
        <v>10834</v>
      </c>
    </row>
    <row r="1506">
      <c r="A1506" s="1" t="s">
        <v>4130</v>
      </c>
      <c r="B1506" s="1" t="s">
        <v>7777</v>
      </c>
      <c r="C1506" s="1">
        <v>2.0</v>
      </c>
      <c r="D1506" s="1">
        <v>100.0</v>
      </c>
      <c r="E1506" s="1">
        <v>7.9698728E7</v>
      </c>
      <c r="F1506" s="1" t="b">
        <v>0</v>
      </c>
      <c r="G1506" s="1" t="b">
        <v>0</v>
      </c>
      <c r="H1506" s="1" t="s">
        <v>4128</v>
      </c>
      <c r="I1506" s="1" t="s">
        <v>6111</v>
      </c>
      <c r="J1506" s="1" t="s">
        <v>10835</v>
      </c>
      <c r="K1506" s="1" t="s">
        <v>10836</v>
      </c>
      <c r="L1506" s="1" t="s">
        <v>740</v>
      </c>
      <c r="M1506" s="1" t="s">
        <v>741</v>
      </c>
      <c r="N1506" s="1" t="s">
        <v>10837</v>
      </c>
      <c r="O1506" s="1" t="s">
        <v>10838</v>
      </c>
    </row>
    <row r="1507">
      <c r="A1507" s="1" t="s">
        <v>4129</v>
      </c>
      <c r="B1507" s="1" t="s">
        <v>7777</v>
      </c>
      <c r="C1507" s="1">
        <v>1.0</v>
      </c>
      <c r="D1507" s="1">
        <v>100.0</v>
      </c>
      <c r="E1507" s="1">
        <v>7.9698728E7</v>
      </c>
      <c r="F1507" s="1" t="b">
        <v>0</v>
      </c>
      <c r="G1507" s="1" t="b">
        <v>0</v>
      </c>
      <c r="H1507" s="1" t="s">
        <v>4128</v>
      </c>
      <c r="I1507" s="1" t="s">
        <v>6111</v>
      </c>
      <c r="J1507" s="1" t="s">
        <v>10835</v>
      </c>
      <c r="K1507" s="1" t="s">
        <v>10836</v>
      </c>
      <c r="L1507" s="1" t="s">
        <v>740</v>
      </c>
      <c r="M1507" s="1" t="s">
        <v>741</v>
      </c>
      <c r="N1507" s="1" t="s">
        <v>10839</v>
      </c>
      <c r="O1507" s="1" t="s">
        <v>10840</v>
      </c>
    </row>
    <row r="1508">
      <c r="A1508" s="1" t="s">
        <v>4115</v>
      </c>
      <c r="B1508" s="1" t="s">
        <v>7777</v>
      </c>
      <c r="C1508" s="1">
        <v>2.0</v>
      </c>
      <c r="D1508" s="1">
        <v>100.0</v>
      </c>
      <c r="E1508" s="1">
        <v>7.792984E7</v>
      </c>
      <c r="F1508" s="1" t="b">
        <v>0</v>
      </c>
      <c r="G1508" s="1" t="b">
        <v>0</v>
      </c>
      <c r="H1508" s="1" t="s">
        <v>4113</v>
      </c>
      <c r="I1508" s="1" t="s">
        <v>6111</v>
      </c>
      <c r="J1508" s="1" t="s">
        <v>10841</v>
      </c>
      <c r="L1508" s="1" t="s">
        <v>25</v>
      </c>
      <c r="M1508" s="1" t="s">
        <v>55</v>
      </c>
      <c r="N1508" s="1" t="s">
        <v>10842</v>
      </c>
      <c r="O1508" s="1" t="s">
        <v>10843</v>
      </c>
    </row>
    <row r="1509">
      <c r="A1509" s="1" t="s">
        <v>4114</v>
      </c>
      <c r="B1509" s="1" t="s">
        <v>7777</v>
      </c>
      <c r="C1509" s="1">
        <v>1.0</v>
      </c>
      <c r="D1509" s="1">
        <v>100.0</v>
      </c>
      <c r="E1509" s="1">
        <v>7.792984E7</v>
      </c>
      <c r="F1509" s="1" t="b">
        <v>0</v>
      </c>
      <c r="G1509" s="1" t="b">
        <v>0</v>
      </c>
      <c r="H1509" s="1" t="s">
        <v>4113</v>
      </c>
      <c r="I1509" s="1" t="s">
        <v>6111</v>
      </c>
      <c r="J1509" s="1" t="s">
        <v>10841</v>
      </c>
      <c r="L1509" s="1" t="s">
        <v>25</v>
      </c>
      <c r="M1509" s="1" t="s">
        <v>55</v>
      </c>
      <c r="N1509" s="1" t="s">
        <v>10844</v>
      </c>
      <c r="O1509" s="1" t="s">
        <v>10845</v>
      </c>
    </row>
    <row r="1510">
      <c r="A1510" s="1" t="s">
        <v>4120</v>
      </c>
      <c r="B1510" s="1" t="s">
        <v>7777</v>
      </c>
      <c r="C1510" s="1">
        <v>2.0</v>
      </c>
      <c r="D1510" s="1">
        <v>100.0</v>
      </c>
      <c r="E1510" s="1">
        <v>7.5908116E7</v>
      </c>
      <c r="F1510" s="1" t="b">
        <v>0</v>
      </c>
      <c r="G1510" s="1" t="b">
        <v>0</v>
      </c>
      <c r="H1510" s="1" t="s">
        <v>4118</v>
      </c>
      <c r="I1510" s="1" t="s">
        <v>6111</v>
      </c>
      <c r="J1510" s="1" t="s">
        <v>10846</v>
      </c>
      <c r="K1510" s="1" t="s">
        <v>10847</v>
      </c>
      <c r="L1510" s="1" t="s">
        <v>209</v>
      </c>
      <c r="M1510" s="1" t="s">
        <v>210</v>
      </c>
      <c r="N1510" s="1" t="s">
        <v>10848</v>
      </c>
      <c r="O1510" s="1" t="s">
        <v>10849</v>
      </c>
    </row>
    <row r="1511">
      <c r="A1511" s="1" t="s">
        <v>4119</v>
      </c>
      <c r="B1511" s="1" t="s">
        <v>7777</v>
      </c>
      <c r="C1511" s="1">
        <v>1.0</v>
      </c>
      <c r="D1511" s="1">
        <v>100.0</v>
      </c>
      <c r="E1511" s="1">
        <v>7.5908116E7</v>
      </c>
      <c r="F1511" s="1" t="b">
        <v>0</v>
      </c>
      <c r="G1511" s="1" t="b">
        <v>0</v>
      </c>
      <c r="H1511" s="1" t="s">
        <v>4118</v>
      </c>
      <c r="I1511" s="1" t="s">
        <v>6111</v>
      </c>
      <c r="J1511" s="1" t="s">
        <v>10846</v>
      </c>
      <c r="K1511" s="1" t="s">
        <v>10847</v>
      </c>
      <c r="L1511" s="1" t="s">
        <v>209</v>
      </c>
      <c r="M1511" s="1" t="s">
        <v>210</v>
      </c>
      <c r="N1511" s="1" t="s">
        <v>10850</v>
      </c>
      <c r="O1511" s="1" t="s">
        <v>10851</v>
      </c>
    </row>
    <row r="1512">
      <c r="A1512" s="1" t="s">
        <v>4124</v>
      </c>
      <c r="B1512" s="1" t="s">
        <v>7777</v>
      </c>
      <c r="C1512" s="1">
        <v>1.0</v>
      </c>
      <c r="D1512" s="1">
        <v>100.0</v>
      </c>
      <c r="E1512" s="1">
        <v>7.5696555E7</v>
      </c>
      <c r="F1512" s="1" t="b">
        <v>0</v>
      </c>
      <c r="G1512" s="1" t="b">
        <v>0</v>
      </c>
      <c r="H1512" s="1" t="s">
        <v>4123</v>
      </c>
      <c r="I1512" s="1" t="s">
        <v>6111</v>
      </c>
      <c r="J1512" s="1" t="s">
        <v>10852</v>
      </c>
      <c r="L1512" s="1" t="s">
        <v>37</v>
      </c>
      <c r="M1512" s="1" t="s">
        <v>224</v>
      </c>
      <c r="N1512" s="1" t="s">
        <v>10853</v>
      </c>
      <c r="O1512" s="1" t="s">
        <v>10854</v>
      </c>
    </row>
    <row r="1513">
      <c r="A1513" s="1" t="s">
        <v>4125</v>
      </c>
      <c r="B1513" s="1" t="s">
        <v>7777</v>
      </c>
      <c r="C1513" s="1">
        <v>2.0</v>
      </c>
      <c r="D1513" s="1">
        <v>100.0</v>
      </c>
      <c r="E1513" s="1">
        <v>7.5696555E7</v>
      </c>
      <c r="F1513" s="1" t="b">
        <v>0</v>
      </c>
      <c r="G1513" s="1" t="b">
        <v>0</v>
      </c>
      <c r="H1513" s="1" t="s">
        <v>4123</v>
      </c>
      <c r="I1513" s="1" t="s">
        <v>6111</v>
      </c>
      <c r="J1513" s="1" t="s">
        <v>10852</v>
      </c>
      <c r="L1513" s="1" t="s">
        <v>37</v>
      </c>
      <c r="M1513" s="1" t="s">
        <v>224</v>
      </c>
      <c r="N1513" s="1" t="s">
        <v>10855</v>
      </c>
      <c r="O1513" s="1" t="s">
        <v>10856</v>
      </c>
    </row>
    <row r="1514">
      <c r="A1514" s="1" t="s">
        <v>4135</v>
      </c>
      <c r="B1514" s="1" t="s">
        <v>7777</v>
      </c>
      <c r="C1514" s="1">
        <v>2.0</v>
      </c>
      <c r="D1514" s="1">
        <v>100.0</v>
      </c>
      <c r="E1514" s="1">
        <v>7.3742501E7</v>
      </c>
      <c r="F1514" s="1" t="b">
        <v>0</v>
      </c>
      <c r="G1514" s="1" t="b">
        <v>0</v>
      </c>
      <c r="H1514" s="1" t="s">
        <v>4133</v>
      </c>
      <c r="I1514" s="1" t="s">
        <v>6111</v>
      </c>
      <c r="J1514" s="1" t="s">
        <v>10857</v>
      </c>
      <c r="L1514" s="1" t="s">
        <v>25</v>
      </c>
      <c r="M1514" s="1" t="s">
        <v>370</v>
      </c>
      <c r="N1514" s="1" t="s">
        <v>10858</v>
      </c>
      <c r="O1514" s="1" t="s">
        <v>10859</v>
      </c>
    </row>
    <row r="1515">
      <c r="A1515" s="1" t="s">
        <v>4134</v>
      </c>
      <c r="B1515" s="1" t="s">
        <v>7777</v>
      </c>
      <c r="C1515" s="1">
        <v>1.0</v>
      </c>
      <c r="D1515" s="1">
        <v>100.0</v>
      </c>
      <c r="E1515" s="1">
        <v>7.3742501E7</v>
      </c>
      <c r="F1515" s="1" t="b">
        <v>0</v>
      </c>
      <c r="G1515" s="1" t="b">
        <v>0</v>
      </c>
      <c r="H1515" s="1" t="s">
        <v>4133</v>
      </c>
      <c r="I1515" s="1" t="s">
        <v>6111</v>
      </c>
      <c r="J1515" s="1" t="s">
        <v>10857</v>
      </c>
      <c r="L1515" s="1" t="s">
        <v>25</v>
      </c>
      <c r="M1515" s="1" t="s">
        <v>370</v>
      </c>
      <c r="N1515" s="1" t="s">
        <v>10860</v>
      </c>
      <c r="O1515" s="1" t="s">
        <v>10861</v>
      </c>
    </row>
    <row r="1516">
      <c r="A1516" s="1" t="s">
        <v>4140</v>
      </c>
      <c r="B1516" s="1" t="s">
        <v>7777</v>
      </c>
      <c r="C1516" s="1">
        <v>2.0</v>
      </c>
      <c r="D1516" s="1">
        <v>100.0</v>
      </c>
      <c r="E1516" s="1">
        <v>7.2668989E7</v>
      </c>
      <c r="F1516" s="1" t="b">
        <v>0</v>
      </c>
      <c r="G1516" s="1" t="b">
        <v>0</v>
      </c>
      <c r="H1516" s="1" t="s">
        <v>4138</v>
      </c>
      <c r="I1516" s="1" t="s">
        <v>6111</v>
      </c>
      <c r="J1516" s="1" t="s">
        <v>10801</v>
      </c>
      <c r="K1516" s="1" t="s">
        <v>10862</v>
      </c>
      <c r="L1516" s="1" t="s">
        <v>4083</v>
      </c>
      <c r="M1516" s="1" t="s">
        <v>4084</v>
      </c>
      <c r="N1516" s="1" t="s">
        <v>10863</v>
      </c>
      <c r="O1516" s="1" t="s">
        <v>10864</v>
      </c>
    </row>
    <row r="1517">
      <c r="A1517" s="1" t="s">
        <v>4139</v>
      </c>
      <c r="B1517" s="1" t="s">
        <v>7777</v>
      </c>
      <c r="C1517" s="1">
        <v>1.0</v>
      </c>
      <c r="D1517" s="1">
        <v>100.0</v>
      </c>
      <c r="E1517" s="1">
        <v>7.2668989E7</v>
      </c>
      <c r="F1517" s="1" t="b">
        <v>0</v>
      </c>
      <c r="G1517" s="1" t="b">
        <v>0</v>
      </c>
      <c r="H1517" s="1" t="s">
        <v>4138</v>
      </c>
      <c r="I1517" s="1" t="s">
        <v>6111</v>
      </c>
      <c r="J1517" s="1" t="s">
        <v>10801</v>
      </c>
      <c r="K1517" s="1" t="s">
        <v>10862</v>
      </c>
      <c r="L1517" s="1" t="s">
        <v>4083</v>
      </c>
      <c r="M1517" s="1" t="s">
        <v>4084</v>
      </c>
      <c r="N1517" s="1" t="s">
        <v>10865</v>
      </c>
      <c r="O1517" s="1" t="s">
        <v>10866</v>
      </c>
    </row>
    <row r="1518">
      <c r="A1518" s="1" t="s">
        <v>4144</v>
      </c>
      <c r="B1518" s="1" t="s">
        <v>7777</v>
      </c>
      <c r="C1518" s="1">
        <v>1.0</v>
      </c>
      <c r="D1518" s="1">
        <v>100.0</v>
      </c>
      <c r="E1518" s="1">
        <v>7.0638631E7</v>
      </c>
      <c r="F1518" s="1" t="b">
        <v>0</v>
      </c>
      <c r="G1518" s="1" t="b">
        <v>0</v>
      </c>
      <c r="H1518" s="1" t="s">
        <v>4143</v>
      </c>
      <c r="I1518" s="1" t="s">
        <v>6111</v>
      </c>
      <c r="J1518" s="1" t="s">
        <v>10867</v>
      </c>
      <c r="K1518" s="1" t="s">
        <v>10868</v>
      </c>
      <c r="L1518" s="1" t="s">
        <v>639</v>
      </c>
      <c r="M1518" s="1" t="s">
        <v>640</v>
      </c>
      <c r="N1518" s="1" t="s">
        <v>10869</v>
      </c>
      <c r="O1518" s="1" t="s">
        <v>10870</v>
      </c>
    </row>
    <row r="1519">
      <c r="A1519" s="1" t="s">
        <v>4145</v>
      </c>
      <c r="B1519" s="1" t="s">
        <v>7777</v>
      </c>
      <c r="C1519" s="1">
        <v>2.0</v>
      </c>
      <c r="D1519" s="1">
        <v>100.0</v>
      </c>
      <c r="E1519" s="1">
        <v>7.0638631E7</v>
      </c>
      <c r="F1519" s="1" t="b">
        <v>0</v>
      </c>
      <c r="G1519" s="1" t="b">
        <v>0</v>
      </c>
      <c r="H1519" s="1" t="s">
        <v>4143</v>
      </c>
      <c r="I1519" s="1" t="s">
        <v>6111</v>
      </c>
      <c r="J1519" s="1" t="s">
        <v>10867</v>
      </c>
      <c r="K1519" s="1" t="s">
        <v>10868</v>
      </c>
      <c r="L1519" s="1" t="s">
        <v>639</v>
      </c>
      <c r="M1519" s="1" t="s">
        <v>640</v>
      </c>
      <c r="N1519" s="1" t="s">
        <v>10871</v>
      </c>
      <c r="O1519" s="1" t="s">
        <v>10872</v>
      </c>
    </row>
    <row r="1520">
      <c r="A1520" s="1" t="s">
        <v>10873</v>
      </c>
      <c r="B1520" s="1" t="s">
        <v>7777</v>
      </c>
      <c r="C1520" s="1">
        <v>2.0</v>
      </c>
      <c r="D1520" s="1">
        <v>100.0</v>
      </c>
      <c r="E1520" s="1">
        <v>6.9852278E7</v>
      </c>
      <c r="F1520" s="1" t="b">
        <v>0</v>
      </c>
      <c r="G1520" s="1" t="b">
        <v>0</v>
      </c>
      <c r="H1520" s="1" t="s">
        <v>4091</v>
      </c>
      <c r="I1520" s="1" t="s">
        <v>6111</v>
      </c>
      <c r="J1520" s="1" t="s">
        <v>10874</v>
      </c>
      <c r="K1520" s="1" t="s">
        <v>10875</v>
      </c>
      <c r="L1520" s="1" t="s">
        <v>4083</v>
      </c>
      <c r="M1520" s="1" t="s">
        <v>4095</v>
      </c>
      <c r="N1520" s="1" t="s">
        <v>10876</v>
      </c>
      <c r="O1520" s="1" t="s">
        <v>10877</v>
      </c>
    </row>
    <row r="1521">
      <c r="A1521" s="1" t="s">
        <v>10878</v>
      </c>
      <c r="B1521" s="1" t="s">
        <v>7777</v>
      </c>
      <c r="C1521" s="1">
        <v>1.0</v>
      </c>
      <c r="D1521" s="1">
        <v>100.0</v>
      </c>
      <c r="E1521" s="1">
        <v>6.9852278E7</v>
      </c>
      <c r="F1521" s="1" t="b">
        <v>0</v>
      </c>
      <c r="G1521" s="1" t="b">
        <v>0</v>
      </c>
      <c r="H1521" s="1" t="s">
        <v>4091</v>
      </c>
      <c r="I1521" s="1" t="s">
        <v>6111</v>
      </c>
      <c r="J1521" s="1" t="s">
        <v>10874</v>
      </c>
      <c r="K1521" s="1" t="s">
        <v>10875</v>
      </c>
      <c r="L1521" s="1" t="s">
        <v>4083</v>
      </c>
      <c r="M1521" s="1" t="s">
        <v>4095</v>
      </c>
      <c r="N1521" s="1" t="s">
        <v>10879</v>
      </c>
      <c r="O1521" s="1" t="s">
        <v>10880</v>
      </c>
    </row>
    <row r="1522">
      <c r="A1522" s="1" t="s">
        <v>4149</v>
      </c>
      <c r="B1522" s="1" t="s">
        <v>7777</v>
      </c>
      <c r="C1522" s="1">
        <v>1.0</v>
      </c>
      <c r="D1522" s="1">
        <v>100.0</v>
      </c>
      <c r="E1522" s="1">
        <v>6.6319022E7</v>
      </c>
      <c r="F1522" s="1" t="b">
        <v>0</v>
      </c>
      <c r="G1522" s="1" t="b">
        <v>0</v>
      </c>
      <c r="H1522" s="1" t="s">
        <v>4148</v>
      </c>
      <c r="I1522" s="1" t="s">
        <v>6111</v>
      </c>
      <c r="J1522" s="1" t="s">
        <v>10881</v>
      </c>
      <c r="K1522" s="1" t="s">
        <v>10882</v>
      </c>
      <c r="L1522" s="1" t="s">
        <v>639</v>
      </c>
      <c r="M1522" s="1" t="s">
        <v>640</v>
      </c>
      <c r="N1522" s="1" t="s">
        <v>10883</v>
      </c>
      <c r="O1522" s="1" t="s">
        <v>10884</v>
      </c>
    </row>
    <row r="1523">
      <c r="A1523" s="1" t="s">
        <v>4150</v>
      </c>
      <c r="B1523" s="1" t="s">
        <v>7777</v>
      </c>
      <c r="C1523" s="1">
        <v>2.0</v>
      </c>
      <c r="D1523" s="1">
        <v>100.0</v>
      </c>
      <c r="E1523" s="1">
        <v>6.6319022E7</v>
      </c>
      <c r="F1523" s="1" t="b">
        <v>0</v>
      </c>
      <c r="G1523" s="1" t="b">
        <v>0</v>
      </c>
      <c r="H1523" s="1" t="s">
        <v>4148</v>
      </c>
      <c r="I1523" s="1" t="s">
        <v>6111</v>
      </c>
      <c r="J1523" s="1" t="s">
        <v>10881</v>
      </c>
      <c r="K1523" s="1" t="s">
        <v>10882</v>
      </c>
      <c r="L1523" s="1" t="s">
        <v>639</v>
      </c>
      <c r="M1523" s="1" t="s">
        <v>640</v>
      </c>
      <c r="N1523" s="1" t="s">
        <v>10885</v>
      </c>
      <c r="O1523" s="1" t="s">
        <v>10886</v>
      </c>
    </row>
    <row r="1524">
      <c r="A1524" s="1" t="s">
        <v>4154</v>
      </c>
      <c r="B1524" s="1" t="s">
        <v>7777</v>
      </c>
      <c r="C1524" s="1">
        <v>1.0</v>
      </c>
      <c r="D1524" s="1">
        <v>100.0</v>
      </c>
      <c r="E1524" s="1">
        <v>6.3888234E7</v>
      </c>
      <c r="F1524" s="1" t="b">
        <v>0</v>
      </c>
      <c r="G1524" s="1" t="b">
        <v>0</v>
      </c>
      <c r="H1524" s="1" t="s">
        <v>4153</v>
      </c>
      <c r="I1524" s="1" t="s">
        <v>6111</v>
      </c>
      <c r="J1524" s="1" t="s">
        <v>10846</v>
      </c>
      <c r="K1524" s="1" t="s">
        <v>10887</v>
      </c>
      <c r="L1524" s="1" t="s">
        <v>209</v>
      </c>
      <c r="M1524" s="1" t="s">
        <v>210</v>
      </c>
      <c r="N1524" s="1" t="s">
        <v>10888</v>
      </c>
      <c r="O1524" s="1" t="s">
        <v>10889</v>
      </c>
    </row>
    <row r="1525">
      <c r="A1525" s="1" t="s">
        <v>4155</v>
      </c>
      <c r="B1525" s="1" t="s">
        <v>7777</v>
      </c>
      <c r="C1525" s="1">
        <v>2.0</v>
      </c>
      <c r="D1525" s="1">
        <v>100.0</v>
      </c>
      <c r="E1525" s="1">
        <v>6.3888234E7</v>
      </c>
      <c r="F1525" s="1" t="b">
        <v>0</v>
      </c>
      <c r="G1525" s="1" t="b">
        <v>0</v>
      </c>
      <c r="H1525" s="1" t="s">
        <v>4153</v>
      </c>
      <c r="I1525" s="1" t="s">
        <v>6111</v>
      </c>
      <c r="J1525" s="1" t="s">
        <v>10846</v>
      </c>
      <c r="K1525" s="1" t="s">
        <v>10887</v>
      </c>
      <c r="L1525" s="1" t="s">
        <v>209</v>
      </c>
      <c r="M1525" s="1" t="s">
        <v>210</v>
      </c>
      <c r="N1525" s="1" t="s">
        <v>10890</v>
      </c>
      <c r="O1525" s="1" t="s">
        <v>10891</v>
      </c>
    </row>
    <row r="1526">
      <c r="A1526" s="1" t="s">
        <v>4164</v>
      </c>
      <c r="B1526" s="1" t="s">
        <v>7777</v>
      </c>
      <c r="C1526" s="1">
        <v>1.0</v>
      </c>
      <c r="D1526" s="1">
        <v>100.0</v>
      </c>
      <c r="E1526" s="1">
        <v>6.258886E7</v>
      </c>
      <c r="F1526" s="1" t="b">
        <v>0</v>
      </c>
      <c r="G1526" s="1" t="b">
        <v>0</v>
      </c>
      <c r="H1526" s="1" t="s">
        <v>4163</v>
      </c>
      <c r="I1526" s="1" t="s">
        <v>6111</v>
      </c>
      <c r="J1526" s="1" t="s">
        <v>10892</v>
      </c>
      <c r="L1526" s="1" t="s">
        <v>37</v>
      </c>
      <c r="M1526" s="1" t="s">
        <v>55</v>
      </c>
      <c r="N1526" s="1" t="s">
        <v>10893</v>
      </c>
      <c r="O1526" s="1" t="s">
        <v>10894</v>
      </c>
    </row>
    <row r="1527">
      <c r="A1527" s="1" t="s">
        <v>4165</v>
      </c>
      <c r="B1527" s="1" t="s">
        <v>7777</v>
      </c>
      <c r="C1527" s="1">
        <v>2.0</v>
      </c>
      <c r="D1527" s="1">
        <v>100.0</v>
      </c>
      <c r="E1527" s="1">
        <v>6.258886E7</v>
      </c>
      <c r="F1527" s="1" t="b">
        <v>0</v>
      </c>
      <c r="G1527" s="1" t="b">
        <v>0</v>
      </c>
      <c r="H1527" s="1" t="s">
        <v>4163</v>
      </c>
      <c r="I1527" s="1" t="s">
        <v>6111</v>
      </c>
      <c r="J1527" s="1" t="s">
        <v>10892</v>
      </c>
      <c r="L1527" s="1" t="s">
        <v>37</v>
      </c>
      <c r="M1527" s="1" t="s">
        <v>55</v>
      </c>
      <c r="N1527" s="1" t="s">
        <v>10895</v>
      </c>
      <c r="O1527" s="1" t="s">
        <v>10896</v>
      </c>
    </row>
    <row r="1528">
      <c r="A1528" s="1" t="s">
        <v>4179</v>
      </c>
      <c r="B1528" s="1" t="s">
        <v>7777</v>
      </c>
      <c r="C1528" s="1">
        <v>1.0</v>
      </c>
      <c r="D1528" s="1">
        <v>100.0</v>
      </c>
      <c r="E1528" s="1">
        <v>6.2549037E7</v>
      </c>
      <c r="F1528" s="1" t="b">
        <v>0</v>
      </c>
      <c r="G1528" s="1" t="b">
        <v>0</v>
      </c>
      <c r="H1528" s="1" t="s">
        <v>4178</v>
      </c>
      <c r="I1528" s="1" t="s">
        <v>6111</v>
      </c>
      <c r="J1528" s="1" t="s">
        <v>10897</v>
      </c>
      <c r="L1528" s="1" t="s">
        <v>37</v>
      </c>
      <c r="M1528" s="1" t="s">
        <v>180</v>
      </c>
      <c r="N1528" s="1" t="s">
        <v>10898</v>
      </c>
      <c r="O1528" s="1" t="s">
        <v>10899</v>
      </c>
    </row>
    <row r="1529">
      <c r="A1529" s="1" t="s">
        <v>4180</v>
      </c>
      <c r="B1529" s="1" t="s">
        <v>7777</v>
      </c>
      <c r="C1529" s="1">
        <v>2.0</v>
      </c>
      <c r="D1529" s="1">
        <v>100.0</v>
      </c>
      <c r="E1529" s="1">
        <v>6.2549037E7</v>
      </c>
      <c r="F1529" s="1" t="b">
        <v>0</v>
      </c>
      <c r="G1529" s="1" t="b">
        <v>0</v>
      </c>
      <c r="H1529" s="1" t="s">
        <v>4178</v>
      </c>
      <c r="I1529" s="1" t="s">
        <v>6111</v>
      </c>
      <c r="J1529" s="1" t="s">
        <v>10897</v>
      </c>
      <c r="L1529" s="1" t="s">
        <v>37</v>
      </c>
      <c r="M1529" s="1" t="s">
        <v>180</v>
      </c>
      <c r="N1529" s="1" t="s">
        <v>10900</v>
      </c>
      <c r="O1529" s="1" t="s">
        <v>10901</v>
      </c>
    </row>
    <row r="1530">
      <c r="A1530" s="1" t="s">
        <v>4184</v>
      </c>
      <c r="B1530" s="1" t="s">
        <v>7777</v>
      </c>
      <c r="C1530" s="1">
        <v>1.0</v>
      </c>
      <c r="D1530" s="1">
        <v>100.0</v>
      </c>
      <c r="E1530" s="1">
        <v>6.241302E7</v>
      </c>
      <c r="F1530" s="1" t="b">
        <v>0</v>
      </c>
      <c r="G1530" s="1" t="b">
        <v>0</v>
      </c>
      <c r="H1530" s="1" t="s">
        <v>4183</v>
      </c>
      <c r="I1530" s="1" t="s">
        <v>6111</v>
      </c>
      <c r="J1530" s="1" t="s">
        <v>10902</v>
      </c>
      <c r="L1530" s="1" t="s">
        <v>148</v>
      </c>
      <c r="M1530" s="1" t="s">
        <v>370</v>
      </c>
      <c r="N1530" s="1" t="s">
        <v>10903</v>
      </c>
      <c r="O1530" s="1" t="s">
        <v>10904</v>
      </c>
    </row>
    <row r="1531">
      <c r="A1531" s="1" t="s">
        <v>4185</v>
      </c>
      <c r="B1531" s="1" t="s">
        <v>7777</v>
      </c>
      <c r="C1531" s="1">
        <v>2.0</v>
      </c>
      <c r="D1531" s="1">
        <v>100.0</v>
      </c>
      <c r="E1531" s="1">
        <v>6.241302E7</v>
      </c>
      <c r="F1531" s="1" t="b">
        <v>0</v>
      </c>
      <c r="G1531" s="1" t="b">
        <v>0</v>
      </c>
      <c r="H1531" s="1" t="s">
        <v>4183</v>
      </c>
      <c r="I1531" s="1" t="s">
        <v>6111</v>
      </c>
      <c r="J1531" s="1" t="s">
        <v>10902</v>
      </c>
      <c r="L1531" s="1" t="s">
        <v>148</v>
      </c>
      <c r="M1531" s="1" t="s">
        <v>370</v>
      </c>
      <c r="N1531" s="1" t="s">
        <v>10905</v>
      </c>
      <c r="O1531" s="1" t="s">
        <v>10906</v>
      </c>
    </row>
    <row r="1532">
      <c r="A1532" s="1" t="s">
        <v>4170</v>
      </c>
      <c r="B1532" s="1" t="s">
        <v>7777</v>
      </c>
      <c r="C1532" s="1">
        <v>2.0</v>
      </c>
      <c r="D1532" s="1">
        <v>100.0</v>
      </c>
      <c r="E1532" s="1">
        <v>6.2261679E7</v>
      </c>
      <c r="F1532" s="1" t="b">
        <v>0</v>
      </c>
      <c r="G1532" s="1" t="b">
        <v>0</v>
      </c>
      <c r="H1532" s="1" t="s">
        <v>4168</v>
      </c>
      <c r="I1532" s="1" t="s">
        <v>6111</v>
      </c>
      <c r="J1532" s="1" t="s">
        <v>10835</v>
      </c>
      <c r="K1532" s="1" t="s">
        <v>10907</v>
      </c>
      <c r="L1532" s="1" t="s">
        <v>740</v>
      </c>
      <c r="M1532" s="1" t="s">
        <v>741</v>
      </c>
      <c r="N1532" s="1" t="s">
        <v>10908</v>
      </c>
      <c r="O1532" s="1" t="s">
        <v>10909</v>
      </c>
    </row>
    <row r="1533">
      <c r="A1533" s="1" t="s">
        <v>4169</v>
      </c>
      <c r="B1533" s="1" t="s">
        <v>7777</v>
      </c>
      <c r="C1533" s="1">
        <v>1.0</v>
      </c>
      <c r="D1533" s="1">
        <v>100.0</v>
      </c>
      <c r="E1533" s="1">
        <v>6.2261679E7</v>
      </c>
      <c r="F1533" s="1" t="b">
        <v>0</v>
      </c>
      <c r="G1533" s="1" t="b">
        <v>0</v>
      </c>
      <c r="H1533" s="1" t="s">
        <v>4168</v>
      </c>
      <c r="I1533" s="1" t="s">
        <v>6111</v>
      </c>
      <c r="J1533" s="1" t="s">
        <v>10835</v>
      </c>
      <c r="K1533" s="1" t="s">
        <v>10907</v>
      </c>
      <c r="L1533" s="1" t="s">
        <v>740</v>
      </c>
      <c r="M1533" s="1" t="s">
        <v>741</v>
      </c>
      <c r="N1533" s="1" t="s">
        <v>10910</v>
      </c>
      <c r="O1533" s="1" t="s">
        <v>10911</v>
      </c>
    </row>
    <row r="1534">
      <c r="A1534" s="1" t="s">
        <v>4159</v>
      </c>
      <c r="B1534" s="1" t="s">
        <v>7777</v>
      </c>
      <c r="C1534" s="1">
        <v>1.0</v>
      </c>
      <c r="D1534" s="1">
        <v>100.0</v>
      </c>
      <c r="E1534" s="1">
        <v>6.1634901E7</v>
      </c>
      <c r="F1534" s="1" t="b">
        <v>0</v>
      </c>
      <c r="G1534" s="1" t="b">
        <v>0</v>
      </c>
      <c r="H1534" s="1" t="s">
        <v>4158</v>
      </c>
      <c r="I1534" s="1" t="s">
        <v>6111</v>
      </c>
      <c r="J1534" s="1" t="s">
        <v>10912</v>
      </c>
      <c r="K1534" s="1" t="s">
        <v>10913</v>
      </c>
      <c r="L1534" s="1" t="s">
        <v>639</v>
      </c>
      <c r="M1534" s="1" t="s">
        <v>640</v>
      </c>
      <c r="N1534" s="1" t="s">
        <v>10914</v>
      </c>
      <c r="O1534" s="1" t="s">
        <v>10915</v>
      </c>
    </row>
    <row r="1535">
      <c r="A1535" s="1" t="s">
        <v>4160</v>
      </c>
      <c r="B1535" s="1" t="s">
        <v>7777</v>
      </c>
      <c r="C1535" s="1">
        <v>2.0</v>
      </c>
      <c r="D1535" s="1">
        <v>100.0</v>
      </c>
      <c r="E1535" s="1">
        <v>6.1634901E7</v>
      </c>
      <c r="F1535" s="1" t="b">
        <v>0</v>
      </c>
      <c r="G1535" s="1" t="b">
        <v>0</v>
      </c>
      <c r="H1535" s="1" t="s">
        <v>4158</v>
      </c>
      <c r="I1535" s="1" t="s">
        <v>6111</v>
      </c>
      <c r="J1535" s="1" t="s">
        <v>10912</v>
      </c>
      <c r="K1535" s="1" t="s">
        <v>10913</v>
      </c>
      <c r="L1535" s="1" t="s">
        <v>639</v>
      </c>
      <c r="M1535" s="1" t="s">
        <v>640</v>
      </c>
      <c r="N1535" s="1" t="s">
        <v>10916</v>
      </c>
      <c r="O1535" s="1" t="s">
        <v>10917</v>
      </c>
    </row>
    <row r="1536">
      <c r="A1536" s="1" t="s">
        <v>4219</v>
      </c>
      <c r="B1536" s="1" t="s">
        <v>7777</v>
      </c>
      <c r="C1536" s="1">
        <v>1.0</v>
      </c>
      <c r="D1536" s="1">
        <v>100.0</v>
      </c>
      <c r="E1536" s="1">
        <v>6.1489027E7</v>
      </c>
      <c r="F1536" s="1" t="b">
        <v>0</v>
      </c>
      <c r="G1536" s="1" t="b">
        <v>0</v>
      </c>
      <c r="H1536" s="1" t="s">
        <v>4218</v>
      </c>
      <c r="I1536" s="1" t="s">
        <v>6111</v>
      </c>
      <c r="J1536" s="1" t="s">
        <v>10912</v>
      </c>
      <c r="K1536" s="1" t="s">
        <v>10918</v>
      </c>
      <c r="L1536" s="1" t="s">
        <v>639</v>
      </c>
      <c r="M1536" s="1" t="s">
        <v>640</v>
      </c>
      <c r="N1536" s="1" t="s">
        <v>10919</v>
      </c>
      <c r="O1536" s="1" t="s">
        <v>10920</v>
      </c>
    </row>
    <row r="1537">
      <c r="A1537" s="1" t="s">
        <v>4220</v>
      </c>
      <c r="B1537" s="1" t="s">
        <v>7777</v>
      </c>
      <c r="C1537" s="1">
        <v>2.0</v>
      </c>
      <c r="D1537" s="1">
        <v>100.0</v>
      </c>
      <c r="E1537" s="1">
        <v>6.1489027E7</v>
      </c>
      <c r="F1537" s="1" t="b">
        <v>0</v>
      </c>
      <c r="G1537" s="1" t="b">
        <v>0</v>
      </c>
      <c r="H1537" s="1" t="s">
        <v>4218</v>
      </c>
      <c r="I1537" s="1" t="s">
        <v>6111</v>
      </c>
      <c r="J1537" s="1" t="s">
        <v>10912</v>
      </c>
      <c r="K1537" s="1" t="s">
        <v>10918</v>
      </c>
      <c r="L1537" s="1" t="s">
        <v>639</v>
      </c>
      <c r="M1537" s="1" t="s">
        <v>640</v>
      </c>
      <c r="N1537" s="1" t="s">
        <v>10921</v>
      </c>
      <c r="O1537" s="1" t="s">
        <v>10922</v>
      </c>
    </row>
    <row r="1538">
      <c r="A1538" s="1" t="s">
        <v>4189</v>
      </c>
      <c r="B1538" s="1" t="s">
        <v>7777</v>
      </c>
      <c r="C1538" s="1">
        <v>1.0</v>
      </c>
      <c r="D1538" s="1">
        <v>100.0</v>
      </c>
      <c r="E1538" s="1">
        <v>6.1295437E7</v>
      </c>
      <c r="F1538" s="1" t="b">
        <v>0</v>
      </c>
      <c r="G1538" s="1" t="b">
        <v>0</v>
      </c>
      <c r="H1538" s="1" t="s">
        <v>4188</v>
      </c>
      <c r="I1538" s="1" t="s">
        <v>6111</v>
      </c>
      <c r="J1538" s="1" t="s">
        <v>10923</v>
      </c>
      <c r="L1538" s="1" t="s">
        <v>76</v>
      </c>
      <c r="M1538" s="1" t="s">
        <v>138</v>
      </c>
      <c r="N1538" s="1" t="s">
        <v>10924</v>
      </c>
      <c r="O1538" s="1" t="s">
        <v>10925</v>
      </c>
    </row>
    <row r="1539">
      <c r="A1539" s="1" t="s">
        <v>4190</v>
      </c>
      <c r="B1539" s="1" t="s">
        <v>7777</v>
      </c>
      <c r="C1539" s="1">
        <v>2.0</v>
      </c>
      <c r="D1539" s="1">
        <v>100.0</v>
      </c>
      <c r="E1539" s="1">
        <v>6.1295437E7</v>
      </c>
      <c r="F1539" s="1" t="b">
        <v>0</v>
      </c>
      <c r="G1539" s="1" t="b">
        <v>0</v>
      </c>
      <c r="H1539" s="1" t="s">
        <v>4188</v>
      </c>
      <c r="I1539" s="1" t="s">
        <v>6111</v>
      </c>
      <c r="J1539" s="1" t="s">
        <v>10923</v>
      </c>
      <c r="L1539" s="1" t="s">
        <v>76</v>
      </c>
      <c r="M1539" s="1" t="s">
        <v>138</v>
      </c>
      <c r="N1539" s="1" t="s">
        <v>10926</v>
      </c>
      <c r="O1539" s="1" t="s">
        <v>10927</v>
      </c>
    </row>
    <row r="1540">
      <c r="A1540" s="1" t="s">
        <v>4175</v>
      </c>
      <c r="B1540" s="1" t="s">
        <v>7777</v>
      </c>
      <c r="C1540" s="1">
        <v>2.0</v>
      </c>
      <c r="D1540" s="1">
        <v>100.0</v>
      </c>
      <c r="E1540" s="1">
        <v>6.0949594E7</v>
      </c>
      <c r="F1540" s="1" t="b">
        <v>0</v>
      </c>
      <c r="G1540" s="1" t="b">
        <v>0</v>
      </c>
      <c r="H1540" s="1" t="s">
        <v>4173</v>
      </c>
      <c r="I1540" s="1" t="s">
        <v>6111</v>
      </c>
      <c r="J1540" s="1" t="s">
        <v>10928</v>
      </c>
      <c r="L1540" s="1" t="s">
        <v>76</v>
      </c>
      <c r="M1540" s="1" t="s">
        <v>103</v>
      </c>
      <c r="N1540" s="1" t="s">
        <v>10929</v>
      </c>
      <c r="O1540" s="1" t="s">
        <v>10930</v>
      </c>
    </row>
    <row r="1541">
      <c r="A1541" s="1" t="s">
        <v>4174</v>
      </c>
      <c r="B1541" s="1" t="s">
        <v>7777</v>
      </c>
      <c r="C1541" s="1">
        <v>1.0</v>
      </c>
      <c r="D1541" s="1">
        <v>100.0</v>
      </c>
      <c r="E1541" s="1">
        <v>6.0949594E7</v>
      </c>
      <c r="F1541" s="1" t="b">
        <v>0</v>
      </c>
      <c r="G1541" s="1" t="b">
        <v>0</v>
      </c>
      <c r="H1541" s="1" t="s">
        <v>4173</v>
      </c>
      <c r="I1541" s="1" t="s">
        <v>6111</v>
      </c>
      <c r="J1541" s="1" t="s">
        <v>10928</v>
      </c>
      <c r="L1541" s="1" t="s">
        <v>76</v>
      </c>
      <c r="M1541" s="1" t="s">
        <v>103</v>
      </c>
      <c r="N1541" s="1" t="s">
        <v>10931</v>
      </c>
      <c r="O1541" s="1" t="s">
        <v>10932</v>
      </c>
    </row>
    <row r="1542">
      <c r="A1542" s="1" t="s">
        <v>4205</v>
      </c>
      <c r="B1542" s="1" t="s">
        <v>7777</v>
      </c>
      <c r="C1542" s="1">
        <v>2.0</v>
      </c>
      <c r="D1542" s="1">
        <v>100.0</v>
      </c>
      <c r="E1542" s="1">
        <v>6.0226439E7</v>
      </c>
      <c r="F1542" s="1" t="b">
        <v>0</v>
      </c>
      <c r="G1542" s="1" t="b">
        <v>0</v>
      </c>
      <c r="H1542" s="1" t="s">
        <v>4203</v>
      </c>
      <c r="I1542" s="1" t="s">
        <v>6111</v>
      </c>
      <c r="J1542" s="1" t="s">
        <v>10933</v>
      </c>
      <c r="L1542" s="1" t="s">
        <v>76</v>
      </c>
      <c r="M1542" s="1" t="s">
        <v>219</v>
      </c>
      <c r="N1542" s="1" t="s">
        <v>10934</v>
      </c>
      <c r="O1542" s="1" t="s">
        <v>10935</v>
      </c>
    </row>
    <row r="1543">
      <c r="A1543" s="1" t="s">
        <v>4204</v>
      </c>
      <c r="B1543" s="1" t="s">
        <v>7777</v>
      </c>
      <c r="C1543" s="1">
        <v>1.0</v>
      </c>
      <c r="D1543" s="1">
        <v>100.0</v>
      </c>
      <c r="E1543" s="1">
        <v>6.0226439E7</v>
      </c>
      <c r="F1543" s="1" t="b">
        <v>0</v>
      </c>
      <c r="G1543" s="1" t="b">
        <v>0</v>
      </c>
      <c r="H1543" s="1" t="s">
        <v>4203</v>
      </c>
      <c r="I1543" s="1" t="s">
        <v>6111</v>
      </c>
      <c r="J1543" s="1" t="s">
        <v>10933</v>
      </c>
      <c r="L1543" s="1" t="s">
        <v>76</v>
      </c>
      <c r="M1543" s="1" t="s">
        <v>219</v>
      </c>
      <c r="N1543" s="1" t="s">
        <v>10936</v>
      </c>
      <c r="O1543" s="1" t="s">
        <v>10937</v>
      </c>
    </row>
    <row r="1544">
      <c r="A1544" s="1" t="s">
        <v>4343</v>
      </c>
      <c r="B1544" s="1" t="s">
        <v>7777</v>
      </c>
      <c r="C1544" s="1">
        <v>1.0</v>
      </c>
      <c r="D1544" s="1">
        <v>100.0</v>
      </c>
      <c r="E1544" s="1">
        <v>6.0219827E7</v>
      </c>
      <c r="F1544" s="1" t="b">
        <v>0</v>
      </c>
      <c r="G1544" s="1" t="b">
        <v>0</v>
      </c>
      <c r="H1544" s="1" t="s">
        <v>4342</v>
      </c>
      <c r="I1544" s="1" t="s">
        <v>6111</v>
      </c>
      <c r="J1544" s="1" t="s">
        <v>10938</v>
      </c>
      <c r="K1544" s="1" t="s">
        <v>10939</v>
      </c>
      <c r="L1544" s="1" t="s">
        <v>633</v>
      </c>
      <c r="M1544" s="1" t="s">
        <v>634</v>
      </c>
      <c r="N1544" s="1" t="s">
        <v>10940</v>
      </c>
      <c r="O1544" s="1" t="s">
        <v>10941</v>
      </c>
    </row>
    <row r="1545">
      <c r="A1545" s="1" t="s">
        <v>4344</v>
      </c>
      <c r="B1545" s="1" t="s">
        <v>7777</v>
      </c>
      <c r="C1545" s="1">
        <v>2.0</v>
      </c>
      <c r="D1545" s="1">
        <v>100.0</v>
      </c>
      <c r="E1545" s="1">
        <v>6.0219827E7</v>
      </c>
      <c r="F1545" s="1" t="b">
        <v>0</v>
      </c>
      <c r="G1545" s="1" t="b">
        <v>0</v>
      </c>
      <c r="H1545" s="1" t="s">
        <v>4342</v>
      </c>
      <c r="I1545" s="1" t="s">
        <v>6111</v>
      </c>
      <c r="J1545" s="1" t="s">
        <v>10938</v>
      </c>
      <c r="K1545" s="1" t="s">
        <v>10939</v>
      </c>
      <c r="L1545" s="1" t="s">
        <v>633</v>
      </c>
      <c r="M1545" s="1" t="s">
        <v>634</v>
      </c>
      <c r="N1545" s="1" t="s">
        <v>10942</v>
      </c>
      <c r="O1545" s="1" t="s">
        <v>10943</v>
      </c>
    </row>
    <row r="1546">
      <c r="A1546" s="1" t="s">
        <v>4210</v>
      </c>
      <c r="B1546" s="1" t="s">
        <v>7777</v>
      </c>
      <c r="C1546" s="1">
        <v>2.0</v>
      </c>
      <c r="D1546" s="1">
        <v>100.0</v>
      </c>
      <c r="E1546" s="1">
        <v>5.9730238E7</v>
      </c>
      <c r="F1546" s="1" t="b">
        <v>0</v>
      </c>
      <c r="G1546" s="1" t="b">
        <v>0</v>
      </c>
      <c r="H1546" s="1" t="s">
        <v>4208</v>
      </c>
      <c r="I1546" s="1" t="s">
        <v>6111</v>
      </c>
      <c r="J1546" s="1" t="s">
        <v>10944</v>
      </c>
      <c r="L1546" s="1" t="s">
        <v>25</v>
      </c>
      <c r="M1546" s="1" t="s">
        <v>383</v>
      </c>
      <c r="N1546" s="1" t="s">
        <v>10945</v>
      </c>
      <c r="O1546" s="1" t="s">
        <v>10946</v>
      </c>
    </row>
    <row r="1547">
      <c r="A1547" s="1" t="s">
        <v>4209</v>
      </c>
      <c r="B1547" s="1" t="s">
        <v>7777</v>
      </c>
      <c r="C1547" s="1">
        <v>1.0</v>
      </c>
      <c r="D1547" s="1">
        <v>100.0</v>
      </c>
      <c r="E1547" s="1">
        <v>5.9730238E7</v>
      </c>
      <c r="F1547" s="1" t="b">
        <v>0</v>
      </c>
      <c r="G1547" s="1" t="b">
        <v>0</v>
      </c>
      <c r="H1547" s="1" t="s">
        <v>4208</v>
      </c>
      <c r="I1547" s="1" t="s">
        <v>6111</v>
      </c>
      <c r="J1547" s="1" t="s">
        <v>10944</v>
      </c>
      <c r="L1547" s="1" t="s">
        <v>25</v>
      </c>
      <c r="M1547" s="1" t="s">
        <v>383</v>
      </c>
      <c r="N1547" s="1" t="s">
        <v>10947</v>
      </c>
      <c r="O1547" s="1" t="s">
        <v>10948</v>
      </c>
    </row>
    <row r="1548">
      <c r="A1548" s="1" t="s">
        <v>4214</v>
      </c>
      <c r="B1548" s="1" t="s">
        <v>7777</v>
      </c>
      <c r="C1548" s="1">
        <v>1.0</v>
      </c>
      <c r="D1548" s="1">
        <v>100.0</v>
      </c>
      <c r="E1548" s="1">
        <v>5.9002807E7</v>
      </c>
      <c r="F1548" s="1" t="b">
        <v>0</v>
      </c>
      <c r="G1548" s="1" t="b">
        <v>0</v>
      </c>
      <c r="H1548" s="1" t="s">
        <v>4213</v>
      </c>
      <c r="I1548" s="1" t="s">
        <v>6111</v>
      </c>
      <c r="J1548" s="1" t="s">
        <v>10949</v>
      </c>
      <c r="L1548" s="1" t="s">
        <v>25</v>
      </c>
      <c r="M1548" s="1" t="s">
        <v>268</v>
      </c>
      <c r="N1548" s="1" t="s">
        <v>10950</v>
      </c>
      <c r="O1548" s="1" t="s">
        <v>10951</v>
      </c>
    </row>
    <row r="1549">
      <c r="A1549" s="1" t="s">
        <v>4215</v>
      </c>
      <c r="B1549" s="1" t="s">
        <v>7777</v>
      </c>
      <c r="C1549" s="1">
        <v>2.0</v>
      </c>
      <c r="D1549" s="1">
        <v>100.0</v>
      </c>
      <c r="E1549" s="1">
        <v>5.9002807E7</v>
      </c>
      <c r="F1549" s="1" t="b">
        <v>0</v>
      </c>
      <c r="G1549" s="1" t="b">
        <v>0</v>
      </c>
      <c r="H1549" s="1" t="s">
        <v>4213</v>
      </c>
      <c r="I1549" s="1" t="s">
        <v>6111</v>
      </c>
      <c r="J1549" s="1" t="s">
        <v>10949</v>
      </c>
      <c r="L1549" s="1" t="s">
        <v>25</v>
      </c>
      <c r="M1549" s="1" t="s">
        <v>268</v>
      </c>
      <c r="N1549" s="1" t="s">
        <v>10952</v>
      </c>
      <c r="O1549" s="1" t="s">
        <v>10953</v>
      </c>
    </row>
    <row r="1550">
      <c r="A1550" s="1" t="s">
        <v>4246</v>
      </c>
      <c r="B1550" s="1" t="s">
        <v>7777</v>
      </c>
      <c r="C1550" s="1">
        <v>1.0</v>
      </c>
      <c r="D1550" s="1">
        <v>100.0</v>
      </c>
      <c r="E1550" s="1">
        <v>5.8701196E7</v>
      </c>
      <c r="F1550" s="1" t="b">
        <v>0</v>
      </c>
      <c r="G1550" s="1" t="b">
        <v>0</v>
      </c>
      <c r="H1550" s="1" t="s">
        <v>4245</v>
      </c>
      <c r="I1550" s="1" t="s">
        <v>6111</v>
      </c>
      <c r="J1550" s="1" t="s">
        <v>10954</v>
      </c>
      <c r="L1550" s="1" t="s">
        <v>37</v>
      </c>
      <c r="M1550" s="1" t="s">
        <v>370</v>
      </c>
      <c r="N1550" s="1" t="s">
        <v>10955</v>
      </c>
      <c r="O1550" s="1" t="s">
        <v>10956</v>
      </c>
    </row>
    <row r="1551">
      <c r="A1551" s="1" t="s">
        <v>4247</v>
      </c>
      <c r="B1551" s="1" t="s">
        <v>7777</v>
      </c>
      <c r="C1551" s="1">
        <v>2.0</v>
      </c>
      <c r="D1551" s="1">
        <v>100.0</v>
      </c>
      <c r="E1551" s="1">
        <v>5.8701196E7</v>
      </c>
      <c r="F1551" s="1" t="b">
        <v>0</v>
      </c>
      <c r="G1551" s="1" t="b">
        <v>0</v>
      </c>
      <c r="H1551" s="1" t="s">
        <v>4245</v>
      </c>
      <c r="I1551" s="1" t="s">
        <v>6111</v>
      </c>
      <c r="J1551" s="1" t="s">
        <v>10954</v>
      </c>
      <c r="L1551" s="1" t="s">
        <v>37</v>
      </c>
      <c r="M1551" s="1" t="s">
        <v>370</v>
      </c>
      <c r="N1551" s="1" t="s">
        <v>10957</v>
      </c>
      <c r="O1551" s="1" t="s">
        <v>10958</v>
      </c>
    </row>
    <row r="1552">
      <c r="A1552" s="1" t="s">
        <v>4542</v>
      </c>
      <c r="B1552" s="1" t="s">
        <v>7777</v>
      </c>
      <c r="C1552" s="1">
        <v>1.0</v>
      </c>
      <c r="D1552" s="1">
        <v>100.0</v>
      </c>
      <c r="E1552" s="1">
        <v>5.8572445E7</v>
      </c>
      <c r="F1552" s="1" t="b">
        <v>0</v>
      </c>
      <c r="G1552" s="1" t="b">
        <v>0</v>
      </c>
      <c r="H1552" s="1" t="s">
        <v>4541</v>
      </c>
      <c r="I1552" s="1" t="s">
        <v>6111</v>
      </c>
      <c r="J1552" s="1" t="s">
        <v>10959</v>
      </c>
      <c r="L1552" s="1" t="s">
        <v>25</v>
      </c>
      <c r="M1552" s="1" t="s">
        <v>143</v>
      </c>
      <c r="N1552" s="1" t="s">
        <v>10960</v>
      </c>
      <c r="O1552" s="1" t="s">
        <v>10961</v>
      </c>
    </row>
    <row r="1553">
      <c r="A1553" s="1" t="s">
        <v>4543</v>
      </c>
      <c r="B1553" s="1" t="s">
        <v>7777</v>
      </c>
      <c r="C1553" s="1">
        <v>2.0</v>
      </c>
      <c r="D1553" s="1">
        <v>100.0</v>
      </c>
      <c r="E1553" s="1">
        <v>5.8572445E7</v>
      </c>
      <c r="F1553" s="1" t="b">
        <v>0</v>
      </c>
      <c r="G1553" s="1" t="b">
        <v>0</v>
      </c>
      <c r="H1553" s="1" t="s">
        <v>4541</v>
      </c>
      <c r="I1553" s="1" t="s">
        <v>6111</v>
      </c>
      <c r="J1553" s="1" t="s">
        <v>10959</v>
      </c>
      <c r="L1553" s="1" t="s">
        <v>25</v>
      </c>
      <c r="M1553" s="1" t="s">
        <v>143</v>
      </c>
      <c r="N1553" s="1" t="s">
        <v>10962</v>
      </c>
      <c r="O1553" s="1" t="s">
        <v>10963</v>
      </c>
    </row>
    <row r="1554">
      <c r="A1554" s="1" t="s">
        <v>10964</v>
      </c>
      <c r="B1554" s="1" t="s">
        <v>7777</v>
      </c>
      <c r="C1554" s="1">
        <v>2.0</v>
      </c>
      <c r="D1554" s="1">
        <v>100.0</v>
      </c>
      <c r="E1554" s="1">
        <v>5.8464924E7</v>
      </c>
      <c r="F1554" s="1" t="b">
        <v>0</v>
      </c>
      <c r="G1554" s="1" t="b">
        <v>0</v>
      </c>
      <c r="H1554" s="1" t="s">
        <v>4052</v>
      </c>
      <c r="I1554" s="1" t="s">
        <v>6111</v>
      </c>
      <c r="J1554" s="1" t="s">
        <v>10965</v>
      </c>
      <c r="L1554" s="1" t="s">
        <v>76</v>
      </c>
      <c r="M1554" s="1" t="s">
        <v>4056</v>
      </c>
      <c r="N1554" s="1" t="s">
        <v>10966</v>
      </c>
      <c r="O1554" s="1" t="s">
        <v>10967</v>
      </c>
    </row>
    <row r="1555">
      <c r="A1555" s="1" t="s">
        <v>10968</v>
      </c>
      <c r="B1555" s="1" t="s">
        <v>7777</v>
      </c>
      <c r="C1555" s="1">
        <v>1.0</v>
      </c>
      <c r="D1555" s="1">
        <v>100.0</v>
      </c>
      <c r="E1555" s="1">
        <v>5.8464924E7</v>
      </c>
      <c r="F1555" s="1" t="b">
        <v>0</v>
      </c>
      <c r="G1555" s="1" t="b">
        <v>0</v>
      </c>
      <c r="H1555" s="1" t="s">
        <v>4052</v>
      </c>
      <c r="I1555" s="1" t="s">
        <v>6111</v>
      </c>
      <c r="J1555" s="1" t="s">
        <v>10965</v>
      </c>
      <c r="L1555" s="1" t="s">
        <v>76</v>
      </c>
      <c r="M1555" s="1" t="s">
        <v>4056</v>
      </c>
      <c r="N1555" s="1" t="s">
        <v>10969</v>
      </c>
      <c r="O1555" s="1" t="s">
        <v>10970</v>
      </c>
    </row>
    <row r="1556">
      <c r="A1556" s="1" t="s">
        <v>4398</v>
      </c>
      <c r="B1556" s="1" t="s">
        <v>7777</v>
      </c>
      <c r="C1556" s="1">
        <v>1.0</v>
      </c>
      <c r="D1556" s="1">
        <v>100.0</v>
      </c>
      <c r="E1556" s="1">
        <v>5.8142969E7</v>
      </c>
      <c r="F1556" s="1" t="b">
        <v>0</v>
      </c>
      <c r="G1556" s="1" t="b">
        <v>0</v>
      </c>
      <c r="H1556" s="1" t="s">
        <v>4397</v>
      </c>
      <c r="I1556" s="1" t="s">
        <v>6111</v>
      </c>
      <c r="J1556" s="1" t="s">
        <v>10971</v>
      </c>
      <c r="L1556" s="1" t="s">
        <v>148</v>
      </c>
      <c r="M1556" s="1" t="s">
        <v>71</v>
      </c>
      <c r="N1556" s="1" t="s">
        <v>10972</v>
      </c>
      <c r="O1556" s="1" t="s">
        <v>10973</v>
      </c>
    </row>
    <row r="1557">
      <c r="A1557" s="1" t="s">
        <v>4399</v>
      </c>
      <c r="B1557" s="1" t="s">
        <v>7777</v>
      </c>
      <c r="C1557" s="1">
        <v>2.0</v>
      </c>
      <c r="D1557" s="1">
        <v>100.0</v>
      </c>
      <c r="E1557" s="1">
        <v>5.8142969E7</v>
      </c>
      <c r="F1557" s="1" t="b">
        <v>0</v>
      </c>
      <c r="G1557" s="1" t="b">
        <v>0</v>
      </c>
      <c r="H1557" s="1" t="s">
        <v>4397</v>
      </c>
      <c r="I1557" s="1" t="s">
        <v>6111</v>
      </c>
      <c r="J1557" s="1" t="s">
        <v>10971</v>
      </c>
      <c r="L1557" s="1" t="s">
        <v>148</v>
      </c>
      <c r="M1557" s="1" t="s">
        <v>71</v>
      </c>
      <c r="N1557" s="1" t="s">
        <v>10974</v>
      </c>
      <c r="O1557" s="1" t="s">
        <v>10975</v>
      </c>
    </row>
    <row r="1558">
      <c r="A1558" s="1" t="s">
        <v>4251</v>
      </c>
      <c r="B1558" s="1" t="s">
        <v>7777</v>
      </c>
      <c r="C1558" s="1">
        <v>1.0</v>
      </c>
      <c r="D1558" s="1">
        <v>100.0</v>
      </c>
      <c r="E1558" s="1">
        <v>5.8045428E7</v>
      </c>
      <c r="F1558" s="1" t="b">
        <v>0</v>
      </c>
      <c r="G1558" s="1" t="b">
        <v>0</v>
      </c>
      <c r="H1558" s="1" t="s">
        <v>4250</v>
      </c>
      <c r="I1558" s="1" t="s">
        <v>6111</v>
      </c>
      <c r="J1558" s="1" t="s">
        <v>10976</v>
      </c>
      <c r="L1558" s="1" t="s">
        <v>25</v>
      </c>
      <c r="M1558" s="1" t="s">
        <v>71</v>
      </c>
      <c r="N1558" s="1" t="s">
        <v>10977</v>
      </c>
      <c r="O1558" s="1" t="s">
        <v>10978</v>
      </c>
    </row>
    <row r="1559">
      <c r="A1559" s="1" t="s">
        <v>4252</v>
      </c>
      <c r="B1559" s="1" t="s">
        <v>7777</v>
      </c>
      <c r="C1559" s="1">
        <v>2.0</v>
      </c>
      <c r="D1559" s="1">
        <v>100.0</v>
      </c>
      <c r="E1559" s="1">
        <v>5.8045428E7</v>
      </c>
      <c r="F1559" s="1" t="b">
        <v>0</v>
      </c>
      <c r="G1559" s="1" t="b">
        <v>0</v>
      </c>
      <c r="H1559" s="1" t="s">
        <v>4250</v>
      </c>
      <c r="I1559" s="1" t="s">
        <v>6111</v>
      </c>
      <c r="J1559" s="1" t="s">
        <v>10976</v>
      </c>
      <c r="L1559" s="1" t="s">
        <v>25</v>
      </c>
      <c r="M1559" s="1" t="s">
        <v>71</v>
      </c>
      <c r="N1559" s="1" t="s">
        <v>10979</v>
      </c>
      <c r="O1559" s="1" t="s">
        <v>10980</v>
      </c>
    </row>
    <row r="1560">
      <c r="A1560" s="1" t="s">
        <v>4231</v>
      </c>
      <c r="B1560" s="1" t="s">
        <v>7777</v>
      </c>
      <c r="C1560" s="1">
        <v>2.0</v>
      </c>
      <c r="D1560" s="1">
        <v>100.0</v>
      </c>
      <c r="E1560" s="1">
        <v>5.7809533E7</v>
      </c>
      <c r="F1560" s="1" t="b">
        <v>0</v>
      </c>
      <c r="G1560" s="1" t="b">
        <v>0</v>
      </c>
      <c r="H1560" s="1" t="s">
        <v>4229</v>
      </c>
      <c r="I1560" s="1" t="s">
        <v>6111</v>
      </c>
      <c r="J1560" s="1" t="s">
        <v>10981</v>
      </c>
      <c r="K1560" s="1" t="s">
        <v>10982</v>
      </c>
      <c r="L1560" s="1" t="s">
        <v>712</v>
      </c>
      <c r="M1560" s="1" t="s">
        <v>4233</v>
      </c>
      <c r="N1560" s="1" t="s">
        <v>10983</v>
      </c>
      <c r="O1560" s="1" t="s">
        <v>10984</v>
      </c>
    </row>
    <row r="1561">
      <c r="A1561" s="1" t="s">
        <v>4230</v>
      </c>
      <c r="B1561" s="1" t="s">
        <v>7777</v>
      </c>
      <c r="C1561" s="1">
        <v>1.0</v>
      </c>
      <c r="D1561" s="1">
        <v>100.0</v>
      </c>
      <c r="E1561" s="1">
        <v>5.7809533E7</v>
      </c>
      <c r="F1561" s="1" t="b">
        <v>0</v>
      </c>
      <c r="G1561" s="1" t="b">
        <v>0</v>
      </c>
      <c r="H1561" s="1" t="s">
        <v>4229</v>
      </c>
      <c r="I1561" s="1" t="s">
        <v>6111</v>
      </c>
      <c r="J1561" s="1" t="s">
        <v>10981</v>
      </c>
      <c r="K1561" s="1" t="s">
        <v>10982</v>
      </c>
      <c r="L1561" s="1" t="s">
        <v>712</v>
      </c>
      <c r="M1561" s="1" t="s">
        <v>4233</v>
      </c>
      <c r="N1561" s="1" t="s">
        <v>10985</v>
      </c>
      <c r="O1561" s="1" t="s">
        <v>10986</v>
      </c>
    </row>
    <row r="1562">
      <c r="A1562" s="1" t="s">
        <v>4287</v>
      </c>
      <c r="B1562" s="1" t="s">
        <v>7777</v>
      </c>
      <c r="C1562" s="1">
        <v>2.0</v>
      </c>
      <c r="D1562" s="1">
        <v>100.0</v>
      </c>
      <c r="E1562" s="1">
        <v>5.7078637E7</v>
      </c>
      <c r="F1562" s="1" t="b">
        <v>0</v>
      </c>
      <c r="G1562" s="1" t="b">
        <v>0</v>
      </c>
      <c r="H1562" s="1" t="s">
        <v>4285</v>
      </c>
      <c r="I1562" s="1" t="s">
        <v>6111</v>
      </c>
      <c r="J1562" s="1" t="s">
        <v>10987</v>
      </c>
      <c r="L1562" s="1" t="s">
        <v>76</v>
      </c>
      <c r="M1562" s="1" t="s">
        <v>38</v>
      </c>
      <c r="N1562" s="1" t="s">
        <v>10988</v>
      </c>
      <c r="O1562" s="1" t="s">
        <v>10989</v>
      </c>
    </row>
    <row r="1563">
      <c r="A1563" s="1" t="s">
        <v>4286</v>
      </c>
      <c r="B1563" s="1" t="s">
        <v>7777</v>
      </c>
      <c r="C1563" s="1">
        <v>1.0</v>
      </c>
      <c r="D1563" s="1">
        <v>100.0</v>
      </c>
      <c r="E1563" s="1">
        <v>5.7078637E7</v>
      </c>
      <c r="F1563" s="1" t="b">
        <v>0</v>
      </c>
      <c r="G1563" s="1" t="b">
        <v>0</v>
      </c>
      <c r="H1563" s="1" t="s">
        <v>4285</v>
      </c>
      <c r="I1563" s="1" t="s">
        <v>6111</v>
      </c>
      <c r="J1563" s="1" t="s">
        <v>10987</v>
      </c>
      <c r="L1563" s="1" t="s">
        <v>76</v>
      </c>
      <c r="M1563" s="1" t="s">
        <v>38</v>
      </c>
      <c r="N1563" s="1" t="s">
        <v>10990</v>
      </c>
      <c r="O1563" s="1" t="s">
        <v>10991</v>
      </c>
    </row>
    <row r="1564">
      <c r="A1564" s="1" t="s">
        <v>4267</v>
      </c>
      <c r="B1564" s="1" t="s">
        <v>7777</v>
      </c>
      <c r="C1564" s="1">
        <v>2.0</v>
      </c>
      <c r="D1564" s="1">
        <v>100.0</v>
      </c>
      <c r="E1564" s="1">
        <v>5.7076013E7</v>
      </c>
      <c r="F1564" s="1" t="b">
        <v>0</v>
      </c>
      <c r="G1564" s="1" t="b">
        <v>0</v>
      </c>
      <c r="H1564" s="1" t="s">
        <v>4265</v>
      </c>
      <c r="I1564" s="1" t="s">
        <v>6111</v>
      </c>
      <c r="J1564" s="1" t="s">
        <v>10992</v>
      </c>
      <c r="L1564" s="1" t="s">
        <v>37</v>
      </c>
      <c r="M1564" s="1" t="s">
        <v>138</v>
      </c>
      <c r="N1564" s="1" t="s">
        <v>10993</v>
      </c>
      <c r="O1564" s="1" t="s">
        <v>10994</v>
      </c>
    </row>
    <row r="1565">
      <c r="A1565" s="1" t="s">
        <v>4266</v>
      </c>
      <c r="B1565" s="1" t="s">
        <v>7777</v>
      </c>
      <c r="C1565" s="1">
        <v>1.0</v>
      </c>
      <c r="D1565" s="1">
        <v>100.0</v>
      </c>
      <c r="E1565" s="1">
        <v>5.7076013E7</v>
      </c>
      <c r="F1565" s="1" t="b">
        <v>0</v>
      </c>
      <c r="G1565" s="1" t="b">
        <v>0</v>
      </c>
      <c r="H1565" s="1" t="s">
        <v>4265</v>
      </c>
      <c r="I1565" s="1" t="s">
        <v>6111</v>
      </c>
      <c r="J1565" s="1" t="s">
        <v>10992</v>
      </c>
      <c r="L1565" s="1" t="s">
        <v>37</v>
      </c>
      <c r="M1565" s="1" t="s">
        <v>138</v>
      </c>
      <c r="N1565" s="1" t="s">
        <v>10995</v>
      </c>
      <c r="O1565" s="1" t="s">
        <v>10996</v>
      </c>
    </row>
    <row r="1566">
      <c r="A1566" s="1" t="s">
        <v>4257</v>
      </c>
      <c r="B1566" s="1" t="s">
        <v>7777</v>
      </c>
      <c r="C1566" s="1">
        <v>2.0</v>
      </c>
      <c r="D1566" s="1">
        <v>100.0</v>
      </c>
      <c r="E1566" s="1">
        <v>5.683662E7</v>
      </c>
      <c r="F1566" s="1" t="b">
        <v>0</v>
      </c>
      <c r="G1566" s="1" t="b">
        <v>0</v>
      </c>
      <c r="H1566" s="1" t="s">
        <v>4255</v>
      </c>
      <c r="I1566" s="1" t="s">
        <v>6111</v>
      </c>
      <c r="J1566" s="1" t="s">
        <v>10997</v>
      </c>
      <c r="L1566" s="1" t="s">
        <v>25</v>
      </c>
      <c r="M1566" s="1" t="s">
        <v>103</v>
      </c>
      <c r="N1566" s="1" t="s">
        <v>10998</v>
      </c>
      <c r="O1566" s="1" t="s">
        <v>10999</v>
      </c>
    </row>
    <row r="1567">
      <c r="A1567" s="1" t="s">
        <v>4256</v>
      </c>
      <c r="B1567" s="1" t="s">
        <v>7777</v>
      </c>
      <c r="C1567" s="1">
        <v>1.0</v>
      </c>
      <c r="D1567" s="1">
        <v>100.0</v>
      </c>
      <c r="E1567" s="1">
        <v>5.683662E7</v>
      </c>
      <c r="F1567" s="1" t="b">
        <v>0</v>
      </c>
      <c r="G1567" s="1" t="b">
        <v>0</v>
      </c>
      <c r="H1567" s="1" t="s">
        <v>4255</v>
      </c>
      <c r="I1567" s="1" t="s">
        <v>6111</v>
      </c>
      <c r="J1567" s="1" t="s">
        <v>10997</v>
      </c>
      <c r="L1567" s="1" t="s">
        <v>25</v>
      </c>
      <c r="M1567" s="1" t="s">
        <v>103</v>
      </c>
      <c r="N1567" s="1" t="s">
        <v>11000</v>
      </c>
      <c r="O1567" s="1" t="s">
        <v>11001</v>
      </c>
    </row>
    <row r="1568">
      <c r="A1568" s="1" t="s">
        <v>11002</v>
      </c>
      <c r="B1568" s="1" t="s">
        <v>7777</v>
      </c>
      <c r="C1568" s="1">
        <v>1.0</v>
      </c>
      <c r="D1568" s="1">
        <v>100.0</v>
      </c>
      <c r="E1568" s="1">
        <v>5.6569256E7</v>
      </c>
      <c r="F1568" s="1" t="b">
        <v>0</v>
      </c>
      <c r="G1568" s="1" t="b">
        <v>0</v>
      </c>
      <c r="H1568" s="1" t="s">
        <v>4074</v>
      </c>
      <c r="I1568" s="1" t="s">
        <v>6111</v>
      </c>
      <c r="J1568" s="1" t="s">
        <v>11003</v>
      </c>
      <c r="L1568" s="1" t="s">
        <v>76</v>
      </c>
      <c r="M1568" s="1" t="s">
        <v>77</v>
      </c>
      <c r="N1568" s="1" t="s">
        <v>11004</v>
      </c>
      <c r="O1568" s="1" t="s">
        <v>11005</v>
      </c>
    </row>
    <row r="1569">
      <c r="A1569" s="1" t="s">
        <v>11006</v>
      </c>
      <c r="B1569" s="1" t="s">
        <v>7777</v>
      </c>
      <c r="C1569" s="1">
        <v>2.0</v>
      </c>
      <c r="D1569" s="1">
        <v>100.0</v>
      </c>
      <c r="E1569" s="1">
        <v>5.6569256E7</v>
      </c>
      <c r="F1569" s="1" t="b">
        <v>0</v>
      </c>
      <c r="G1569" s="1" t="b">
        <v>0</v>
      </c>
      <c r="H1569" s="1" t="s">
        <v>4074</v>
      </c>
      <c r="I1569" s="1" t="s">
        <v>6111</v>
      </c>
      <c r="J1569" s="1" t="s">
        <v>11003</v>
      </c>
      <c r="L1569" s="1" t="s">
        <v>76</v>
      </c>
      <c r="M1569" s="1" t="s">
        <v>77</v>
      </c>
      <c r="N1569" s="1" t="s">
        <v>11007</v>
      </c>
      <c r="O1569" s="1" t="s">
        <v>11008</v>
      </c>
    </row>
    <row r="1570">
      <c r="A1570" s="1" t="s">
        <v>4262</v>
      </c>
      <c r="B1570" s="1" t="s">
        <v>7777</v>
      </c>
      <c r="C1570" s="1">
        <v>2.0</v>
      </c>
      <c r="D1570" s="1">
        <v>100.0</v>
      </c>
      <c r="E1570" s="1">
        <v>5.6078552E7</v>
      </c>
      <c r="F1570" s="1" t="b">
        <v>0</v>
      </c>
      <c r="G1570" s="1" t="b">
        <v>0</v>
      </c>
      <c r="H1570" s="1" t="s">
        <v>4260</v>
      </c>
      <c r="I1570" s="1" t="s">
        <v>6111</v>
      </c>
      <c r="J1570" s="1" t="s">
        <v>11009</v>
      </c>
      <c r="L1570" s="1" t="s">
        <v>25</v>
      </c>
      <c r="M1570" s="1" t="s">
        <v>224</v>
      </c>
      <c r="N1570" s="1" t="s">
        <v>11010</v>
      </c>
      <c r="O1570" s="1" t="s">
        <v>11011</v>
      </c>
    </row>
    <row r="1571">
      <c r="A1571" s="1" t="s">
        <v>4261</v>
      </c>
      <c r="B1571" s="1" t="s">
        <v>7777</v>
      </c>
      <c r="C1571" s="1">
        <v>1.0</v>
      </c>
      <c r="D1571" s="1">
        <v>100.0</v>
      </c>
      <c r="E1571" s="1">
        <v>5.6078552E7</v>
      </c>
      <c r="F1571" s="1" t="b">
        <v>0</v>
      </c>
      <c r="G1571" s="1" t="b">
        <v>0</v>
      </c>
      <c r="H1571" s="1" t="s">
        <v>4260</v>
      </c>
      <c r="I1571" s="1" t="s">
        <v>6111</v>
      </c>
      <c r="J1571" s="1" t="s">
        <v>11009</v>
      </c>
      <c r="L1571" s="1" t="s">
        <v>25</v>
      </c>
      <c r="M1571" s="1" t="s">
        <v>224</v>
      </c>
      <c r="N1571" s="1" t="s">
        <v>11012</v>
      </c>
      <c r="O1571" s="1" t="s">
        <v>11013</v>
      </c>
    </row>
    <row r="1572">
      <c r="A1572" s="1" t="s">
        <v>4302</v>
      </c>
      <c r="B1572" s="1" t="s">
        <v>7777</v>
      </c>
      <c r="C1572" s="1">
        <v>2.0</v>
      </c>
      <c r="D1572" s="1">
        <v>100.0</v>
      </c>
      <c r="E1572" s="1">
        <v>5.6005329E7</v>
      </c>
      <c r="F1572" s="1" t="b">
        <v>0</v>
      </c>
      <c r="G1572" s="1" t="b">
        <v>0</v>
      </c>
      <c r="H1572" s="1" t="s">
        <v>4300</v>
      </c>
      <c r="I1572" s="1" t="s">
        <v>6111</v>
      </c>
      <c r="J1572" s="1" t="s">
        <v>11014</v>
      </c>
      <c r="L1572" s="1" t="s">
        <v>76</v>
      </c>
      <c r="M1572" s="1" t="s">
        <v>180</v>
      </c>
      <c r="N1572" s="1" t="s">
        <v>11015</v>
      </c>
      <c r="O1572" s="1" t="s">
        <v>11016</v>
      </c>
    </row>
    <row r="1573">
      <c r="A1573" s="1" t="s">
        <v>4301</v>
      </c>
      <c r="B1573" s="1" t="s">
        <v>7777</v>
      </c>
      <c r="C1573" s="1">
        <v>1.0</v>
      </c>
      <c r="D1573" s="1">
        <v>100.0</v>
      </c>
      <c r="E1573" s="1">
        <v>5.6005329E7</v>
      </c>
      <c r="F1573" s="1" t="b">
        <v>0</v>
      </c>
      <c r="G1573" s="1" t="b">
        <v>0</v>
      </c>
      <c r="H1573" s="1" t="s">
        <v>4300</v>
      </c>
      <c r="I1573" s="1" t="s">
        <v>6111</v>
      </c>
      <c r="J1573" s="1" t="s">
        <v>11014</v>
      </c>
      <c r="L1573" s="1" t="s">
        <v>76</v>
      </c>
      <c r="M1573" s="1" t="s">
        <v>180</v>
      </c>
      <c r="N1573" s="1" t="s">
        <v>11017</v>
      </c>
      <c r="O1573" s="1" t="s">
        <v>11018</v>
      </c>
    </row>
    <row r="1574">
      <c r="A1574" s="1" t="s">
        <v>4277</v>
      </c>
      <c r="B1574" s="1" t="s">
        <v>7777</v>
      </c>
      <c r="C1574" s="1">
        <v>2.0</v>
      </c>
      <c r="D1574" s="1">
        <v>100.0</v>
      </c>
      <c r="E1574" s="1">
        <v>5.6005098E7</v>
      </c>
      <c r="F1574" s="1" t="b">
        <v>0</v>
      </c>
      <c r="G1574" s="1" t="b">
        <v>0</v>
      </c>
      <c r="H1574" s="1" t="s">
        <v>4275</v>
      </c>
      <c r="I1574" s="1" t="s">
        <v>6111</v>
      </c>
      <c r="J1574" s="1" t="s">
        <v>11019</v>
      </c>
      <c r="K1574" s="1" t="s">
        <v>6741</v>
      </c>
      <c r="L1574" s="1" t="s">
        <v>1657</v>
      </c>
      <c r="M1574" s="1" t="s">
        <v>1658</v>
      </c>
      <c r="N1574" s="1" t="s">
        <v>6676</v>
      </c>
      <c r="O1574" s="1" t="s">
        <v>11020</v>
      </c>
    </row>
    <row r="1575">
      <c r="A1575" s="1" t="s">
        <v>4276</v>
      </c>
      <c r="B1575" s="1" t="s">
        <v>7777</v>
      </c>
      <c r="C1575" s="1">
        <v>1.0</v>
      </c>
      <c r="D1575" s="1">
        <v>100.0</v>
      </c>
      <c r="E1575" s="1">
        <v>5.6005098E7</v>
      </c>
      <c r="F1575" s="1" t="b">
        <v>0</v>
      </c>
      <c r="G1575" s="1" t="b">
        <v>0</v>
      </c>
      <c r="H1575" s="1" t="s">
        <v>4275</v>
      </c>
      <c r="I1575" s="1" t="s">
        <v>6111</v>
      </c>
      <c r="J1575" s="1" t="s">
        <v>11019</v>
      </c>
      <c r="K1575" s="1" t="s">
        <v>6741</v>
      </c>
      <c r="L1575" s="1" t="s">
        <v>1657</v>
      </c>
      <c r="M1575" s="1" t="s">
        <v>1658</v>
      </c>
      <c r="N1575" s="1" t="s">
        <v>6676</v>
      </c>
      <c r="O1575" s="1" t="s">
        <v>11021</v>
      </c>
    </row>
    <row r="1576">
      <c r="A1576" s="1" t="s">
        <v>4271</v>
      </c>
      <c r="B1576" s="1" t="s">
        <v>7777</v>
      </c>
      <c r="C1576" s="1">
        <v>1.0</v>
      </c>
      <c r="D1576" s="1">
        <v>100.0</v>
      </c>
      <c r="E1576" s="1">
        <v>5.5645699E7</v>
      </c>
      <c r="F1576" s="1" t="b">
        <v>0</v>
      </c>
      <c r="G1576" s="1" t="b">
        <v>0</v>
      </c>
      <c r="H1576" s="1" t="s">
        <v>4270</v>
      </c>
      <c r="I1576" s="1" t="s">
        <v>6111</v>
      </c>
      <c r="J1576" s="1" t="s">
        <v>11022</v>
      </c>
      <c r="L1576" s="1" t="s">
        <v>25</v>
      </c>
      <c r="M1576" s="1" t="s">
        <v>292</v>
      </c>
      <c r="N1576" s="1" t="s">
        <v>11023</v>
      </c>
      <c r="O1576" s="1" t="s">
        <v>11024</v>
      </c>
    </row>
    <row r="1577">
      <c r="A1577" s="1" t="s">
        <v>4272</v>
      </c>
      <c r="B1577" s="1" t="s">
        <v>7777</v>
      </c>
      <c r="C1577" s="1">
        <v>2.0</v>
      </c>
      <c r="D1577" s="1">
        <v>100.0</v>
      </c>
      <c r="E1577" s="1">
        <v>5.5645699E7</v>
      </c>
      <c r="F1577" s="1" t="b">
        <v>0</v>
      </c>
      <c r="G1577" s="1" t="b">
        <v>0</v>
      </c>
      <c r="H1577" s="1" t="s">
        <v>4270</v>
      </c>
      <c r="I1577" s="1" t="s">
        <v>6111</v>
      </c>
      <c r="J1577" s="1" t="s">
        <v>11022</v>
      </c>
      <c r="L1577" s="1" t="s">
        <v>25</v>
      </c>
      <c r="M1577" s="1" t="s">
        <v>292</v>
      </c>
      <c r="N1577" s="1" t="s">
        <v>11025</v>
      </c>
      <c r="O1577" s="1" t="s">
        <v>11026</v>
      </c>
    </row>
    <row r="1578">
      <c r="A1578" s="1" t="s">
        <v>4306</v>
      </c>
      <c r="B1578" s="1" t="s">
        <v>7777</v>
      </c>
      <c r="C1578" s="1">
        <v>1.0</v>
      </c>
      <c r="D1578" s="1">
        <v>100.0</v>
      </c>
      <c r="E1578" s="1">
        <v>5.5456521E7</v>
      </c>
      <c r="F1578" s="1" t="b">
        <v>0</v>
      </c>
      <c r="G1578" s="1" t="b">
        <v>0</v>
      </c>
      <c r="H1578" s="1" t="s">
        <v>4305</v>
      </c>
      <c r="I1578" s="1" t="s">
        <v>6111</v>
      </c>
      <c r="J1578" s="1" t="s">
        <v>11027</v>
      </c>
      <c r="L1578" s="1" t="s">
        <v>37</v>
      </c>
      <c r="M1578" s="1" t="s">
        <v>322</v>
      </c>
      <c r="N1578" s="1" t="s">
        <v>11028</v>
      </c>
      <c r="O1578" s="1" t="s">
        <v>11029</v>
      </c>
    </row>
    <row r="1579">
      <c r="A1579" s="1" t="s">
        <v>4307</v>
      </c>
      <c r="B1579" s="1" t="s">
        <v>7777</v>
      </c>
      <c r="C1579" s="1">
        <v>2.0</v>
      </c>
      <c r="D1579" s="1">
        <v>100.0</v>
      </c>
      <c r="E1579" s="1">
        <v>5.5456521E7</v>
      </c>
      <c r="F1579" s="1" t="b">
        <v>0</v>
      </c>
      <c r="G1579" s="1" t="b">
        <v>0</v>
      </c>
      <c r="H1579" s="1" t="s">
        <v>4305</v>
      </c>
      <c r="I1579" s="1" t="s">
        <v>6111</v>
      </c>
      <c r="J1579" s="1" t="s">
        <v>11027</v>
      </c>
      <c r="L1579" s="1" t="s">
        <v>37</v>
      </c>
      <c r="M1579" s="1" t="s">
        <v>322</v>
      </c>
      <c r="N1579" s="1" t="s">
        <v>11030</v>
      </c>
      <c r="O1579" s="1" t="s">
        <v>11031</v>
      </c>
    </row>
    <row r="1580">
      <c r="A1580" s="1" t="s">
        <v>4435</v>
      </c>
      <c r="B1580" s="1" t="s">
        <v>7777</v>
      </c>
      <c r="C1580" s="1">
        <v>1.0</v>
      </c>
      <c r="D1580" s="1">
        <v>100.0</v>
      </c>
      <c r="E1580" s="1">
        <v>5.5313456E7</v>
      </c>
      <c r="F1580" s="1" t="b">
        <v>0</v>
      </c>
      <c r="G1580" s="1" t="b">
        <v>0</v>
      </c>
      <c r="H1580" s="1" t="s">
        <v>4434</v>
      </c>
      <c r="I1580" s="1" t="s">
        <v>6111</v>
      </c>
      <c r="J1580" s="1" t="s">
        <v>11032</v>
      </c>
      <c r="K1580" s="1" t="s">
        <v>11033</v>
      </c>
      <c r="L1580" s="1" t="s">
        <v>1538</v>
      </c>
      <c r="M1580" s="1" t="s">
        <v>4072</v>
      </c>
      <c r="N1580" s="1" t="s">
        <v>11034</v>
      </c>
      <c r="O1580" s="1" t="s">
        <v>11035</v>
      </c>
    </row>
    <row r="1581">
      <c r="A1581" s="1" t="s">
        <v>4436</v>
      </c>
      <c r="B1581" s="1" t="s">
        <v>7777</v>
      </c>
      <c r="C1581" s="1">
        <v>2.0</v>
      </c>
      <c r="D1581" s="1">
        <v>100.0</v>
      </c>
      <c r="E1581" s="1">
        <v>5.5313456E7</v>
      </c>
      <c r="F1581" s="1" t="b">
        <v>0</v>
      </c>
      <c r="G1581" s="1" t="b">
        <v>0</v>
      </c>
      <c r="H1581" s="1" t="s">
        <v>4434</v>
      </c>
      <c r="I1581" s="1" t="s">
        <v>6111</v>
      </c>
      <c r="J1581" s="1" t="s">
        <v>11032</v>
      </c>
      <c r="K1581" s="1" t="s">
        <v>11033</v>
      </c>
      <c r="L1581" s="1" t="s">
        <v>1538</v>
      </c>
      <c r="M1581" s="1" t="s">
        <v>4072</v>
      </c>
      <c r="N1581" s="1" t="s">
        <v>11036</v>
      </c>
      <c r="O1581" s="1" t="s">
        <v>11037</v>
      </c>
    </row>
    <row r="1582">
      <c r="A1582" s="1" t="s">
        <v>4291</v>
      </c>
      <c r="B1582" s="1" t="s">
        <v>7777</v>
      </c>
      <c r="C1582" s="1">
        <v>1.0</v>
      </c>
      <c r="D1582" s="1">
        <v>100.0</v>
      </c>
      <c r="E1582" s="1">
        <v>5.5163154E7</v>
      </c>
      <c r="F1582" s="1" t="b">
        <v>0</v>
      </c>
      <c r="G1582" s="1" t="b">
        <v>0</v>
      </c>
      <c r="H1582" s="1" t="s">
        <v>4290</v>
      </c>
      <c r="I1582" s="1" t="s">
        <v>6111</v>
      </c>
      <c r="J1582" s="1" t="s">
        <v>11038</v>
      </c>
      <c r="L1582" s="1" t="s">
        <v>25</v>
      </c>
      <c r="M1582" s="1" t="s">
        <v>26</v>
      </c>
      <c r="N1582" s="1" t="s">
        <v>11039</v>
      </c>
      <c r="O1582" s="1" t="s">
        <v>11040</v>
      </c>
    </row>
    <row r="1583">
      <c r="A1583" s="1" t="s">
        <v>4292</v>
      </c>
      <c r="B1583" s="1" t="s">
        <v>7777</v>
      </c>
      <c r="C1583" s="1">
        <v>2.0</v>
      </c>
      <c r="D1583" s="1">
        <v>100.0</v>
      </c>
      <c r="E1583" s="1">
        <v>5.5163154E7</v>
      </c>
      <c r="F1583" s="1" t="b">
        <v>0</v>
      </c>
      <c r="G1583" s="1" t="b">
        <v>0</v>
      </c>
      <c r="H1583" s="1" t="s">
        <v>4290</v>
      </c>
      <c r="I1583" s="1" t="s">
        <v>6111</v>
      </c>
      <c r="J1583" s="1" t="s">
        <v>11038</v>
      </c>
      <c r="L1583" s="1" t="s">
        <v>25</v>
      </c>
      <c r="M1583" s="1" t="s">
        <v>26</v>
      </c>
      <c r="N1583" s="1" t="s">
        <v>11041</v>
      </c>
      <c r="O1583" s="1" t="s">
        <v>11042</v>
      </c>
    </row>
    <row r="1584">
      <c r="A1584" s="1" t="s">
        <v>4311</v>
      </c>
      <c r="B1584" s="1" t="s">
        <v>7777</v>
      </c>
      <c r="C1584" s="1">
        <v>1.0</v>
      </c>
      <c r="D1584" s="1">
        <v>100.0</v>
      </c>
      <c r="E1584" s="1">
        <v>5.4581309E7</v>
      </c>
      <c r="F1584" s="1" t="b">
        <v>0</v>
      </c>
      <c r="G1584" s="1" t="b">
        <v>0</v>
      </c>
      <c r="H1584" s="1" t="s">
        <v>4310</v>
      </c>
      <c r="I1584" s="1" t="s">
        <v>6111</v>
      </c>
      <c r="J1584" s="1" t="s">
        <v>11043</v>
      </c>
      <c r="L1584" s="1" t="s">
        <v>25</v>
      </c>
      <c r="M1584" s="1" t="s">
        <v>93</v>
      </c>
      <c r="N1584" s="1" t="s">
        <v>11044</v>
      </c>
      <c r="O1584" s="1" t="s">
        <v>11045</v>
      </c>
    </row>
    <row r="1585">
      <c r="A1585" s="1" t="s">
        <v>4312</v>
      </c>
      <c r="B1585" s="1" t="s">
        <v>7777</v>
      </c>
      <c r="C1585" s="1">
        <v>2.0</v>
      </c>
      <c r="D1585" s="1">
        <v>100.0</v>
      </c>
      <c r="E1585" s="1">
        <v>5.4581309E7</v>
      </c>
      <c r="F1585" s="1" t="b">
        <v>0</v>
      </c>
      <c r="G1585" s="1" t="b">
        <v>0</v>
      </c>
      <c r="H1585" s="1" t="s">
        <v>4310</v>
      </c>
      <c r="I1585" s="1" t="s">
        <v>6111</v>
      </c>
      <c r="J1585" s="1" t="s">
        <v>11043</v>
      </c>
      <c r="L1585" s="1" t="s">
        <v>25</v>
      </c>
      <c r="M1585" s="1" t="s">
        <v>93</v>
      </c>
      <c r="N1585" s="1" t="s">
        <v>11046</v>
      </c>
      <c r="O1585" s="1" t="s">
        <v>11047</v>
      </c>
    </row>
    <row r="1586">
      <c r="A1586" s="1" t="s">
        <v>4332</v>
      </c>
      <c r="B1586" s="1" t="s">
        <v>7777</v>
      </c>
      <c r="C1586" s="1">
        <v>1.0</v>
      </c>
      <c r="D1586" s="1">
        <v>100.0</v>
      </c>
      <c r="E1586" s="1">
        <v>5.3980747E7</v>
      </c>
      <c r="F1586" s="1" t="b">
        <v>0</v>
      </c>
      <c r="G1586" s="1" t="b">
        <v>0</v>
      </c>
      <c r="H1586" s="1" t="s">
        <v>4331</v>
      </c>
      <c r="I1586" s="1" t="s">
        <v>6111</v>
      </c>
      <c r="J1586" s="1" t="s">
        <v>11048</v>
      </c>
      <c r="L1586" s="1" t="s">
        <v>25</v>
      </c>
      <c r="M1586" s="1" t="s">
        <v>138</v>
      </c>
      <c r="N1586" s="1" t="s">
        <v>11049</v>
      </c>
      <c r="O1586" s="1" t="s">
        <v>11050</v>
      </c>
    </row>
    <row r="1587">
      <c r="A1587" s="1" t="s">
        <v>4333</v>
      </c>
      <c r="B1587" s="1" t="s">
        <v>7777</v>
      </c>
      <c r="C1587" s="1">
        <v>2.0</v>
      </c>
      <c r="D1587" s="1">
        <v>100.0</v>
      </c>
      <c r="E1587" s="1">
        <v>5.3980747E7</v>
      </c>
      <c r="F1587" s="1" t="b">
        <v>0</v>
      </c>
      <c r="G1587" s="1" t="b">
        <v>0</v>
      </c>
      <c r="H1587" s="1" t="s">
        <v>4331</v>
      </c>
      <c r="I1587" s="1" t="s">
        <v>6111</v>
      </c>
      <c r="J1587" s="1" t="s">
        <v>11048</v>
      </c>
      <c r="L1587" s="1" t="s">
        <v>25</v>
      </c>
      <c r="M1587" s="1" t="s">
        <v>138</v>
      </c>
      <c r="N1587" s="1" t="s">
        <v>11051</v>
      </c>
      <c r="O1587" s="1" t="s">
        <v>11052</v>
      </c>
    </row>
    <row r="1588">
      <c r="A1588" s="1" t="s">
        <v>4364</v>
      </c>
      <c r="B1588" s="1" t="s">
        <v>7777</v>
      </c>
      <c r="C1588" s="1">
        <v>2.0</v>
      </c>
      <c r="D1588" s="1">
        <v>100.0</v>
      </c>
      <c r="E1588" s="1">
        <v>5.3975713E7</v>
      </c>
      <c r="F1588" s="1" t="b">
        <v>0</v>
      </c>
      <c r="G1588" s="1" t="b">
        <v>0</v>
      </c>
      <c r="H1588" s="1" t="s">
        <v>4362</v>
      </c>
      <c r="I1588" s="1" t="s">
        <v>6111</v>
      </c>
      <c r="J1588" s="1" t="s">
        <v>11053</v>
      </c>
      <c r="L1588" s="1" t="s">
        <v>148</v>
      </c>
      <c r="M1588" s="1" t="s">
        <v>149</v>
      </c>
      <c r="N1588" s="1" t="s">
        <v>11054</v>
      </c>
      <c r="O1588" s="1" t="s">
        <v>11055</v>
      </c>
    </row>
    <row r="1589">
      <c r="A1589" s="1" t="s">
        <v>4363</v>
      </c>
      <c r="B1589" s="1" t="s">
        <v>7777</v>
      </c>
      <c r="C1589" s="1">
        <v>1.0</v>
      </c>
      <c r="D1589" s="1">
        <v>100.0</v>
      </c>
      <c r="E1589" s="1">
        <v>5.3975713E7</v>
      </c>
      <c r="F1589" s="1" t="b">
        <v>0</v>
      </c>
      <c r="G1589" s="1" t="b">
        <v>0</v>
      </c>
      <c r="H1589" s="1" t="s">
        <v>4362</v>
      </c>
      <c r="I1589" s="1" t="s">
        <v>6111</v>
      </c>
      <c r="J1589" s="1" t="s">
        <v>11053</v>
      </c>
      <c r="L1589" s="1" t="s">
        <v>148</v>
      </c>
      <c r="M1589" s="1" t="s">
        <v>149</v>
      </c>
      <c r="N1589" s="1" t="s">
        <v>11056</v>
      </c>
      <c r="O1589" s="1" t="s">
        <v>11057</v>
      </c>
    </row>
    <row r="1590">
      <c r="A1590" s="1" t="s">
        <v>4338</v>
      </c>
      <c r="B1590" s="1" t="s">
        <v>7777</v>
      </c>
      <c r="C1590" s="1">
        <v>2.0</v>
      </c>
      <c r="D1590" s="1">
        <v>100.0</v>
      </c>
      <c r="E1590" s="1">
        <v>5.3623863E7</v>
      </c>
      <c r="F1590" s="1" t="b">
        <v>0</v>
      </c>
      <c r="G1590" s="1" t="b">
        <v>0</v>
      </c>
      <c r="H1590" s="1" t="s">
        <v>4336</v>
      </c>
      <c r="I1590" s="1" t="s">
        <v>6111</v>
      </c>
      <c r="J1590" s="1" t="s">
        <v>11058</v>
      </c>
      <c r="L1590" s="1" t="s">
        <v>37</v>
      </c>
      <c r="M1590" s="1" t="s">
        <v>4340</v>
      </c>
      <c r="N1590" s="1" t="s">
        <v>11059</v>
      </c>
      <c r="O1590" s="1" t="s">
        <v>11060</v>
      </c>
    </row>
    <row r="1591">
      <c r="A1591" s="1" t="s">
        <v>4337</v>
      </c>
      <c r="B1591" s="1" t="s">
        <v>7777</v>
      </c>
      <c r="C1591" s="1">
        <v>1.0</v>
      </c>
      <c r="D1591" s="1">
        <v>100.0</v>
      </c>
      <c r="E1591" s="1">
        <v>5.3623863E7</v>
      </c>
      <c r="F1591" s="1" t="b">
        <v>0</v>
      </c>
      <c r="G1591" s="1" t="b">
        <v>0</v>
      </c>
      <c r="H1591" s="1" t="s">
        <v>4336</v>
      </c>
      <c r="I1591" s="1" t="s">
        <v>6111</v>
      </c>
      <c r="J1591" s="1" t="s">
        <v>11058</v>
      </c>
      <c r="L1591" s="1" t="s">
        <v>37</v>
      </c>
      <c r="M1591" s="1" t="s">
        <v>4340</v>
      </c>
      <c r="N1591" s="1" t="s">
        <v>11061</v>
      </c>
      <c r="O1591" s="1" t="s">
        <v>11062</v>
      </c>
    </row>
    <row r="1592">
      <c r="A1592" s="1" t="s">
        <v>4359</v>
      </c>
      <c r="B1592" s="1" t="s">
        <v>7777</v>
      </c>
      <c r="C1592" s="1">
        <v>2.0</v>
      </c>
      <c r="D1592" s="1">
        <v>100.0</v>
      </c>
      <c r="E1592" s="1">
        <v>5.3487201E7</v>
      </c>
      <c r="F1592" s="1" t="b">
        <v>0</v>
      </c>
      <c r="G1592" s="1" t="b">
        <v>0</v>
      </c>
      <c r="H1592" s="1" t="s">
        <v>4357</v>
      </c>
      <c r="I1592" s="1" t="s">
        <v>6111</v>
      </c>
      <c r="J1592" s="1" t="s">
        <v>11063</v>
      </c>
      <c r="L1592" s="1" t="s">
        <v>148</v>
      </c>
      <c r="M1592" s="1" t="s">
        <v>219</v>
      </c>
      <c r="N1592" s="1" t="s">
        <v>11064</v>
      </c>
      <c r="O1592" s="1" t="s">
        <v>11065</v>
      </c>
    </row>
    <row r="1593">
      <c r="A1593" s="1" t="s">
        <v>4358</v>
      </c>
      <c r="B1593" s="1" t="s">
        <v>7777</v>
      </c>
      <c r="C1593" s="1">
        <v>1.0</v>
      </c>
      <c r="D1593" s="1">
        <v>100.0</v>
      </c>
      <c r="E1593" s="1">
        <v>5.3487201E7</v>
      </c>
      <c r="F1593" s="1" t="b">
        <v>0</v>
      </c>
      <c r="G1593" s="1" t="b">
        <v>0</v>
      </c>
      <c r="H1593" s="1" t="s">
        <v>4357</v>
      </c>
      <c r="I1593" s="1" t="s">
        <v>6111</v>
      </c>
      <c r="J1593" s="1" t="s">
        <v>11063</v>
      </c>
      <c r="L1593" s="1" t="s">
        <v>148</v>
      </c>
      <c r="M1593" s="1" t="s">
        <v>219</v>
      </c>
      <c r="N1593" s="1" t="s">
        <v>11066</v>
      </c>
      <c r="O1593" s="1" t="s">
        <v>11067</v>
      </c>
    </row>
    <row r="1594">
      <c r="A1594" s="1" t="s">
        <v>11068</v>
      </c>
      <c r="B1594" s="1" t="s">
        <v>7777</v>
      </c>
      <c r="C1594" s="1">
        <v>1.0</v>
      </c>
      <c r="D1594" s="1">
        <v>100.0</v>
      </c>
      <c r="E1594" s="1">
        <v>5.3391645E7</v>
      </c>
      <c r="F1594" s="1" t="b">
        <v>0</v>
      </c>
      <c r="G1594" s="1" t="b">
        <v>0</v>
      </c>
      <c r="H1594" s="1" t="s">
        <v>4052</v>
      </c>
      <c r="I1594" s="1" t="s">
        <v>6111</v>
      </c>
      <c r="J1594" s="1" t="s">
        <v>10965</v>
      </c>
      <c r="L1594" s="1" t="s">
        <v>76</v>
      </c>
      <c r="M1594" s="1" t="s">
        <v>4056</v>
      </c>
      <c r="N1594" s="1" t="s">
        <v>11069</v>
      </c>
      <c r="O1594" s="1" t="s">
        <v>11070</v>
      </c>
    </row>
    <row r="1595">
      <c r="A1595" s="1" t="s">
        <v>11071</v>
      </c>
      <c r="B1595" s="1" t="s">
        <v>7777</v>
      </c>
      <c r="C1595" s="1">
        <v>2.0</v>
      </c>
      <c r="D1595" s="1">
        <v>100.0</v>
      </c>
      <c r="E1595" s="1">
        <v>5.3391645E7</v>
      </c>
      <c r="F1595" s="1" t="b">
        <v>0</v>
      </c>
      <c r="G1595" s="1" t="b">
        <v>0</v>
      </c>
      <c r="H1595" s="1" t="s">
        <v>4052</v>
      </c>
      <c r="I1595" s="1" t="s">
        <v>6111</v>
      </c>
      <c r="J1595" s="1" t="s">
        <v>10965</v>
      </c>
      <c r="L1595" s="1" t="s">
        <v>76</v>
      </c>
      <c r="M1595" s="1" t="s">
        <v>4056</v>
      </c>
      <c r="N1595" s="1" t="s">
        <v>11072</v>
      </c>
      <c r="O1595" s="1" t="s">
        <v>11073</v>
      </c>
    </row>
    <row r="1596">
      <c r="A1596" s="1" t="s">
        <v>4379</v>
      </c>
      <c r="B1596" s="1" t="s">
        <v>7777</v>
      </c>
      <c r="C1596" s="1">
        <v>2.0</v>
      </c>
      <c r="D1596" s="1">
        <v>100.0</v>
      </c>
      <c r="E1596" s="1">
        <v>5.3272286E7</v>
      </c>
      <c r="F1596" s="1" t="b">
        <v>0</v>
      </c>
      <c r="G1596" s="1" t="b">
        <v>0</v>
      </c>
      <c r="H1596" s="1" t="s">
        <v>4377</v>
      </c>
      <c r="I1596" s="1" t="s">
        <v>6111</v>
      </c>
      <c r="J1596" s="1" t="s">
        <v>11074</v>
      </c>
      <c r="L1596" s="1" t="s">
        <v>37</v>
      </c>
      <c r="M1596" s="1" t="s">
        <v>38</v>
      </c>
      <c r="N1596" s="1" t="s">
        <v>11075</v>
      </c>
      <c r="O1596" s="1" t="s">
        <v>11076</v>
      </c>
    </row>
    <row r="1597">
      <c r="A1597" s="1" t="s">
        <v>4378</v>
      </c>
      <c r="B1597" s="1" t="s">
        <v>7777</v>
      </c>
      <c r="C1597" s="1">
        <v>1.0</v>
      </c>
      <c r="D1597" s="1">
        <v>100.0</v>
      </c>
      <c r="E1597" s="1">
        <v>5.3272286E7</v>
      </c>
      <c r="F1597" s="1" t="b">
        <v>0</v>
      </c>
      <c r="G1597" s="1" t="b">
        <v>0</v>
      </c>
      <c r="H1597" s="1" t="s">
        <v>4377</v>
      </c>
      <c r="I1597" s="1" t="s">
        <v>6111</v>
      </c>
      <c r="J1597" s="1" t="s">
        <v>11074</v>
      </c>
      <c r="L1597" s="1" t="s">
        <v>37</v>
      </c>
      <c r="M1597" s="1" t="s">
        <v>38</v>
      </c>
      <c r="N1597" s="1" t="s">
        <v>11077</v>
      </c>
      <c r="O1597" s="1" t="s">
        <v>11078</v>
      </c>
    </row>
    <row r="1598">
      <c r="A1598" s="1" t="s">
        <v>4353</v>
      </c>
      <c r="B1598" s="1" t="s">
        <v>7777</v>
      </c>
      <c r="C1598" s="1">
        <v>1.0</v>
      </c>
      <c r="D1598" s="1">
        <v>100.0</v>
      </c>
      <c r="E1598" s="1">
        <v>5.3179623E7</v>
      </c>
      <c r="F1598" s="1" t="b">
        <v>0</v>
      </c>
      <c r="G1598" s="1" t="b">
        <v>0</v>
      </c>
      <c r="H1598" s="1" t="s">
        <v>4352</v>
      </c>
      <c r="I1598" s="1" t="s">
        <v>6111</v>
      </c>
      <c r="J1598" s="1" t="s">
        <v>11079</v>
      </c>
      <c r="L1598" s="1" t="s">
        <v>25</v>
      </c>
      <c r="M1598" s="1" t="s">
        <v>138</v>
      </c>
      <c r="N1598" s="1" t="s">
        <v>11080</v>
      </c>
      <c r="O1598" s="1" t="s">
        <v>11081</v>
      </c>
    </row>
    <row r="1599">
      <c r="A1599" s="1" t="s">
        <v>4354</v>
      </c>
      <c r="B1599" s="1" t="s">
        <v>7777</v>
      </c>
      <c r="C1599" s="1">
        <v>2.0</v>
      </c>
      <c r="D1599" s="1">
        <v>100.0</v>
      </c>
      <c r="E1599" s="1">
        <v>5.3179623E7</v>
      </c>
      <c r="F1599" s="1" t="b">
        <v>0</v>
      </c>
      <c r="G1599" s="1" t="b">
        <v>0</v>
      </c>
      <c r="H1599" s="1" t="s">
        <v>4352</v>
      </c>
      <c r="I1599" s="1" t="s">
        <v>6111</v>
      </c>
      <c r="J1599" s="1" t="s">
        <v>11079</v>
      </c>
      <c r="L1599" s="1" t="s">
        <v>25</v>
      </c>
      <c r="M1599" s="1" t="s">
        <v>138</v>
      </c>
      <c r="N1599" s="1" t="s">
        <v>11082</v>
      </c>
      <c r="O1599" s="1" t="s">
        <v>11083</v>
      </c>
    </row>
    <row r="1600">
      <c r="A1600" s="1" t="s">
        <v>11084</v>
      </c>
      <c r="B1600" s="1" t="s">
        <v>7777</v>
      </c>
      <c r="C1600" s="1">
        <v>2.0</v>
      </c>
      <c r="D1600" s="1">
        <v>100.0</v>
      </c>
      <c r="E1600" s="1">
        <v>5.2918753E7</v>
      </c>
      <c r="F1600" s="1" t="b">
        <v>0</v>
      </c>
      <c r="G1600" s="1" t="b">
        <v>0</v>
      </c>
      <c r="H1600" s="1" t="s">
        <v>4047</v>
      </c>
      <c r="I1600" s="1" t="s">
        <v>6111</v>
      </c>
      <c r="J1600" s="1" t="s">
        <v>11085</v>
      </c>
      <c r="K1600" s="1" t="s">
        <v>11086</v>
      </c>
      <c r="L1600" s="1" t="s">
        <v>1766</v>
      </c>
      <c r="M1600" s="1" t="s">
        <v>1767</v>
      </c>
      <c r="N1600" s="1" t="s">
        <v>11087</v>
      </c>
      <c r="O1600" s="1" t="s">
        <v>11088</v>
      </c>
    </row>
    <row r="1601">
      <c r="A1601" s="1" t="s">
        <v>11089</v>
      </c>
      <c r="B1601" s="1" t="s">
        <v>7777</v>
      </c>
      <c r="C1601" s="1">
        <v>1.0</v>
      </c>
      <c r="D1601" s="1">
        <v>100.0</v>
      </c>
      <c r="E1601" s="1">
        <v>5.2918753E7</v>
      </c>
      <c r="F1601" s="1" t="b">
        <v>0</v>
      </c>
      <c r="G1601" s="1" t="b">
        <v>0</v>
      </c>
      <c r="H1601" s="1" t="s">
        <v>4047</v>
      </c>
      <c r="I1601" s="1" t="s">
        <v>6111</v>
      </c>
      <c r="J1601" s="1" t="s">
        <v>11085</v>
      </c>
      <c r="K1601" s="1" t="s">
        <v>11086</v>
      </c>
      <c r="L1601" s="1" t="s">
        <v>1766</v>
      </c>
      <c r="M1601" s="1" t="s">
        <v>1767</v>
      </c>
      <c r="N1601" s="1" t="s">
        <v>11090</v>
      </c>
      <c r="O1601" s="1" t="s">
        <v>11091</v>
      </c>
    </row>
    <row r="1602">
      <c r="A1602" s="1" t="s">
        <v>4374</v>
      </c>
      <c r="B1602" s="1" t="s">
        <v>7777</v>
      </c>
      <c r="C1602" s="1">
        <v>2.0</v>
      </c>
      <c r="D1602" s="1">
        <v>100.0</v>
      </c>
      <c r="E1602" s="1">
        <v>5.2627437E7</v>
      </c>
      <c r="F1602" s="1" t="b">
        <v>0</v>
      </c>
      <c r="G1602" s="1" t="b">
        <v>0</v>
      </c>
      <c r="H1602" s="1" t="s">
        <v>4372</v>
      </c>
      <c r="I1602" s="1" t="s">
        <v>6111</v>
      </c>
      <c r="J1602" s="1" t="s">
        <v>11092</v>
      </c>
      <c r="L1602" s="1" t="s">
        <v>25</v>
      </c>
      <c r="M1602" s="1" t="s">
        <v>4340</v>
      </c>
      <c r="N1602" s="1" t="s">
        <v>11093</v>
      </c>
      <c r="O1602" s="1" t="s">
        <v>11094</v>
      </c>
    </row>
    <row r="1603">
      <c r="A1603" s="1" t="s">
        <v>4373</v>
      </c>
      <c r="B1603" s="1" t="s">
        <v>7777</v>
      </c>
      <c r="C1603" s="1">
        <v>1.0</v>
      </c>
      <c r="D1603" s="1">
        <v>100.0</v>
      </c>
      <c r="E1603" s="1">
        <v>5.2627437E7</v>
      </c>
      <c r="F1603" s="1" t="b">
        <v>0</v>
      </c>
      <c r="G1603" s="1" t="b">
        <v>0</v>
      </c>
      <c r="H1603" s="1" t="s">
        <v>4372</v>
      </c>
      <c r="I1603" s="1" t="s">
        <v>6111</v>
      </c>
      <c r="J1603" s="1" t="s">
        <v>11092</v>
      </c>
      <c r="L1603" s="1" t="s">
        <v>25</v>
      </c>
      <c r="M1603" s="1" t="s">
        <v>4340</v>
      </c>
      <c r="N1603" s="1" t="s">
        <v>11095</v>
      </c>
      <c r="O1603" s="1" t="s">
        <v>11096</v>
      </c>
    </row>
    <row r="1604">
      <c r="A1604" s="1" t="s">
        <v>4383</v>
      </c>
      <c r="B1604" s="1" t="s">
        <v>7777</v>
      </c>
      <c r="C1604" s="1">
        <v>1.0</v>
      </c>
      <c r="D1604" s="1">
        <v>100.0</v>
      </c>
      <c r="E1604" s="1">
        <v>5.2602025E7</v>
      </c>
      <c r="F1604" s="1" t="b">
        <v>0</v>
      </c>
      <c r="G1604" s="1" t="b">
        <v>0</v>
      </c>
      <c r="H1604" s="1" t="s">
        <v>4382</v>
      </c>
      <c r="I1604" s="1" t="s">
        <v>6111</v>
      </c>
      <c r="J1604" s="1" t="s">
        <v>11097</v>
      </c>
      <c r="L1604" s="1" t="s">
        <v>148</v>
      </c>
      <c r="M1604" s="1" t="s">
        <v>138</v>
      </c>
      <c r="N1604" s="1" t="s">
        <v>11098</v>
      </c>
      <c r="O1604" s="1" t="s">
        <v>11099</v>
      </c>
    </row>
    <row r="1605">
      <c r="A1605" s="1" t="s">
        <v>4384</v>
      </c>
      <c r="B1605" s="1" t="s">
        <v>7777</v>
      </c>
      <c r="C1605" s="1">
        <v>2.0</v>
      </c>
      <c r="D1605" s="1">
        <v>100.0</v>
      </c>
      <c r="E1605" s="1">
        <v>5.2602025E7</v>
      </c>
      <c r="F1605" s="1" t="b">
        <v>0</v>
      </c>
      <c r="G1605" s="1" t="b">
        <v>0</v>
      </c>
      <c r="H1605" s="1" t="s">
        <v>4382</v>
      </c>
      <c r="I1605" s="1" t="s">
        <v>6111</v>
      </c>
      <c r="J1605" s="1" t="s">
        <v>11097</v>
      </c>
      <c r="L1605" s="1" t="s">
        <v>148</v>
      </c>
      <c r="M1605" s="1" t="s">
        <v>138</v>
      </c>
      <c r="N1605" s="1" t="s">
        <v>11100</v>
      </c>
      <c r="O1605" s="1" t="s">
        <v>11101</v>
      </c>
    </row>
    <row r="1606">
      <c r="A1606" s="1" t="s">
        <v>11102</v>
      </c>
      <c r="B1606" s="1" t="s">
        <v>7777</v>
      </c>
      <c r="C1606" s="1">
        <v>2.0</v>
      </c>
      <c r="D1606" s="1">
        <v>100.0</v>
      </c>
      <c r="E1606" s="1">
        <v>5.1929028E7</v>
      </c>
      <c r="F1606" s="1" t="b">
        <v>0</v>
      </c>
      <c r="G1606" s="1" t="b">
        <v>0</v>
      </c>
      <c r="H1606" s="1" t="s">
        <v>4063</v>
      </c>
      <c r="I1606" s="1" t="s">
        <v>6111</v>
      </c>
      <c r="J1606" s="1" t="s">
        <v>11085</v>
      </c>
      <c r="K1606" s="1" t="s">
        <v>11103</v>
      </c>
      <c r="L1606" s="1" t="s">
        <v>1766</v>
      </c>
      <c r="M1606" s="1" t="s">
        <v>1767</v>
      </c>
      <c r="N1606" s="1" t="s">
        <v>11104</v>
      </c>
      <c r="O1606" s="1" t="s">
        <v>11105</v>
      </c>
    </row>
    <row r="1607">
      <c r="A1607" s="1" t="s">
        <v>11106</v>
      </c>
      <c r="B1607" s="1" t="s">
        <v>7777</v>
      </c>
      <c r="C1607" s="1">
        <v>1.0</v>
      </c>
      <c r="D1607" s="1">
        <v>100.0</v>
      </c>
      <c r="E1607" s="1">
        <v>5.1929028E7</v>
      </c>
      <c r="F1607" s="1" t="b">
        <v>0</v>
      </c>
      <c r="G1607" s="1" t="b">
        <v>0</v>
      </c>
      <c r="H1607" s="1" t="s">
        <v>4063</v>
      </c>
      <c r="I1607" s="1" t="s">
        <v>6111</v>
      </c>
      <c r="J1607" s="1" t="s">
        <v>11085</v>
      </c>
      <c r="K1607" s="1" t="s">
        <v>11103</v>
      </c>
      <c r="L1607" s="1" t="s">
        <v>1766</v>
      </c>
      <c r="M1607" s="1" t="s">
        <v>1767</v>
      </c>
      <c r="N1607" s="1" t="s">
        <v>11107</v>
      </c>
      <c r="O1607" s="1" t="s">
        <v>11108</v>
      </c>
    </row>
    <row r="1608">
      <c r="A1608" s="1" t="s">
        <v>4404</v>
      </c>
      <c r="B1608" s="1" t="s">
        <v>7777</v>
      </c>
      <c r="C1608" s="1">
        <v>2.0</v>
      </c>
      <c r="D1608" s="1">
        <v>100.0</v>
      </c>
      <c r="E1608" s="1">
        <v>5.1190949E7</v>
      </c>
      <c r="F1608" s="1" t="b">
        <v>0</v>
      </c>
      <c r="G1608" s="1" t="b">
        <v>0</v>
      </c>
      <c r="H1608" s="1" t="s">
        <v>4402</v>
      </c>
      <c r="I1608" s="1" t="s">
        <v>6111</v>
      </c>
      <c r="J1608" s="1" t="s">
        <v>11109</v>
      </c>
      <c r="L1608" s="1" t="s">
        <v>37</v>
      </c>
      <c r="M1608" s="1" t="s">
        <v>143</v>
      </c>
      <c r="N1608" s="1" t="s">
        <v>11110</v>
      </c>
      <c r="O1608" s="1" t="s">
        <v>11111</v>
      </c>
    </row>
    <row r="1609">
      <c r="A1609" s="1" t="s">
        <v>4403</v>
      </c>
      <c r="B1609" s="1" t="s">
        <v>7777</v>
      </c>
      <c r="C1609" s="1">
        <v>1.0</v>
      </c>
      <c r="D1609" s="1">
        <v>100.0</v>
      </c>
      <c r="E1609" s="1">
        <v>5.1190949E7</v>
      </c>
      <c r="F1609" s="1" t="b">
        <v>0</v>
      </c>
      <c r="G1609" s="1" t="b">
        <v>0</v>
      </c>
      <c r="H1609" s="1" t="s">
        <v>4402</v>
      </c>
      <c r="I1609" s="1" t="s">
        <v>6111</v>
      </c>
      <c r="J1609" s="1" t="s">
        <v>11109</v>
      </c>
      <c r="L1609" s="1" t="s">
        <v>37</v>
      </c>
      <c r="M1609" s="1" t="s">
        <v>143</v>
      </c>
      <c r="N1609" s="1" t="s">
        <v>11112</v>
      </c>
      <c r="O1609" s="1" t="s">
        <v>11113</v>
      </c>
    </row>
    <row r="1610">
      <c r="A1610" s="1" t="s">
        <v>4408</v>
      </c>
      <c r="B1610" s="1" t="s">
        <v>7777</v>
      </c>
      <c r="C1610" s="1">
        <v>1.0</v>
      </c>
      <c r="D1610" s="1">
        <v>100.0</v>
      </c>
      <c r="E1610" s="1">
        <v>5.0910812E7</v>
      </c>
      <c r="F1610" s="1" t="b">
        <v>0</v>
      </c>
      <c r="G1610" s="1" t="b">
        <v>0</v>
      </c>
      <c r="H1610" s="1" t="s">
        <v>4407</v>
      </c>
      <c r="I1610" s="1" t="s">
        <v>6111</v>
      </c>
      <c r="J1610" s="1" t="s">
        <v>11114</v>
      </c>
      <c r="K1610" s="1" t="s">
        <v>11115</v>
      </c>
      <c r="L1610" s="1" t="s">
        <v>4411</v>
      </c>
      <c r="M1610" s="1" t="s">
        <v>4412</v>
      </c>
      <c r="N1610" s="1" t="s">
        <v>11116</v>
      </c>
      <c r="O1610" s="1" t="s">
        <v>11117</v>
      </c>
    </row>
    <row r="1611">
      <c r="A1611" s="1" t="s">
        <v>4409</v>
      </c>
      <c r="B1611" s="1" t="s">
        <v>7777</v>
      </c>
      <c r="C1611" s="1">
        <v>2.0</v>
      </c>
      <c r="D1611" s="1">
        <v>100.0</v>
      </c>
      <c r="E1611" s="1">
        <v>5.0910812E7</v>
      </c>
      <c r="F1611" s="1" t="b">
        <v>0</v>
      </c>
      <c r="G1611" s="1" t="b">
        <v>0</v>
      </c>
      <c r="H1611" s="1" t="s">
        <v>4407</v>
      </c>
      <c r="I1611" s="1" t="s">
        <v>6111</v>
      </c>
      <c r="J1611" s="1" t="s">
        <v>11114</v>
      </c>
      <c r="K1611" s="1" t="s">
        <v>11115</v>
      </c>
      <c r="L1611" s="1" t="s">
        <v>4411</v>
      </c>
      <c r="M1611" s="1" t="s">
        <v>4412</v>
      </c>
      <c r="N1611" s="1" t="s">
        <v>11118</v>
      </c>
      <c r="O1611" s="1" t="s">
        <v>11119</v>
      </c>
    </row>
    <row r="1612">
      <c r="A1612" s="1" t="s">
        <v>4420</v>
      </c>
      <c r="B1612" s="1" t="s">
        <v>7777</v>
      </c>
      <c r="C1612" s="1">
        <v>1.0</v>
      </c>
      <c r="D1612" s="1">
        <v>100.0</v>
      </c>
      <c r="E1612" s="1">
        <v>5.0791456E7</v>
      </c>
      <c r="F1612" s="1" t="b">
        <v>0</v>
      </c>
      <c r="G1612" s="1" t="b">
        <v>0</v>
      </c>
      <c r="H1612" s="1" t="s">
        <v>4419</v>
      </c>
      <c r="I1612" s="1" t="s">
        <v>6111</v>
      </c>
      <c r="J1612" s="1" t="s">
        <v>11120</v>
      </c>
      <c r="L1612" s="1" t="s">
        <v>25</v>
      </c>
      <c r="M1612" s="1" t="s">
        <v>143</v>
      </c>
      <c r="N1612" s="1" t="s">
        <v>11121</v>
      </c>
      <c r="O1612" s="1" t="s">
        <v>11122</v>
      </c>
    </row>
    <row r="1613">
      <c r="A1613" s="1" t="s">
        <v>4421</v>
      </c>
      <c r="B1613" s="1" t="s">
        <v>7777</v>
      </c>
      <c r="C1613" s="1">
        <v>2.0</v>
      </c>
      <c r="D1613" s="1">
        <v>100.0</v>
      </c>
      <c r="E1613" s="1">
        <v>5.0791456E7</v>
      </c>
      <c r="F1613" s="1" t="b">
        <v>0</v>
      </c>
      <c r="G1613" s="1" t="b">
        <v>0</v>
      </c>
      <c r="H1613" s="1" t="s">
        <v>4419</v>
      </c>
      <c r="I1613" s="1" t="s">
        <v>6111</v>
      </c>
      <c r="J1613" s="1" t="s">
        <v>11120</v>
      </c>
      <c r="L1613" s="1" t="s">
        <v>25</v>
      </c>
      <c r="M1613" s="1" t="s">
        <v>143</v>
      </c>
      <c r="N1613" s="1" t="s">
        <v>11123</v>
      </c>
      <c r="O1613" s="1" t="s">
        <v>11124</v>
      </c>
    </row>
    <row r="1614">
      <c r="A1614" s="1" t="s">
        <v>4426</v>
      </c>
      <c r="B1614" s="1" t="s">
        <v>7777</v>
      </c>
      <c r="C1614" s="1">
        <v>2.0</v>
      </c>
      <c r="D1614" s="1">
        <v>100.0</v>
      </c>
      <c r="E1614" s="1">
        <v>5.0051804E7</v>
      </c>
      <c r="F1614" s="1" t="b">
        <v>0</v>
      </c>
      <c r="G1614" s="1" t="b">
        <v>0</v>
      </c>
      <c r="H1614" s="1" t="s">
        <v>4424</v>
      </c>
      <c r="I1614" s="1" t="s">
        <v>6111</v>
      </c>
      <c r="J1614" s="1" t="s">
        <v>11125</v>
      </c>
      <c r="L1614" s="1" t="s">
        <v>37</v>
      </c>
      <c r="M1614" s="1" t="s">
        <v>301</v>
      </c>
      <c r="N1614" s="1" t="s">
        <v>11126</v>
      </c>
      <c r="O1614" s="1" t="s">
        <v>11127</v>
      </c>
    </row>
    <row r="1615">
      <c r="A1615" s="1" t="s">
        <v>4425</v>
      </c>
      <c r="B1615" s="1" t="s">
        <v>7777</v>
      </c>
      <c r="C1615" s="1">
        <v>1.0</v>
      </c>
      <c r="D1615" s="1">
        <v>100.0</v>
      </c>
      <c r="E1615" s="1">
        <v>5.0051804E7</v>
      </c>
      <c r="F1615" s="1" t="b">
        <v>0</v>
      </c>
      <c r="G1615" s="1" t="b">
        <v>0</v>
      </c>
      <c r="H1615" s="1" t="s">
        <v>4424</v>
      </c>
      <c r="I1615" s="1" t="s">
        <v>6111</v>
      </c>
      <c r="J1615" s="1" t="s">
        <v>11125</v>
      </c>
      <c r="L1615" s="1" t="s">
        <v>37</v>
      </c>
      <c r="M1615" s="1" t="s">
        <v>301</v>
      </c>
      <c r="N1615" s="1" t="s">
        <v>11128</v>
      </c>
      <c r="O1615" s="1" t="s">
        <v>11129</v>
      </c>
    </row>
    <row r="1616">
      <c r="A1616" s="1" t="s">
        <v>4430</v>
      </c>
      <c r="B1616" s="1" t="s">
        <v>7777</v>
      </c>
      <c r="C1616" s="1">
        <v>1.0</v>
      </c>
      <c r="D1616" s="1">
        <v>100.0</v>
      </c>
      <c r="E1616" s="1">
        <v>4.9683225E7</v>
      </c>
      <c r="F1616" s="1" t="b">
        <v>0</v>
      </c>
      <c r="G1616" s="1" t="b">
        <v>0</v>
      </c>
      <c r="H1616" s="1" t="s">
        <v>4429</v>
      </c>
      <c r="I1616" s="1" t="s">
        <v>6111</v>
      </c>
      <c r="J1616" s="1" t="s">
        <v>11130</v>
      </c>
      <c r="L1616" s="1" t="s">
        <v>148</v>
      </c>
      <c r="M1616" s="1" t="s">
        <v>292</v>
      </c>
      <c r="N1616" s="1" t="s">
        <v>11131</v>
      </c>
      <c r="O1616" s="1" t="s">
        <v>11132</v>
      </c>
    </row>
    <row r="1617">
      <c r="A1617" s="1" t="s">
        <v>4431</v>
      </c>
      <c r="B1617" s="1" t="s">
        <v>7777</v>
      </c>
      <c r="C1617" s="1">
        <v>2.0</v>
      </c>
      <c r="D1617" s="1">
        <v>100.0</v>
      </c>
      <c r="E1617" s="1">
        <v>4.9683225E7</v>
      </c>
      <c r="F1617" s="1" t="b">
        <v>0</v>
      </c>
      <c r="G1617" s="1" t="b">
        <v>0</v>
      </c>
      <c r="H1617" s="1" t="s">
        <v>4429</v>
      </c>
      <c r="I1617" s="1" t="s">
        <v>6111</v>
      </c>
      <c r="J1617" s="1" t="s">
        <v>11130</v>
      </c>
      <c r="L1617" s="1" t="s">
        <v>148</v>
      </c>
      <c r="M1617" s="1" t="s">
        <v>292</v>
      </c>
      <c r="N1617" s="1" t="s">
        <v>11133</v>
      </c>
      <c r="O1617" s="1" t="s">
        <v>11134</v>
      </c>
    </row>
    <row r="1618">
      <c r="A1618" s="1" t="s">
        <v>4577</v>
      </c>
      <c r="B1618" s="1" t="s">
        <v>7777</v>
      </c>
      <c r="C1618" s="1">
        <v>1.0</v>
      </c>
      <c r="D1618" s="1">
        <v>100.0</v>
      </c>
      <c r="E1618" s="1">
        <v>4.963514E7</v>
      </c>
      <c r="F1618" s="1" t="b">
        <v>0</v>
      </c>
      <c r="G1618" s="1" t="b">
        <v>0</v>
      </c>
      <c r="H1618" s="1" t="s">
        <v>4576</v>
      </c>
      <c r="I1618" s="1" t="s">
        <v>6111</v>
      </c>
      <c r="J1618" s="1" t="s">
        <v>11135</v>
      </c>
      <c r="L1618" s="1" t="s">
        <v>37</v>
      </c>
      <c r="M1618" s="1" t="s">
        <v>347</v>
      </c>
      <c r="N1618" s="1" t="s">
        <v>11136</v>
      </c>
      <c r="O1618" s="1" t="s">
        <v>11137</v>
      </c>
    </row>
    <row r="1619">
      <c r="A1619" s="1" t="s">
        <v>4578</v>
      </c>
      <c r="B1619" s="1" t="s">
        <v>7777</v>
      </c>
      <c r="C1619" s="1">
        <v>2.0</v>
      </c>
      <c r="D1619" s="1">
        <v>100.0</v>
      </c>
      <c r="E1619" s="1">
        <v>4.963514E7</v>
      </c>
      <c r="F1619" s="1" t="b">
        <v>0</v>
      </c>
      <c r="G1619" s="1" t="b">
        <v>0</v>
      </c>
      <c r="H1619" s="1" t="s">
        <v>4576</v>
      </c>
      <c r="I1619" s="1" t="s">
        <v>6111</v>
      </c>
      <c r="J1619" s="1" t="s">
        <v>11135</v>
      </c>
      <c r="L1619" s="1" t="s">
        <v>37</v>
      </c>
      <c r="M1619" s="1" t="s">
        <v>347</v>
      </c>
      <c r="N1619" s="1" t="s">
        <v>11138</v>
      </c>
      <c r="O1619" s="1" t="s">
        <v>11139</v>
      </c>
    </row>
    <row r="1620">
      <c r="A1620" s="1" t="s">
        <v>4475</v>
      </c>
      <c r="B1620" s="1" t="s">
        <v>7777</v>
      </c>
      <c r="C1620" s="1">
        <v>1.0</v>
      </c>
      <c r="D1620" s="1">
        <v>100.0</v>
      </c>
      <c r="E1620" s="1">
        <v>4.9385324E7</v>
      </c>
      <c r="F1620" s="1" t="b">
        <v>0</v>
      </c>
      <c r="G1620" s="1" t="b">
        <v>0</v>
      </c>
      <c r="H1620" s="1" t="s">
        <v>4474</v>
      </c>
      <c r="I1620" s="1" t="s">
        <v>6111</v>
      </c>
      <c r="J1620" s="1" t="s">
        <v>10981</v>
      </c>
      <c r="K1620" s="1" t="s">
        <v>11140</v>
      </c>
      <c r="L1620" s="1" t="s">
        <v>712</v>
      </c>
      <c r="M1620" s="1" t="s">
        <v>4233</v>
      </c>
      <c r="N1620" s="1" t="s">
        <v>11141</v>
      </c>
      <c r="O1620" s="1" t="s">
        <v>11142</v>
      </c>
    </row>
    <row r="1621">
      <c r="A1621" s="1" t="s">
        <v>4476</v>
      </c>
      <c r="B1621" s="1" t="s">
        <v>7777</v>
      </c>
      <c r="C1621" s="1">
        <v>2.0</v>
      </c>
      <c r="D1621" s="1">
        <v>100.0</v>
      </c>
      <c r="E1621" s="1">
        <v>4.9385324E7</v>
      </c>
      <c r="F1621" s="1" t="b">
        <v>0</v>
      </c>
      <c r="G1621" s="1" t="b">
        <v>0</v>
      </c>
      <c r="H1621" s="1" t="s">
        <v>4474</v>
      </c>
      <c r="I1621" s="1" t="s">
        <v>6111</v>
      </c>
      <c r="J1621" s="1" t="s">
        <v>10981</v>
      </c>
      <c r="K1621" s="1" t="s">
        <v>11140</v>
      </c>
      <c r="L1621" s="1" t="s">
        <v>712</v>
      </c>
      <c r="M1621" s="1" t="s">
        <v>4233</v>
      </c>
      <c r="N1621" s="1" t="s">
        <v>11143</v>
      </c>
      <c r="O1621" s="1" t="s">
        <v>11144</v>
      </c>
    </row>
    <row r="1622">
      <c r="A1622" s="1" t="s">
        <v>4613</v>
      </c>
      <c r="B1622" s="1" t="s">
        <v>7777</v>
      </c>
      <c r="C1622" s="1">
        <v>2.0</v>
      </c>
      <c r="D1622" s="1">
        <v>100.0</v>
      </c>
      <c r="E1622" s="1">
        <v>4.9351314E7</v>
      </c>
      <c r="F1622" s="1" t="b">
        <v>0</v>
      </c>
      <c r="G1622" s="1" t="b">
        <v>0</v>
      </c>
      <c r="H1622" s="1" t="s">
        <v>4611</v>
      </c>
      <c r="I1622" s="1" t="s">
        <v>6111</v>
      </c>
      <c r="J1622" s="1" t="s">
        <v>11145</v>
      </c>
      <c r="K1622" s="1" t="s">
        <v>11086</v>
      </c>
      <c r="L1622" s="1" t="s">
        <v>1766</v>
      </c>
      <c r="M1622" s="1" t="s">
        <v>1767</v>
      </c>
      <c r="N1622" s="1" t="s">
        <v>11146</v>
      </c>
      <c r="O1622" s="1" t="s">
        <v>11147</v>
      </c>
    </row>
    <row r="1623">
      <c r="A1623" s="1" t="s">
        <v>4612</v>
      </c>
      <c r="B1623" s="1" t="s">
        <v>7777</v>
      </c>
      <c r="C1623" s="1">
        <v>1.0</v>
      </c>
      <c r="D1623" s="1">
        <v>100.0</v>
      </c>
      <c r="E1623" s="1">
        <v>4.9351314E7</v>
      </c>
      <c r="F1623" s="1" t="b">
        <v>0</v>
      </c>
      <c r="G1623" s="1" t="b">
        <v>0</v>
      </c>
      <c r="H1623" s="1" t="s">
        <v>4611</v>
      </c>
      <c r="I1623" s="1" t="s">
        <v>6111</v>
      </c>
      <c r="J1623" s="1" t="s">
        <v>11145</v>
      </c>
      <c r="K1623" s="1" t="s">
        <v>11086</v>
      </c>
      <c r="L1623" s="1" t="s">
        <v>1766</v>
      </c>
      <c r="M1623" s="1" t="s">
        <v>1767</v>
      </c>
      <c r="N1623" s="1" t="s">
        <v>11148</v>
      </c>
      <c r="O1623" s="1" t="s">
        <v>11149</v>
      </c>
    </row>
    <row r="1624">
      <c r="A1624" s="1" t="s">
        <v>4652</v>
      </c>
      <c r="B1624" s="1" t="s">
        <v>7777</v>
      </c>
      <c r="C1624" s="1">
        <v>1.0</v>
      </c>
      <c r="D1624" s="1">
        <v>100.0</v>
      </c>
      <c r="E1624" s="1">
        <v>4.906215E7</v>
      </c>
      <c r="F1624" s="1" t="b">
        <v>0</v>
      </c>
      <c r="G1624" s="1" t="b">
        <v>0</v>
      </c>
      <c r="H1624" s="1" t="s">
        <v>4651</v>
      </c>
      <c r="I1624" s="1" t="s">
        <v>6111</v>
      </c>
      <c r="J1624" s="1" t="s">
        <v>11145</v>
      </c>
      <c r="K1624" s="1" t="s">
        <v>11103</v>
      </c>
      <c r="L1624" s="1" t="s">
        <v>1766</v>
      </c>
      <c r="M1624" s="1" t="s">
        <v>1767</v>
      </c>
      <c r="N1624" s="1" t="s">
        <v>11150</v>
      </c>
      <c r="O1624" s="1" t="s">
        <v>11151</v>
      </c>
    </row>
    <row r="1625">
      <c r="A1625" s="1" t="s">
        <v>4653</v>
      </c>
      <c r="B1625" s="1" t="s">
        <v>7777</v>
      </c>
      <c r="C1625" s="1">
        <v>2.0</v>
      </c>
      <c r="D1625" s="1">
        <v>100.0</v>
      </c>
      <c r="E1625" s="1">
        <v>4.906215E7</v>
      </c>
      <c r="F1625" s="1" t="b">
        <v>0</v>
      </c>
      <c r="G1625" s="1" t="b">
        <v>0</v>
      </c>
      <c r="H1625" s="1" t="s">
        <v>4651</v>
      </c>
      <c r="I1625" s="1" t="s">
        <v>6111</v>
      </c>
      <c r="J1625" s="1" t="s">
        <v>11145</v>
      </c>
      <c r="K1625" s="1" t="s">
        <v>11103</v>
      </c>
      <c r="L1625" s="1" t="s">
        <v>1766</v>
      </c>
      <c r="M1625" s="1" t="s">
        <v>1767</v>
      </c>
      <c r="N1625" s="1" t="s">
        <v>11152</v>
      </c>
      <c r="O1625" s="1" t="s">
        <v>11153</v>
      </c>
    </row>
    <row r="1626">
      <c r="A1626" s="1" t="s">
        <v>4441</v>
      </c>
      <c r="B1626" s="1" t="s">
        <v>7777</v>
      </c>
      <c r="C1626" s="1">
        <v>2.0</v>
      </c>
      <c r="D1626" s="1">
        <v>100.0</v>
      </c>
      <c r="E1626" s="1">
        <v>4.9050298E7</v>
      </c>
      <c r="F1626" s="1" t="b">
        <v>0</v>
      </c>
      <c r="G1626" s="1" t="b">
        <v>0</v>
      </c>
      <c r="H1626" s="1" t="s">
        <v>4439</v>
      </c>
      <c r="I1626" s="1" t="s">
        <v>6111</v>
      </c>
      <c r="J1626" s="1" t="s">
        <v>11154</v>
      </c>
      <c r="L1626" s="1" t="s">
        <v>148</v>
      </c>
      <c r="M1626" s="1" t="s">
        <v>190</v>
      </c>
      <c r="N1626" s="1" t="s">
        <v>11155</v>
      </c>
      <c r="O1626" s="1" t="s">
        <v>11156</v>
      </c>
    </row>
    <row r="1627">
      <c r="A1627" s="1" t="s">
        <v>4440</v>
      </c>
      <c r="B1627" s="1" t="s">
        <v>7777</v>
      </c>
      <c r="C1627" s="1">
        <v>1.0</v>
      </c>
      <c r="D1627" s="1">
        <v>100.0</v>
      </c>
      <c r="E1627" s="1">
        <v>4.9050298E7</v>
      </c>
      <c r="F1627" s="1" t="b">
        <v>0</v>
      </c>
      <c r="G1627" s="1" t="b">
        <v>0</v>
      </c>
      <c r="H1627" s="1" t="s">
        <v>4439</v>
      </c>
      <c r="I1627" s="1" t="s">
        <v>6111</v>
      </c>
      <c r="J1627" s="1" t="s">
        <v>11154</v>
      </c>
      <c r="L1627" s="1" t="s">
        <v>148</v>
      </c>
      <c r="M1627" s="1" t="s">
        <v>190</v>
      </c>
      <c r="N1627" s="1" t="s">
        <v>11157</v>
      </c>
      <c r="O1627" s="1" t="s">
        <v>11158</v>
      </c>
    </row>
    <row r="1628">
      <c r="A1628" s="1" t="s">
        <v>4553</v>
      </c>
      <c r="B1628" s="1" t="s">
        <v>7777</v>
      </c>
      <c r="C1628" s="1">
        <v>2.0</v>
      </c>
      <c r="D1628" s="1">
        <v>100.0</v>
      </c>
      <c r="E1628" s="1">
        <v>4.9019653E7</v>
      </c>
      <c r="F1628" s="1" t="b">
        <v>0</v>
      </c>
      <c r="G1628" s="1" t="b">
        <v>0</v>
      </c>
      <c r="H1628" s="1" t="s">
        <v>4551</v>
      </c>
      <c r="I1628" s="1" t="s">
        <v>6111</v>
      </c>
      <c r="J1628" s="1" t="s">
        <v>11159</v>
      </c>
      <c r="L1628" s="1" t="s">
        <v>37</v>
      </c>
      <c r="M1628" s="1" t="s">
        <v>143</v>
      </c>
      <c r="N1628" s="1" t="s">
        <v>11160</v>
      </c>
      <c r="O1628" s="1" t="s">
        <v>11161</v>
      </c>
    </row>
    <row r="1629">
      <c r="A1629" s="1" t="s">
        <v>4552</v>
      </c>
      <c r="B1629" s="1" t="s">
        <v>7777</v>
      </c>
      <c r="C1629" s="1">
        <v>1.0</v>
      </c>
      <c r="D1629" s="1">
        <v>100.0</v>
      </c>
      <c r="E1629" s="1">
        <v>4.9019653E7</v>
      </c>
      <c r="F1629" s="1" t="b">
        <v>0</v>
      </c>
      <c r="G1629" s="1" t="b">
        <v>0</v>
      </c>
      <c r="H1629" s="1" t="s">
        <v>4551</v>
      </c>
      <c r="I1629" s="1" t="s">
        <v>6111</v>
      </c>
      <c r="J1629" s="1" t="s">
        <v>11159</v>
      </c>
      <c r="L1629" s="1" t="s">
        <v>37</v>
      </c>
      <c r="M1629" s="1" t="s">
        <v>143</v>
      </c>
      <c r="N1629" s="1" t="s">
        <v>11162</v>
      </c>
      <c r="O1629" s="1" t="s">
        <v>11163</v>
      </c>
    </row>
    <row r="1630">
      <c r="A1630" s="1" t="s">
        <v>4505</v>
      </c>
      <c r="B1630" s="1" t="s">
        <v>7777</v>
      </c>
      <c r="C1630" s="1">
        <v>1.0</v>
      </c>
      <c r="D1630" s="1">
        <v>100.0</v>
      </c>
      <c r="E1630" s="1">
        <v>4.8689889E7</v>
      </c>
      <c r="F1630" s="1" t="b">
        <v>0</v>
      </c>
      <c r="G1630" s="1" t="b">
        <v>0</v>
      </c>
      <c r="H1630" s="1" t="s">
        <v>4504</v>
      </c>
      <c r="I1630" s="1" t="s">
        <v>6111</v>
      </c>
      <c r="J1630" s="1" t="s">
        <v>11164</v>
      </c>
      <c r="L1630" s="1" t="s">
        <v>25</v>
      </c>
      <c r="M1630" s="1" t="s">
        <v>219</v>
      </c>
      <c r="N1630" s="1" t="s">
        <v>11165</v>
      </c>
      <c r="O1630" s="1" t="s">
        <v>11166</v>
      </c>
    </row>
    <row r="1631">
      <c r="A1631" s="1" t="s">
        <v>4506</v>
      </c>
      <c r="B1631" s="1" t="s">
        <v>7777</v>
      </c>
      <c r="C1631" s="1">
        <v>2.0</v>
      </c>
      <c r="D1631" s="1">
        <v>100.0</v>
      </c>
      <c r="E1631" s="1">
        <v>4.8689889E7</v>
      </c>
      <c r="F1631" s="1" t="b">
        <v>0</v>
      </c>
      <c r="G1631" s="1" t="b">
        <v>0</v>
      </c>
      <c r="H1631" s="1" t="s">
        <v>4504</v>
      </c>
      <c r="I1631" s="1" t="s">
        <v>6111</v>
      </c>
      <c r="J1631" s="1" t="s">
        <v>11164</v>
      </c>
      <c r="L1631" s="1" t="s">
        <v>25</v>
      </c>
      <c r="M1631" s="1" t="s">
        <v>219</v>
      </c>
      <c r="N1631" s="1" t="s">
        <v>11167</v>
      </c>
      <c r="O1631" s="1" t="s">
        <v>11168</v>
      </c>
    </row>
    <row r="1632">
      <c r="A1632" s="1" t="s">
        <v>4515</v>
      </c>
      <c r="B1632" s="1" t="s">
        <v>7777</v>
      </c>
      <c r="C1632" s="1">
        <v>1.0</v>
      </c>
      <c r="D1632" s="1">
        <v>100.0</v>
      </c>
      <c r="E1632" s="1">
        <v>4.850759E7</v>
      </c>
      <c r="F1632" s="1" t="b">
        <v>0</v>
      </c>
      <c r="G1632" s="1" t="b">
        <v>0</v>
      </c>
      <c r="H1632" s="1" t="s">
        <v>4514</v>
      </c>
      <c r="I1632" s="1" t="s">
        <v>6111</v>
      </c>
      <c r="J1632" s="1" t="s">
        <v>11169</v>
      </c>
      <c r="L1632" s="1" t="s">
        <v>37</v>
      </c>
      <c r="M1632" s="1" t="s">
        <v>4056</v>
      </c>
      <c r="N1632" s="1" t="s">
        <v>11170</v>
      </c>
      <c r="O1632" s="1" t="s">
        <v>11171</v>
      </c>
    </row>
    <row r="1633">
      <c r="A1633" s="1" t="s">
        <v>4516</v>
      </c>
      <c r="B1633" s="1" t="s">
        <v>7777</v>
      </c>
      <c r="C1633" s="1">
        <v>2.0</v>
      </c>
      <c r="D1633" s="1">
        <v>100.0</v>
      </c>
      <c r="E1633" s="1">
        <v>4.850759E7</v>
      </c>
      <c r="F1633" s="1" t="b">
        <v>0</v>
      </c>
      <c r="G1633" s="1" t="b">
        <v>0</v>
      </c>
      <c r="H1633" s="1" t="s">
        <v>4514</v>
      </c>
      <c r="I1633" s="1" t="s">
        <v>6111</v>
      </c>
      <c r="J1633" s="1" t="s">
        <v>11169</v>
      </c>
      <c r="L1633" s="1" t="s">
        <v>37</v>
      </c>
      <c r="M1633" s="1" t="s">
        <v>4056</v>
      </c>
      <c r="N1633" s="1" t="s">
        <v>11172</v>
      </c>
      <c r="O1633" s="1" t="s">
        <v>11173</v>
      </c>
    </row>
    <row r="1634">
      <c r="A1634" s="1" t="s">
        <v>4495</v>
      </c>
      <c r="B1634" s="1" t="s">
        <v>7777</v>
      </c>
      <c r="C1634" s="1">
        <v>1.0</v>
      </c>
      <c r="D1634" s="1">
        <v>100.0</v>
      </c>
      <c r="E1634" s="1">
        <v>4.8407328E7</v>
      </c>
      <c r="F1634" s="1" t="b">
        <v>0</v>
      </c>
      <c r="G1634" s="1" t="b">
        <v>0</v>
      </c>
      <c r="H1634" s="1" t="s">
        <v>4494</v>
      </c>
      <c r="I1634" s="1" t="s">
        <v>6111</v>
      </c>
      <c r="J1634" s="1" t="s">
        <v>11174</v>
      </c>
      <c r="L1634" s="1" t="s">
        <v>37</v>
      </c>
      <c r="M1634" s="1" t="s">
        <v>229</v>
      </c>
      <c r="N1634" s="1" t="s">
        <v>11175</v>
      </c>
      <c r="O1634" s="1" t="s">
        <v>11176</v>
      </c>
    </row>
    <row r="1635">
      <c r="A1635" s="1" t="s">
        <v>4496</v>
      </c>
      <c r="B1635" s="1" t="s">
        <v>7777</v>
      </c>
      <c r="C1635" s="1">
        <v>2.0</v>
      </c>
      <c r="D1635" s="1">
        <v>100.0</v>
      </c>
      <c r="E1635" s="1">
        <v>4.8407328E7</v>
      </c>
      <c r="F1635" s="1" t="b">
        <v>0</v>
      </c>
      <c r="G1635" s="1" t="b">
        <v>0</v>
      </c>
      <c r="H1635" s="1" t="s">
        <v>4494</v>
      </c>
      <c r="I1635" s="1" t="s">
        <v>6111</v>
      </c>
      <c r="J1635" s="1" t="s">
        <v>11174</v>
      </c>
      <c r="L1635" s="1" t="s">
        <v>37</v>
      </c>
      <c r="M1635" s="1" t="s">
        <v>229</v>
      </c>
      <c r="N1635" s="1" t="s">
        <v>11177</v>
      </c>
      <c r="O1635" s="1" t="s">
        <v>11178</v>
      </c>
    </row>
    <row r="1636">
      <c r="A1636" s="1" t="s">
        <v>4480</v>
      </c>
      <c r="B1636" s="1" t="s">
        <v>7777</v>
      </c>
      <c r="C1636" s="1">
        <v>1.0</v>
      </c>
      <c r="D1636" s="1">
        <v>100.0</v>
      </c>
      <c r="E1636" s="1">
        <v>4.8388548E7</v>
      </c>
      <c r="F1636" s="1" t="b">
        <v>0</v>
      </c>
      <c r="G1636" s="1" t="b">
        <v>0</v>
      </c>
      <c r="H1636" s="1" t="s">
        <v>4479</v>
      </c>
      <c r="I1636" s="1" t="s">
        <v>6111</v>
      </c>
      <c r="J1636" s="1" t="s">
        <v>11179</v>
      </c>
      <c r="L1636" s="1" t="s">
        <v>76</v>
      </c>
      <c r="M1636" s="1" t="s">
        <v>263</v>
      </c>
      <c r="N1636" s="1" t="s">
        <v>11180</v>
      </c>
      <c r="O1636" s="1" t="s">
        <v>11181</v>
      </c>
    </row>
    <row r="1637">
      <c r="A1637" s="1" t="s">
        <v>4481</v>
      </c>
      <c r="B1637" s="1" t="s">
        <v>7777</v>
      </c>
      <c r="C1637" s="1">
        <v>2.0</v>
      </c>
      <c r="D1637" s="1">
        <v>100.0</v>
      </c>
      <c r="E1637" s="1">
        <v>4.8388548E7</v>
      </c>
      <c r="F1637" s="1" t="b">
        <v>0</v>
      </c>
      <c r="G1637" s="1" t="b">
        <v>0</v>
      </c>
      <c r="H1637" s="1" t="s">
        <v>4479</v>
      </c>
      <c r="I1637" s="1" t="s">
        <v>6111</v>
      </c>
      <c r="J1637" s="1" t="s">
        <v>11179</v>
      </c>
      <c r="L1637" s="1" t="s">
        <v>76</v>
      </c>
      <c r="M1637" s="1" t="s">
        <v>263</v>
      </c>
      <c r="N1637" s="1" t="s">
        <v>11182</v>
      </c>
      <c r="O1637" s="1" t="s">
        <v>11183</v>
      </c>
    </row>
    <row r="1638">
      <c r="A1638" s="1" t="s">
        <v>4461</v>
      </c>
      <c r="B1638" s="1" t="s">
        <v>7777</v>
      </c>
      <c r="C1638" s="1">
        <v>2.0</v>
      </c>
      <c r="D1638" s="1">
        <v>100.0</v>
      </c>
      <c r="E1638" s="1">
        <v>4.8317667E7</v>
      </c>
      <c r="F1638" s="1" t="b">
        <v>0</v>
      </c>
      <c r="G1638" s="1" t="b">
        <v>0</v>
      </c>
      <c r="H1638" s="1" t="s">
        <v>4459</v>
      </c>
      <c r="I1638" s="1" t="s">
        <v>6111</v>
      </c>
      <c r="J1638" s="1" t="s">
        <v>11184</v>
      </c>
      <c r="L1638" s="1" t="s">
        <v>76</v>
      </c>
      <c r="M1638" s="1" t="s">
        <v>301</v>
      </c>
      <c r="N1638" s="1" t="s">
        <v>11185</v>
      </c>
      <c r="O1638" s="1" t="s">
        <v>11186</v>
      </c>
    </row>
    <row r="1639">
      <c r="A1639" s="1" t="s">
        <v>4460</v>
      </c>
      <c r="B1639" s="1" t="s">
        <v>7777</v>
      </c>
      <c r="C1639" s="1">
        <v>1.0</v>
      </c>
      <c r="D1639" s="1">
        <v>100.0</v>
      </c>
      <c r="E1639" s="1">
        <v>4.8317667E7</v>
      </c>
      <c r="F1639" s="1" t="b">
        <v>0</v>
      </c>
      <c r="G1639" s="1" t="b">
        <v>0</v>
      </c>
      <c r="H1639" s="1" t="s">
        <v>4459</v>
      </c>
      <c r="I1639" s="1" t="s">
        <v>6111</v>
      </c>
      <c r="J1639" s="1" t="s">
        <v>11184</v>
      </c>
      <c r="L1639" s="1" t="s">
        <v>76</v>
      </c>
      <c r="M1639" s="1" t="s">
        <v>301</v>
      </c>
      <c r="N1639" s="1" t="s">
        <v>11187</v>
      </c>
      <c r="O1639" s="1" t="s">
        <v>11188</v>
      </c>
    </row>
    <row r="1640">
      <c r="A1640" s="1" t="s">
        <v>4511</v>
      </c>
      <c r="B1640" s="1" t="s">
        <v>7777</v>
      </c>
      <c r="C1640" s="1">
        <v>2.0</v>
      </c>
      <c r="D1640" s="1">
        <v>100.0</v>
      </c>
      <c r="E1640" s="1">
        <v>4.8301394E7</v>
      </c>
      <c r="F1640" s="1" t="b">
        <v>0</v>
      </c>
      <c r="G1640" s="1" t="b">
        <v>0</v>
      </c>
      <c r="H1640" s="1" t="s">
        <v>4509</v>
      </c>
      <c r="I1640" s="1" t="s">
        <v>6111</v>
      </c>
      <c r="J1640" s="1" t="s">
        <v>11189</v>
      </c>
      <c r="L1640" s="1" t="s">
        <v>37</v>
      </c>
      <c r="M1640" s="1" t="s">
        <v>190</v>
      </c>
      <c r="N1640" s="1" t="s">
        <v>11190</v>
      </c>
      <c r="O1640" s="1" t="s">
        <v>11191</v>
      </c>
    </row>
    <row r="1641">
      <c r="A1641" s="1" t="s">
        <v>4510</v>
      </c>
      <c r="B1641" s="1" t="s">
        <v>7777</v>
      </c>
      <c r="C1641" s="1">
        <v>1.0</v>
      </c>
      <c r="D1641" s="1">
        <v>100.0</v>
      </c>
      <c r="E1641" s="1">
        <v>4.8301394E7</v>
      </c>
      <c r="F1641" s="1" t="b">
        <v>0</v>
      </c>
      <c r="G1641" s="1" t="b">
        <v>0</v>
      </c>
      <c r="H1641" s="1" t="s">
        <v>4509</v>
      </c>
      <c r="I1641" s="1" t="s">
        <v>6111</v>
      </c>
      <c r="J1641" s="1" t="s">
        <v>11189</v>
      </c>
      <c r="L1641" s="1" t="s">
        <v>37</v>
      </c>
      <c r="M1641" s="1" t="s">
        <v>190</v>
      </c>
      <c r="N1641" s="1" t="s">
        <v>11192</v>
      </c>
      <c r="O1641" s="1" t="s">
        <v>11193</v>
      </c>
    </row>
    <row r="1642">
      <c r="A1642" s="1" t="s">
        <v>4490</v>
      </c>
      <c r="B1642" s="1" t="s">
        <v>7777</v>
      </c>
      <c r="C1642" s="1">
        <v>1.0</v>
      </c>
      <c r="D1642" s="1">
        <v>100.0</v>
      </c>
      <c r="E1642" s="1">
        <v>4.8246212E7</v>
      </c>
      <c r="F1642" s="1" t="b">
        <v>0</v>
      </c>
      <c r="G1642" s="1" t="b">
        <v>0</v>
      </c>
      <c r="H1642" s="1" t="s">
        <v>4489</v>
      </c>
      <c r="I1642" s="1" t="s">
        <v>6111</v>
      </c>
      <c r="J1642" s="1" t="s">
        <v>11194</v>
      </c>
      <c r="L1642" s="1" t="s">
        <v>148</v>
      </c>
      <c r="M1642" s="1" t="s">
        <v>138</v>
      </c>
      <c r="N1642" s="1" t="s">
        <v>11195</v>
      </c>
      <c r="O1642" s="1" t="s">
        <v>11196</v>
      </c>
    </row>
    <row r="1643">
      <c r="A1643" s="1" t="s">
        <v>4491</v>
      </c>
      <c r="B1643" s="1" t="s">
        <v>7777</v>
      </c>
      <c r="C1643" s="1">
        <v>2.0</v>
      </c>
      <c r="D1643" s="1">
        <v>100.0</v>
      </c>
      <c r="E1643" s="1">
        <v>4.8246212E7</v>
      </c>
      <c r="F1643" s="1" t="b">
        <v>0</v>
      </c>
      <c r="G1643" s="1" t="b">
        <v>0</v>
      </c>
      <c r="H1643" s="1" t="s">
        <v>4489</v>
      </c>
      <c r="I1643" s="1" t="s">
        <v>6111</v>
      </c>
      <c r="J1643" s="1" t="s">
        <v>11194</v>
      </c>
      <c r="L1643" s="1" t="s">
        <v>148</v>
      </c>
      <c r="M1643" s="1" t="s">
        <v>138</v>
      </c>
      <c r="N1643" s="1" t="s">
        <v>11197</v>
      </c>
      <c r="O1643" s="1" t="s">
        <v>11198</v>
      </c>
    </row>
    <row r="1644">
      <c r="A1644" s="1" t="s">
        <v>4622</v>
      </c>
      <c r="B1644" s="1" t="s">
        <v>7777</v>
      </c>
      <c r="C1644" s="1">
        <v>1.0</v>
      </c>
      <c r="D1644" s="1">
        <v>100.0</v>
      </c>
      <c r="E1644" s="1">
        <v>4.8178629E7</v>
      </c>
      <c r="F1644" s="1" t="b">
        <v>0</v>
      </c>
      <c r="G1644" s="1" t="b">
        <v>0</v>
      </c>
      <c r="H1644" s="1" t="s">
        <v>4621</v>
      </c>
      <c r="I1644" s="1" t="s">
        <v>6111</v>
      </c>
      <c r="J1644" s="1" t="s">
        <v>11199</v>
      </c>
      <c r="L1644" s="1" t="s">
        <v>76</v>
      </c>
      <c r="M1644" s="1" t="s">
        <v>143</v>
      </c>
      <c r="N1644" s="1" t="s">
        <v>11200</v>
      </c>
      <c r="O1644" s="1" t="s">
        <v>11201</v>
      </c>
    </row>
    <row r="1645">
      <c r="A1645" s="1" t="s">
        <v>4623</v>
      </c>
      <c r="B1645" s="1" t="s">
        <v>7777</v>
      </c>
      <c r="C1645" s="1">
        <v>2.0</v>
      </c>
      <c r="D1645" s="1">
        <v>100.0</v>
      </c>
      <c r="E1645" s="1">
        <v>4.8178629E7</v>
      </c>
      <c r="F1645" s="1" t="b">
        <v>0</v>
      </c>
      <c r="G1645" s="1" t="b">
        <v>0</v>
      </c>
      <c r="H1645" s="1" t="s">
        <v>4621</v>
      </c>
      <c r="I1645" s="1" t="s">
        <v>6111</v>
      </c>
      <c r="J1645" s="1" t="s">
        <v>11199</v>
      </c>
      <c r="L1645" s="1" t="s">
        <v>76</v>
      </c>
      <c r="M1645" s="1" t="s">
        <v>143</v>
      </c>
      <c r="N1645" s="1" t="s">
        <v>11202</v>
      </c>
      <c r="O1645" s="1" t="s">
        <v>11203</v>
      </c>
    </row>
    <row r="1646">
      <c r="A1646" s="1" t="s">
        <v>4471</v>
      </c>
      <c r="B1646" s="1" t="s">
        <v>7777</v>
      </c>
      <c r="C1646" s="1">
        <v>2.0</v>
      </c>
      <c r="D1646" s="1">
        <v>100.0</v>
      </c>
      <c r="E1646" s="1">
        <v>4.8160968E7</v>
      </c>
      <c r="F1646" s="1" t="b">
        <v>0</v>
      </c>
      <c r="G1646" s="1" t="b">
        <v>0</v>
      </c>
      <c r="H1646" s="1" t="s">
        <v>4469</v>
      </c>
      <c r="I1646" s="1" t="s">
        <v>6111</v>
      </c>
      <c r="J1646" s="1" t="s">
        <v>11204</v>
      </c>
      <c r="K1646" s="1" t="s">
        <v>11205</v>
      </c>
      <c r="L1646" s="1" t="s">
        <v>1538</v>
      </c>
      <c r="M1646" s="1" t="s">
        <v>4072</v>
      </c>
      <c r="N1646" s="1" t="s">
        <v>11206</v>
      </c>
      <c r="O1646" s="1" t="s">
        <v>11207</v>
      </c>
    </row>
    <row r="1647">
      <c r="A1647" s="1" t="s">
        <v>4470</v>
      </c>
      <c r="B1647" s="1" t="s">
        <v>7777</v>
      </c>
      <c r="C1647" s="1">
        <v>1.0</v>
      </c>
      <c r="D1647" s="1">
        <v>100.0</v>
      </c>
      <c r="E1647" s="1">
        <v>4.8160968E7</v>
      </c>
      <c r="F1647" s="1" t="b">
        <v>0</v>
      </c>
      <c r="G1647" s="1" t="b">
        <v>0</v>
      </c>
      <c r="H1647" s="1" t="s">
        <v>4469</v>
      </c>
      <c r="I1647" s="1" t="s">
        <v>6111</v>
      </c>
      <c r="J1647" s="1" t="s">
        <v>11204</v>
      </c>
      <c r="K1647" s="1" t="s">
        <v>11205</v>
      </c>
      <c r="L1647" s="1" t="s">
        <v>1538</v>
      </c>
      <c r="M1647" s="1" t="s">
        <v>4072</v>
      </c>
      <c r="N1647" s="1" t="s">
        <v>11208</v>
      </c>
      <c r="O1647" s="1" t="s">
        <v>11209</v>
      </c>
    </row>
    <row r="1648">
      <c r="A1648" s="1" t="s">
        <v>4455</v>
      </c>
      <c r="B1648" s="1" t="s">
        <v>7777</v>
      </c>
      <c r="C1648" s="1">
        <v>1.0</v>
      </c>
      <c r="D1648" s="1">
        <v>100.0</v>
      </c>
      <c r="E1648" s="1">
        <v>4.8002476E7</v>
      </c>
      <c r="F1648" s="1" t="b">
        <v>0</v>
      </c>
      <c r="G1648" s="1" t="b">
        <v>0</v>
      </c>
      <c r="H1648" s="1" t="s">
        <v>4454</v>
      </c>
      <c r="I1648" s="1" t="s">
        <v>6111</v>
      </c>
      <c r="J1648" s="1" t="s">
        <v>11019</v>
      </c>
      <c r="K1648" s="1" t="s">
        <v>6703</v>
      </c>
      <c r="L1648" s="1" t="s">
        <v>1657</v>
      </c>
      <c r="M1648" s="1" t="s">
        <v>1658</v>
      </c>
      <c r="N1648" s="1" t="s">
        <v>6676</v>
      </c>
      <c r="O1648" s="1" t="s">
        <v>11210</v>
      </c>
    </row>
    <row r="1649">
      <c r="A1649" s="1" t="s">
        <v>4456</v>
      </c>
      <c r="B1649" s="1" t="s">
        <v>7777</v>
      </c>
      <c r="C1649" s="1">
        <v>2.0</v>
      </c>
      <c r="D1649" s="1">
        <v>100.0</v>
      </c>
      <c r="E1649" s="1">
        <v>4.8002476E7</v>
      </c>
      <c r="F1649" s="1" t="b">
        <v>0</v>
      </c>
      <c r="G1649" s="1" t="b">
        <v>0</v>
      </c>
      <c r="H1649" s="1" t="s">
        <v>4454</v>
      </c>
      <c r="I1649" s="1" t="s">
        <v>6111</v>
      </c>
      <c r="J1649" s="1" t="s">
        <v>11019</v>
      </c>
      <c r="K1649" s="1" t="s">
        <v>6703</v>
      </c>
      <c r="L1649" s="1" t="s">
        <v>1657</v>
      </c>
      <c r="M1649" s="1" t="s">
        <v>1658</v>
      </c>
      <c r="N1649" s="1" t="s">
        <v>6676</v>
      </c>
      <c r="O1649" s="1" t="s">
        <v>11211</v>
      </c>
    </row>
    <row r="1650">
      <c r="A1650" s="1" t="s">
        <v>4466</v>
      </c>
      <c r="B1650" s="1" t="s">
        <v>7777</v>
      </c>
      <c r="C1650" s="1">
        <v>2.0</v>
      </c>
      <c r="D1650" s="1">
        <v>100.0</v>
      </c>
      <c r="E1650" s="1">
        <v>4.7606673E7</v>
      </c>
      <c r="F1650" s="1" t="b">
        <v>0</v>
      </c>
      <c r="G1650" s="1" t="b">
        <v>0</v>
      </c>
      <c r="H1650" s="1" t="s">
        <v>4464</v>
      </c>
      <c r="I1650" s="1" t="s">
        <v>6111</v>
      </c>
      <c r="J1650" s="1" t="s">
        <v>11212</v>
      </c>
      <c r="K1650" s="1" t="s">
        <v>11213</v>
      </c>
      <c r="L1650" s="1" t="s">
        <v>639</v>
      </c>
      <c r="M1650" s="1" t="s">
        <v>640</v>
      </c>
      <c r="N1650" s="1" t="s">
        <v>6676</v>
      </c>
      <c r="O1650" s="1" t="s">
        <v>11214</v>
      </c>
    </row>
    <row r="1651">
      <c r="A1651" s="1" t="s">
        <v>4465</v>
      </c>
      <c r="B1651" s="1" t="s">
        <v>7777</v>
      </c>
      <c r="C1651" s="1">
        <v>1.0</v>
      </c>
      <c r="D1651" s="1">
        <v>100.0</v>
      </c>
      <c r="E1651" s="1">
        <v>4.7606673E7</v>
      </c>
      <c r="F1651" s="1" t="b">
        <v>0</v>
      </c>
      <c r="G1651" s="1" t="b">
        <v>0</v>
      </c>
      <c r="H1651" s="1" t="s">
        <v>4464</v>
      </c>
      <c r="I1651" s="1" t="s">
        <v>6111</v>
      </c>
      <c r="J1651" s="1" t="s">
        <v>11212</v>
      </c>
      <c r="K1651" s="1" t="s">
        <v>11213</v>
      </c>
      <c r="L1651" s="1" t="s">
        <v>639</v>
      </c>
      <c r="M1651" s="1" t="s">
        <v>640</v>
      </c>
      <c r="N1651" s="1" t="s">
        <v>6676</v>
      </c>
      <c r="O1651" s="1" t="s">
        <v>11215</v>
      </c>
    </row>
    <row r="1652">
      <c r="A1652" s="1" t="s">
        <v>4485</v>
      </c>
      <c r="B1652" s="1" t="s">
        <v>7777</v>
      </c>
      <c r="C1652" s="1">
        <v>1.0</v>
      </c>
      <c r="D1652" s="1">
        <v>100.0</v>
      </c>
      <c r="E1652" s="1">
        <v>4.7528696E7</v>
      </c>
      <c r="F1652" s="1" t="b">
        <v>0</v>
      </c>
      <c r="G1652" s="1" t="b">
        <v>0</v>
      </c>
      <c r="H1652" s="1" t="s">
        <v>4484</v>
      </c>
      <c r="I1652" s="1" t="s">
        <v>6111</v>
      </c>
      <c r="J1652" s="1" t="s">
        <v>11216</v>
      </c>
      <c r="K1652" s="1" t="s">
        <v>11217</v>
      </c>
      <c r="L1652" s="1" t="s">
        <v>633</v>
      </c>
      <c r="M1652" s="1" t="s">
        <v>634</v>
      </c>
      <c r="N1652" s="1" t="s">
        <v>6676</v>
      </c>
      <c r="O1652" s="1" t="s">
        <v>11218</v>
      </c>
    </row>
    <row r="1653">
      <c r="A1653" s="1" t="s">
        <v>4486</v>
      </c>
      <c r="B1653" s="1" t="s">
        <v>7777</v>
      </c>
      <c r="C1653" s="1">
        <v>2.0</v>
      </c>
      <c r="D1653" s="1">
        <v>100.0</v>
      </c>
      <c r="E1653" s="1">
        <v>4.7528696E7</v>
      </c>
      <c r="F1653" s="1" t="b">
        <v>0</v>
      </c>
      <c r="G1653" s="1" t="b">
        <v>0</v>
      </c>
      <c r="H1653" s="1" t="s">
        <v>4484</v>
      </c>
      <c r="I1653" s="1" t="s">
        <v>6111</v>
      </c>
      <c r="J1653" s="1" t="s">
        <v>11216</v>
      </c>
      <c r="K1653" s="1" t="s">
        <v>11217</v>
      </c>
      <c r="L1653" s="1" t="s">
        <v>633</v>
      </c>
      <c r="M1653" s="1" t="s">
        <v>634</v>
      </c>
      <c r="N1653" s="1" t="s">
        <v>6676</v>
      </c>
      <c r="O1653" s="1" t="s">
        <v>11219</v>
      </c>
    </row>
    <row r="1654">
      <c r="A1654" s="1" t="s">
        <v>4500</v>
      </c>
      <c r="B1654" s="1" t="s">
        <v>7777</v>
      </c>
      <c r="C1654" s="1">
        <v>1.0</v>
      </c>
      <c r="D1654" s="1">
        <v>100.0</v>
      </c>
      <c r="E1654" s="1">
        <v>4.7162782E7</v>
      </c>
      <c r="F1654" s="1" t="b">
        <v>0</v>
      </c>
      <c r="G1654" s="1" t="b">
        <v>0</v>
      </c>
      <c r="H1654" s="1" t="s">
        <v>4499</v>
      </c>
      <c r="I1654" s="1" t="s">
        <v>6111</v>
      </c>
      <c r="J1654" s="1" t="s">
        <v>11220</v>
      </c>
      <c r="K1654" s="1" t="s">
        <v>11217</v>
      </c>
      <c r="L1654" s="1" t="s">
        <v>633</v>
      </c>
      <c r="M1654" s="1" t="s">
        <v>634</v>
      </c>
      <c r="N1654" s="1" t="s">
        <v>6676</v>
      </c>
      <c r="O1654" s="1" t="s">
        <v>11221</v>
      </c>
    </row>
    <row r="1655">
      <c r="A1655" s="1" t="s">
        <v>4501</v>
      </c>
      <c r="B1655" s="1" t="s">
        <v>7777</v>
      </c>
      <c r="C1655" s="1">
        <v>2.0</v>
      </c>
      <c r="D1655" s="1">
        <v>100.0</v>
      </c>
      <c r="E1655" s="1">
        <v>4.7162782E7</v>
      </c>
      <c r="F1655" s="1" t="b">
        <v>0</v>
      </c>
      <c r="G1655" s="1" t="b">
        <v>0</v>
      </c>
      <c r="H1655" s="1" t="s">
        <v>4499</v>
      </c>
      <c r="I1655" s="1" t="s">
        <v>6111</v>
      </c>
      <c r="J1655" s="1" t="s">
        <v>11220</v>
      </c>
      <c r="K1655" s="1" t="s">
        <v>11217</v>
      </c>
      <c r="L1655" s="1" t="s">
        <v>633</v>
      </c>
      <c r="M1655" s="1" t="s">
        <v>634</v>
      </c>
      <c r="N1655" s="1" t="s">
        <v>11222</v>
      </c>
      <c r="O1655" s="1" t="s">
        <v>11223</v>
      </c>
    </row>
    <row r="1656">
      <c r="A1656" s="1" t="s">
        <v>4520</v>
      </c>
      <c r="B1656" s="1" t="s">
        <v>7777</v>
      </c>
      <c r="C1656" s="1">
        <v>1.0</v>
      </c>
      <c r="D1656" s="1">
        <v>100.0</v>
      </c>
      <c r="E1656" s="1">
        <v>4.7036555E7</v>
      </c>
      <c r="F1656" s="1" t="b">
        <v>0</v>
      </c>
      <c r="G1656" s="1" t="b">
        <v>0</v>
      </c>
      <c r="H1656" s="1" t="s">
        <v>4519</v>
      </c>
      <c r="I1656" s="1" t="s">
        <v>6111</v>
      </c>
      <c r="J1656" s="1" t="s">
        <v>11224</v>
      </c>
      <c r="L1656" s="1" t="s">
        <v>37</v>
      </c>
      <c r="M1656" s="1" t="s">
        <v>342</v>
      </c>
      <c r="N1656" s="1" t="s">
        <v>11225</v>
      </c>
      <c r="O1656" s="1" t="s">
        <v>11226</v>
      </c>
    </row>
    <row r="1657">
      <c r="A1657" s="1" t="s">
        <v>4521</v>
      </c>
      <c r="B1657" s="1" t="s">
        <v>7777</v>
      </c>
      <c r="C1657" s="1">
        <v>2.0</v>
      </c>
      <c r="D1657" s="1">
        <v>100.0</v>
      </c>
      <c r="E1657" s="1">
        <v>4.7036555E7</v>
      </c>
      <c r="F1657" s="1" t="b">
        <v>0</v>
      </c>
      <c r="G1657" s="1" t="b">
        <v>0</v>
      </c>
      <c r="H1657" s="1" t="s">
        <v>4519</v>
      </c>
      <c r="I1657" s="1" t="s">
        <v>6111</v>
      </c>
      <c r="J1657" s="1" t="s">
        <v>11224</v>
      </c>
      <c r="L1657" s="1" t="s">
        <v>37</v>
      </c>
      <c r="M1657" s="1" t="s">
        <v>342</v>
      </c>
      <c r="N1657" s="1" t="s">
        <v>11227</v>
      </c>
      <c r="O1657" s="1" t="s">
        <v>11228</v>
      </c>
    </row>
    <row r="1658">
      <c r="A1658" s="1" t="s">
        <v>4562</v>
      </c>
      <c r="B1658" s="1" t="s">
        <v>7777</v>
      </c>
      <c r="C1658" s="1">
        <v>1.0</v>
      </c>
      <c r="D1658" s="1">
        <v>100.0</v>
      </c>
      <c r="E1658" s="1">
        <v>4.6857013E7</v>
      </c>
      <c r="F1658" s="1" t="b">
        <v>0</v>
      </c>
      <c r="G1658" s="1" t="b">
        <v>0</v>
      </c>
      <c r="H1658" s="1" t="s">
        <v>4561</v>
      </c>
      <c r="I1658" s="1" t="s">
        <v>6111</v>
      </c>
      <c r="J1658" s="1" t="s">
        <v>11229</v>
      </c>
      <c r="L1658" s="1" t="s">
        <v>148</v>
      </c>
      <c r="M1658" s="1" t="s">
        <v>103</v>
      </c>
      <c r="N1658" s="1" t="s">
        <v>11230</v>
      </c>
      <c r="O1658" s="1" t="s">
        <v>11231</v>
      </c>
    </row>
    <row r="1659">
      <c r="A1659" s="1" t="s">
        <v>4563</v>
      </c>
      <c r="B1659" s="1" t="s">
        <v>7777</v>
      </c>
      <c r="C1659" s="1">
        <v>2.0</v>
      </c>
      <c r="D1659" s="1">
        <v>100.0</v>
      </c>
      <c r="E1659" s="1">
        <v>4.6857013E7</v>
      </c>
      <c r="F1659" s="1" t="b">
        <v>0</v>
      </c>
      <c r="G1659" s="1" t="b">
        <v>0</v>
      </c>
      <c r="H1659" s="1" t="s">
        <v>4561</v>
      </c>
      <c r="I1659" s="1" t="s">
        <v>6111</v>
      </c>
      <c r="J1659" s="1" t="s">
        <v>11229</v>
      </c>
      <c r="L1659" s="1" t="s">
        <v>148</v>
      </c>
      <c r="M1659" s="1" t="s">
        <v>103</v>
      </c>
      <c r="N1659" s="1" t="s">
        <v>11232</v>
      </c>
      <c r="O1659" s="1" t="s">
        <v>11233</v>
      </c>
    </row>
    <row r="1660">
      <c r="A1660" s="1" t="s">
        <v>4526</v>
      </c>
      <c r="B1660" s="1" t="s">
        <v>7777</v>
      </c>
      <c r="C1660" s="1">
        <v>2.0</v>
      </c>
      <c r="D1660" s="1">
        <v>100.0</v>
      </c>
      <c r="E1660" s="1">
        <v>4.6727726E7</v>
      </c>
      <c r="F1660" s="1" t="b">
        <v>0</v>
      </c>
      <c r="G1660" s="1" t="b">
        <v>0</v>
      </c>
      <c r="H1660" s="1" t="s">
        <v>4524</v>
      </c>
      <c r="I1660" s="1" t="s">
        <v>6111</v>
      </c>
      <c r="J1660" s="1" t="s">
        <v>11234</v>
      </c>
      <c r="L1660" s="1" t="s">
        <v>76</v>
      </c>
      <c r="M1660" s="1" t="s">
        <v>143</v>
      </c>
      <c r="N1660" s="1" t="s">
        <v>11235</v>
      </c>
      <c r="O1660" s="1" t="s">
        <v>11236</v>
      </c>
    </row>
    <row r="1661">
      <c r="A1661" s="1" t="s">
        <v>4525</v>
      </c>
      <c r="B1661" s="1" t="s">
        <v>7777</v>
      </c>
      <c r="C1661" s="1">
        <v>1.0</v>
      </c>
      <c r="D1661" s="1">
        <v>100.0</v>
      </c>
      <c r="E1661" s="1">
        <v>4.6727726E7</v>
      </c>
      <c r="F1661" s="1" t="b">
        <v>0</v>
      </c>
      <c r="G1661" s="1" t="b">
        <v>0</v>
      </c>
      <c r="H1661" s="1" t="s">
        <v>4524</v>
      </c>
      <c r="I1661" s="1" t="s">
        <v>6111</v>
      </c>
      <c r="J1661" s="1" t="s">
        <v>11234</v>
      </c>
      <c r="L1661" s="1" t="s">
        <v>76</v>
      </c>
      <c r="M1661" s="1" t="s">
        <v>143</v>
      </c>
      <c r="N1661" s="1" t="s">
        <v>11237</v>
      </c>
      <c r="O1661" s="1" t="s">
        <v>11238</v>
      </c>
    </row>
    <row r="1662">
      <c r="A1662" s="1" t="s">
        <v>4531</v>
      </c>
      <c r="B1662" s="1" t="s">
        <v>7777</v>
      </c>
      <c r="C1662" s="1">
        <v>2.0</v>
      </c>
      <c r="D1662" s="1">
        <v>100.0</v>
      </c>
      <c r="E1662" s="1">
        <v>4.6452934E7</v>
      </c>
      <c r="F1662" s="1" t="b">
        <v>0</v>
      </c>
      <c r="G1662" s="1" t="b">
        <v>0</v>
      </c>
      <c r="H1662" s="1" t="s">
        <v>4529</v>
      </c>
      <c r="I1662" s="1" t="s">
        <v>6111</v>
      </c>
      <c r="J1662" s="1" t="s">
        <v>11239</v>
      </c>
      <c r="L1662" s="1" t="s">
        <v>25</v>
      </c>
      <c r="M1662" s="1" t="s">
        <v>234</v>
      </c>
      <c r="N1662" s="1" t="s">
        <v>11240</v>
      </c>
      <c r="O1662" s="1" t="s">
        <v>11241</v>
      </c>
    </row>
    <row r="1663">
      <c r="A1663" s="1" t="s">
        <v>4530</v>
      </c>
      <c r="B1663" s="1" t="s">
        <v>7777</v>
      </c>
      <c r="C1663" s="1">
        <v>1.0</v>
      </c>
      <c r="D1663" s="1">
        <v>100.0</v>
      </c>
      <c r="E1663" s="1">
        <v>4.6452934E7</v>
      </c>
      <c r="F1663" s="1" t="b">
        <v>0</v>
      </c>
      <c r="G1663" s="1" t="b">
        <v>0</v>
      </c>
      <c r="H1663" s="1" t="s">
        <v>4529</v>
      </c>
      <c r="I1663" s="1" t="s">
        <v>6111</v>
      </c>
      <c r="J1663" s="1" t="s">
        <v>11239</v>
      </c>
      <c r="L1663" s="1" t="s">
        <v>25</v>
      </c>
      <c r="M1663" s="1" t="s">
        <v>234</v>
      </c>
      <c r="N1663" s="1" t="s">
        <v>11242</v>
      </c>
      <c r="O1663" s="1" t="s">
        <v>11243</v>
      </c>
    </row>
    <row r="1664">
      <c r="A1664" s="1" t="s">
        <v>4535</v>
      </c>
      <c r="B1664" s="1" t="s">
        <v>7777</v>
      </c>
      <c r="C1664" s="1">
        <v>1.0</v>
      </c>
      <c r="D1664" s="1">
        <v>100.0</v>
      </c>
      <c r="E1664" s="1">
        <v>4.6354093E7</v>
      </c>
      <c r="F1664" s="1" t="b">
        <v>0</v>
      </c>
      <c r="G1664" s="1" t="b">
        <v>0</v>
      </c>
      <c r="H1664" s="1" t="s">
        <v>4534</v>
      </c>
      <c r="I1664" s="1" t="s">
        <v>6111</v>
      </c>
      <c r="J1664" s="1" t="s">
        <v>11244</v>
      </c>
      <c r="K1664" s="1" t="s">
        <v>11245</v>
      </c>
      <c r="L1664" s="1" t="s">
        <v>4538</v>
      </c>
      <c r="M1664" s="1" t="s">
        <v>4539</v>
      </c>
      <c r="N1664" s="1" t="s">
        <v>11246</v>
      </c>
      <c r="O1664" s="1" t="s">
        <v>11247</v>
      </c>
    </row>
    <row r="1665">
      <c r="A1665" s="1" t="s">
        <v>4536</v>
      </c>
      <c r="B1665" s="1" t="s">
        <v>7777</v>
      </c>
      <c r="C1665" s="1">
        <v>2.0</v>
      </c>
      <c r="D1665" s="1">
        <v>100.0</v>
      </c>
      <c r="E1665" s="1">
        <v>4.6354093E7</v>
      </c>
      <c r="F1665" s="1" t="b">
        <v>0</v>
      </c>
      <c r="G1665" s="1" t="b">
        <v>0</v>
      </c>
      <c r="H1665" s="1" t="s">
        <v>4534</v>
      </c>
      <c r="I1665" s="1" t="s">
        <v>6111</v>
      </c>
      <c r="J1665" s="1" t="s">
        <v>11244</v>
      </c>
      <c r="K1665" s="1" t="s">
        <v>11245</v>
      </c>
      <c r="L1665" s="1" t="s">
        <v>4538</v>
      </c>
      <c r="M1665" s="1" t="s">
        <v>4539</v>
      </c>
      <c r="N1665" s="1" t="s">
        <v>11248</v>
      </c>
      <c r="O1665" s="1" t="s">
        <v>11249</v>
      </c>
    </row>
    <row r="1666">
      <c r="A1666" s="1" t="s">
        <v>4548</v>
      </c>
      <c r="B1666" s="1" t="s">
        <v>7777</v>
      </c>
      <c r="C1666" s="1">
        <v>2.0</v>
      </c>
      <c r="D1666" s="1">
        <v>100.0</v>
      </c>
      <c r="E1666" s="1">
        <v>4.6285402E7</v>
      </c>
      <c r="F1666" s="1" t="b">
        <v>0</v>
      </c>
      <c r="G1666" s="1" t="b">
        <v>0</v>
      </c>
      <c r="H1666" s="1" t="s">
        <v>4546</v>
      </c>
      <c r="I1666" s="1" t="s">
        <v>6111</v>
      </c>
      <c r="J1666" s="1" t="s">
        <v>11250</v>
      </c>
      <c r="L1666" s="1" t="s">
        <v>148</v>
      </c>
      <c r="M1666" s="1" t="s">
        <v>143</v>
      </c>
      <c r="N1666" s="1" t="s">
        <v>11251</v>
      </c>
      <c r="O1666" s="1" t="s">
        <v>11252</v>
      </c>
    </row>
    <row r="1667">
      <c r="A1667" s="1" t="s">
        <v>4547</v>
      </c>
      <c r="B1667" s="1" t="s">
        <v>7777</v>
      </c>
      <c r="C1667" s="1">
        <v>1.0</v>
      </c>
      <c r="D1667" s="1">
        <v>100.0</v>
      </c>
      <c r="E1667" s="1">
        <v>4.6285402E7</v>
      </c>
      <c r="F1667" s="1" t="b">
        <v>0</v>
      </c>
      <c r="G1667" s="1" t="b">
        <v>0</v>
      </c>
      <c r="H1667" s="1" t="s">
        <v>4546</v>
      </c>
      <c r="I1667" s="1" t="s">
        <v>6111</v>
      </c>
      <c r="J1667" s="1" t="s">
        <v>11250</v>
      </c>
      <c r="L1667" s="1" t="s">
        <v>148</v>
      </c>
      <c r="M1667" s="1" t="s">
        <v>143</v>
      </c>
      <c r="N1667" s="1" t="s">
        <v>11253</v>
      </c>
      <c r="O1667" s="1" t="s">
        <v>11254</v>
      </c>
    </row>
    <row r="1668">
      <c r="A1668" s="1" t="s">
        <v>4598</v>
      </c>
      <c r="B1668" s="1" t="s">
        <v>7777</v>
      </c>
      <c r="C1668" s="1">
        <v>2.0</v>
      </c>
      <c r="D1668" s="1">
        <v>100.0</v>
      </c>
      <c r="E1668" s="1">
        <v>4.5821051E7</v>
      </c>
      <c r="F1668" s="1" t="b">
        <v>0</v>
      </c>
      <c r="G1668" s="1" t="b">
        <v>0</v>
      </c>
      <c r="H1668" s="1" t="s">
        <v>4596</v>
      </c>
      <c r="I1668" s="1" t="s">
        <v>6111</v>
      </c>
      <c r="J1668" s="1" t="s">
        <v>11255</v>
      </c>
      <c r="L1668" s="1" t="s">
        <v>37</v>
      </c>
      <c r="M1668" s="1" t="s">
        <v>327</v>
      </c>
      <c r="N1668" s="1" t="s">
        <v>11256</v>
      </c>
      <c r="O1668" s="1" t="s">
        <v>11257</v>
      </c>
    </row>
    <row r="1669">
      <c r="A1669" s="1" t="s">
        <v>4597</v>
      </c>
      <c r="B1669" s="1" t="s">
        <v>7777</v>
      </c>
      <c r="C1669" s="1">
        <v>1.0</v>
      </c>
      <c r="D1669" s="1">
        <v>100.0</v>
      </c>
      <c r="E1669" s="1">
        <v>4.5821051E7</v>
      </c>
      <c r="F1669" s="1" t="b">
        <v>0</v>
      </c>
      <c r="G1669" s="1" t="b">
        <v>0</v>
      </c>
      <c r="H1669" s="1" t="s">
        <v>4596</v>
      </c>
      <c r="I1669" s="1" t="s">
        <v>6111</v>
      </c>
      <c r="J1669" s="1" t="s">
        <v>11255</v>
      </c>
      <c r="L1669" s="1" t="s">
        <v>37</v>
      </c>
      <c r="M1669" s="1" t="s">
        <v>327</v>
      </c>
      <c r="N1669" s="1" t="s">
        <v>11258</v>
      </c>
      <c r="O1669" s="1" t="s">
        <v>11259</v>
      </c>
    </row>
    <row r="1670">
      <c r="A1670" s="1" t="s">
        <v>4572</v>
      </c>
      <c r="B1670" s="1" t="s">
        <v>7777</v>
      </c>
      <c r="C1670" s="1">
        <v>1.0</v>
      </c>
      <c r="D1670" s="1">
        <v>100.0</v>
      </c>
      <c r="E1670" s="1">
        <v>4.5607676E7</v>
      </c>
      <c r="F1670" s="1" t="b">
        <v>0</v>
      </c>
      <c r="G1670" s="1" t="b">
        <v>0</v>
      </c>
      <c r="H1670" s="1" t="s">
        <v>4571</v>
      </c>
      <c r="I1670" s="1" t="s">
        <v>6111</v>
      </c>
      <c r="J1670" s="1" t="s">
        <v>11032</v>
      </c>
      <c r="K1670" s="1" t="s">
        <v>11205</v>
      </c>
      <c r="L1670" s="1" t="s">
        <v>1538</v>
      </c>
      <c r="M1670" s="1" t="s">
        <v>4072</v>
      </c>
      <c r="N1670" s="1" t="s">
        <v>11260</v>
      </c>
      <c r="O1670" s="1" t="s">
        <v>11261</v>
      </c>
    </row>
    <row r="1671">
      <c r="A1671" s="1" t="s">
        <v>4573</v>
      </c>
      <c r="B1671" s="1" t="s">
        <v>7777</v>
      </c>
      <c r="C1671" s="1">
        <v>2.0</v>
      </c>
      <c r="D1671" s="1">
        <v>100.0</v>
      </c>
      <c r="E1671" s="1">
        <v>4.5607676E7</v>
      </c>
      <c r="F1671" s="1" t="b">
        <v>0</v>
      </c>
      <c r="G1671" s="1" t="b">
        <v>0</v>
      </c>
      <c r="H1671" s="1" t="s">
        <v>4571</v>
      </c>
      <c r="I1671" s="1" t="s">
        <v>6111</v>
      </c>
      <c r="J1671" s="1" t="s">
        <v>11032</v>
      </c>
      <c r="K1671" s="1" t="s">
        <v>11205</v>
      </c>
      <c r="L1671" s="1" t="s">
        <v>1538</v>
      </c>
      <c r="M1671" s="1" t="s">
        <v>4072</v>
      </c>
      <c r="N1671" s="1" t="s">
        <v>11262</v>
      </c>
      <c r="O1671" s="1" t="s">
        <v>11263</v>
      </c>
    </row>
    <row r="1672">
      <c r="A1672" s="1" t="s">
        <v>4568</v>
      </c>
      <c r="B1672" s="1" t="s">
        <v>7777</v>
      </c>
      <c r="C1672" s="1">
        <v>2.0</v>
      </c>
      <c r="D1672" s="1">
        <v>100.0</v>
      </c>
      <c r="E1672" s="1">
        <v>4.5376527E7</v>
      </c>
      <c r="F1672" s="1" t="b">
        <v>0</v>
      </c>
      <c r="G1672" s="1" t="b">
        <v>0</v>
      </c>
      <c r="H1672" s="1" t="s">
        <v>4566</v>
      </c>
      <c r="I1672" s="1" t="s">
        <v>6111</v>
      </c>
      <c r="J1672" s="1" t="s">
        <v>11264</v>
      </c>
      <c r="K1672" s="1" t="s">
        <v>6869</v>
      </c>
      <c r="L1672" s="1" t="s">
        <v>209</v>
      </c>
      <c r="M1672" s="1" t="s">
        <v>210</v>
      </c>
      <c r="N1672" s="1" t="s">
        <v>6676</v>
      </c>
      <c r="O1672" s="1" t="s">
        <v>11265</v>
      </c>
    </row>
    <row r="1673">
      <c r="A1673" s="1" t="s">
        <v>4567</v>
      </c>
      <c r="B1673" s="1" t="s">
        <v>7777</v>
      </c>
      <c r="C1673" s="1">
        <v>1.0</v>
      </c>
      <c r="D1673" s="1">
        <v>100.0</v>
      </c>
      <c r="E1673" s="1">
        <v>4.5376527E7</v>
      </c>
      <c r="F1673" s="1" t="b">
        <v>0</v>
      </c>
      <c r="G1673" s="1" t="b">
        <v>0</v>
      </c>
      <c r="H1673" s="1" t="s">
        <v>4566</v>
      </c>
      <c r="I1673" s="1" t="s">
        <v>6111</v>
      </c>
      <c r="J1673" s="1" t="s">
        <v>11264</v>
      </c>
      <c r="K1673" s="1" t="s">
        <v>6869</v>
      </c>
      <c r="L1673" s="1" t="s">
        <v>209</v>
      </c>
      <c r="M1673" s="1" t="s">
        <v>210</v>
      </c>
      <c r="N1673" s="1" t="s">
        <v>6676</v>
      </c>
      <c r="O1673" s="1" t="s">
        <v>11266</v>
      </c>
    </row>
    <row r="1674">
      <c r="A1674" s="1" t="s">
        <v>4558</v>
      </c>
      <c r="B1674" s="1" t="s">
        <v>7777</v>
      </c>
      <c r="C1674" s="1">
        <v>2.0</v>
      </c>
      <c r="D1674" s="1">
        <v>100.0</v>
      </c>
      <c r="E1674" s="1">
        <v>4.5258873E7</v>
      </c>
      <c r="F1674" s="1" t="b">
        <v>0</v>
      </c>
      <c r="G1674" s="1" t="b">
        <v>0</v>
      </c>
      <c r="H1674" s="1" t="s">
        <v>4556</v>
      </c>
      <c r="I1674" s="1" t="s">
        <v>6111</v>
      </c>
      <c r="J1674" s="1" t="s">
        <v>11212</v>
      </c>
      <c r="K1674" s="1" t="s">
        <v>11267</v>
      </c>
      <c r="L1674" s="1" t="s">
        <v>639</v>
      </c>
      <c r="M1674" s="1" t="s">
        <v>640</v>
      </c>
      <c r="N1674" s="1" t="s">
        <v>6676</v>
      </c>
      <c r="O1674" s="1" t="s">
        <v>11268</v>
      </c>
    </row>
    <row r="1675">
      <c r="A1675" s="1" t="s">
        <v>4557</v>
      </c>
      <c r="B1675" s="1" t="s">
        <v>7777</v>
      </c>
      <c r="C1675" s="1">
        <v>1.0</v>
      </c>
      <c r="D1675" s="1">
        <v>100.0</v>
      </c>
      <c r="E1675" s="1">
        <v>4.5258873E7</v>
      </c>
      <c r="F1675" s="1" t="b">
        <v>0</v>
      </c>
      <c r="G1675" s="1" t="b">
        <v>0</v>
      </c>
      <c r="H1675" s="1" t="s">
        <v>4556</v>
      </c>
      <c r="I1675" s="1" t="s">
        <v>6111</v>
      </c>
      <c r="J1675" s="1" t="s">
        <v>11212</v>
      </c>
      <c r="K1675" s="1" t="s">
        <v>11267</v>
      </c>
      <c r="L1675" s="1" t="s">
        <v>639</v>
      </c>
      <c r="M1675" s="1" t="s">
        <v>640</v>
      </c>
      <c r="N1675" s="1" t="s">
        <v>6676</v>
      </c>
      <c r="O1675" s="1" t="s">
        <v>11269</v>
      </c>
    </row>
    <row r="1676">
      <c r="A1676" s="1" t="s">
        <v>4588</v>
      </c>
      <c r="B1676" s="1" t="s">
        <v>7777</v>
      </c>
      <c r="C1676" s="1">
        <v>2.0</v>
      </c>
      <c r="D1676" s="1">
        <v>100.0</v>
      </c>
      <c r="E1676" s="1">
        <v>4.5174795E7</v>
      </c>
      <c r="F1676" s="1" t="b">
        <v>0</v>
      </c>
      <c r="G1676" s="1" t="b">
        <v>0</v>
      </c>
      <c r="H1676" s="1" t="s">
        <v>4586</v>
      </c>
      <c r="I1676" s="1" t="s">
        <v>6111</v>
      </c>
      <c r="J1676" s="1" t="s">
        <v>11270</v>
      </c>
      <c r="L1676" s="1" t="s">
        <v>148</v>
      </c>
      <c r="M1676" s="1" t="s">
        <v>268</v>
      </c>
      <c r="N1676" s="1" t="s">
        <v>11271</v>
      </c>
      <c r="O1676" s="1" t="s">
        <v>11272</v>
      </c>
    </row>
    <row r="1677">
      <c r="A1677" s="1" t="s">
        <v>4587</v>
      </c>
      <c r="B1677" s="1" t="s">
        <v>7777</v>
      </c>
      <c r="C1677" s="1">
        <v>1.0</v>
      </c>
      <c r="D1677" s="1">
        <v>100.0</v>
      </c>
      <c r="E1677" s="1">
        <v>4.5174795E7</v>
      </c>
      <c r="F1677" s="1" t="b">
        <v>0</v>
      </c>
      <c r="G1677" s="1" t="b">
        <v>0</v>
      </c>
      <c r="H1677" s="1" t="s">
        <v>4586</v>
      </c>
      <c r="I1677" s="1" t="s">
        <v>6111</v>
      </c>
      <c r="J1677" s="1" t="s">
        <v>11270</v>
      </c>
      <c r="L1677" s="1" t="s">
        <v>148</v>
      </c>
      <c r="M1677" s="1" t="s">
        <v>268</v>
      </c>
      <c r="N1677" s="1" t="s">
        <v>11273</v>
      </c>
      <c r="O1677" s="1" t="s">
        <v>11274</v>
      </c>
    </row>
    <row r="1678">
      <c r="A1678" s="1" t="s">
        <v>4758</v>
      </c>
      <c r="B1678" s="1" t="s">
        <v>7777</v>
      </c>
      <c r="C1678" s="1">
        <v>2.0</v>
      </c>
      <c r="D1678" s="1">
        <v>100.0</v>
      </c>
      <c r="E1678" s="1">
        <v>4.5085941E7</v>
      </c>
      <c r="F1678" s="1" t="b">
        <v>0</v>
      </c>
      <c r="G1678" s="1" t="b">
        <v>0</v>
      </c>
      <c r="H1678" s="1" t="s">
        <v>4756</v>
      </c>
      <c r="I1678" s="1" t="s">
        <v>6111</v>
      </c>
      <c r="J1678" s="1" t="s">
        <v>11204</v>
      </c>
      <c r="K1678" s="1" t="s">
        <v>11033</v>
      </c>
      <c r="L1678" s="1" t="s">
        <v>1538</v>
      </c>
      <c r="M1678" s="1" t="s">
        <v>4072</v>
      </c>
      <c r="N1678" s="1" t="s">
        <v>11275</v>
      </c>
      <c r="O1678" s="1" t="s">
        <v>11276</v>
      </c>
    </row>
    <row r="1679">
      <c r="A1679" s="1" t="s">
        <v>4757</v>
      </c>
      <c r="B1679" s="1" t="s">
        <v>7777</v>
      </c>
      <c r="C1679" s="1">
        <v>1.0</v>
      </c>
      <c r="D1679" s="1">
        <v>100.0</v>
      </c>
      <c r="E1679" s="1">
        <v>4.5085941E7</v>
      </c>
      <c r="F1679" s="1" t="b">
        <v>0</v>
      </c>
      <c r="G1679" s="1" t="b">
        <v>0</v>
      </c>
      <c r="H1679" s="1" t="s">
        <v>4756</v>
      </c>
      <c r="I1679" s="1" t="s">
        <v>6111</v>
      </c>
      <c r="J1679" s="1" t="s">
        <v>11204</v>
      </c>
      <c r="K1679" s="1" t="s">
        <v>11033</v>
      </c>
      <c r="L1679" s="1" t="s">
        <v>1538</v>
      </c>
      <c r="M1679" s="1" t="s">
        <v>4072</v>
      </c>
      <c r="N1679" s="1" t="s">
        <v>11277</v>
      </c>
      <c r="O1679" s="1" t="s">
        <v>11278</v>
      </c>
    </row>
    <row r="1680">
      <c r="A1680" s="1" t="s">
        <v>4592</v>
      </c>
      <c r="B1680" s="1" t="s">
        <v>7777</v>
      </c>
      <c r="C1680" s="1">
        <v>1.0</v>
      </c>
      <c r="D1680" s="1">
        <v>100.0</v>
      </c>
      <c r="E1680" s="1">
        <v>4.4853227E7</v>
      </c>
      <c r="F1680" s="1" t="b">
        <v>0</v>
      </c>
      <c r="G1680" s="1" t="b">
        <v>0</v>
      </c>
      <c r="H1680" s="1" t="s">
        <v>4591</v>
      </c>
      <c r="I1680" s="1" t="s">
        <v>6111</v>
      </c>
      <c r="J1680" s="1" t="s">
        <v>11279</v>
      </c>
      <c r="L1680" s="1" t="s">
        <v>37</v>
      </c>
      <c r="M1680" s="1" t="s">
        <v>370</v>
      </c>
      <c r="N1680" s="1" t="s">
        <v>11280</v>
      </c>
      <c r="O1680" s="1" t="s">
        <v>11281</v>
      </c>
    </row>
    <row r="1681">
      <c r="A1681" s="1" t="s">
        <v>4593</v>
      </c>
      <c r="B1681" s="1" t="s">
        <v>7777</v>
      </c>
      <c r="C1681" s="1">
        <v>2.0</v>
      </c>
      <c r="D1681" s="1">
        <v>100.0</v>
      </c>
      <c r="E1681" s="1">
        <v>4.4853227E7</v>
      </c>
      <c r="F1681" s="1" t="b">
        <v>0</v>
      </c>
      <c r="G1681" s="1" t="b">
        <v>0</v>
      </c>
      <c r="H1681" s="1" t="s">
        <v>4591</v>
      </c>
      <c r="I1681" s="1" t="s">
        <v>6111</v>
      </c>
      <c r="J1681" s="1" t="s">
        <v>11279</v>
      </c>
      <c r="L1681" s="1" t="s">
        <v>37</v>
      </c>
      <c r="M1681" s="1" t="s">
        <v>370</v>
      </c>
      <c r="N1681" s="1" t="s">
        <v>11282</v>
      </c>
      <c r="O1681" s="1" t="s">
        <v>11283</v>
      </c>
    </row>
    <row r="1682">
      <c r="A1682" s="1" t="s">
        <v>4602</v>
      </c>
      <c r="B1682" s="1" t="s">
        <v>7777</v>
      </c>
      <c r="C1682" s="1">
        <v>1.0</v>
      </c>
      <c r="D1682" s="1">
        <v>100.0</v>
      </c>
      <c r="E1682" s="1">
        <v>4.4295467E7</v>
      </c>
      <c r="F1682" s="1" t="b">
        <v>0</v>
      </c>
      <c r="G1682" s="1" t="b">
        <v>0</v>
      </c>
      <c r="H1682" s="1" t="s">
        <v>4601</v>
      </c>
      <c r="I1682" s="1" t="s">
        <v>6111</v>
      </c>
      <c r="J1682" s="1" t="s">
        <v>11284</v>
      </c>
      <c r="L1682" s="1" t="s">
        <v>148</v>
      </c>
      <c r="M1682" s="1" t="s">
        <v>322</v>
      </c>
      <c r="N1682" s="1" t="s">
        <v>11285</v>
      </c>
      <c r="O1682" s="1" t="s">
        <v>11286</v>
      </c>
    </row>
    <row r="1683">
      <c r="A1683" s="1" t="s">
        <v>4603</v>
      </c>
      <c r="B1683" s="1" t="s">
        <v>7777</v>
      </c>
      <c r="C1683" s="1">
        <v>2.0</v>
      </c>
      <c r="D1683" s="1">
        <v>100.0</v>
      </c>
      <c r="E1683" s="1">
        <v>4.4295467E7</v>
      </c>
      <c r="F1683" s="1" t="b">
        <v>0</v>
      </c>
      <c r="G1683" s="1" t="b">
        <v>0</v>
      </c>
      <c r="H1683" s="1" t="s">
        <v>4601</v>
      </c>
      <c r="I1683" s="1" t="s">
        <v>6111</v>
      </c>
      <c r="J1683" s="1" t="s">
        <v>11284</v>
      </c>
      <c r="L1683" s="1" t="s">
        <v>148</v>
      </c>
      <c r="M1683" s="1" t="s">
        <v>322</v>
      </c>
      <c r="N1683" s="1" t="s">
        <v>11287</v>
      </c>
      <c r="O1683" s="1" t="s">
        <v>11288</v>
      </c>
    </row>
    <row r="1684">
      <c r="A1684" s="1" t="s">
        <v>11289</v>
      </c>
      <c r="B1684" s="1" t="s">
        <v>7777</v>
      </c>
      <c r="C1684" s="1">
        <v>2.0</v>
      </c>
      <c r="D1684" s="1">
        <v>100.0</v>
      </c>
      <c r="E1684" s="1">
        <v>4.3998785E7</v>
      </c>
      <c r="F1684" s="1" t="b">
        <v>0</v>
      </c>
      <c r="G1684" s="1" t="b">
        <v>0</v>
      </c>
      <c r="H1684" s="1" t="s">
        <v>4047</v>
      </c>
      <c r="I1684" s="1" t="s">
        <v>6111</v>
      </c>
      <c r="J1684" s="1" t="s">
        <v>11085</v>
      </c>
      <c r="K1684" s="1" t="s">
        <v>11086</v>
      </c>
      <c r="L1684" s="1" t="s">
        <v>1766</v>
      </c>
      <c r="M1684" s="1" t="s">
        <v>1767</v>
      </c>
      <c r="N1684" s="1" t="s">
        <v>11290</v>
      </c>
      <c r="O1684" s="1" t="s">
        <v>11291</v>
      </c>
    </row>
    <row r="1685">
      <c r="A1685" s="1" t="s">
        <v>11292</v>
      </c>
      <c r="B1685" s="1" t="s">
        <v>7777</v>
      </c>
      <c r="C1685" s="1">
        <v>1.0</v>
      </c>
      <c r="D1685" s="1">
        <v>100.0</v>
      </c>
      <c r="E1685" s="1">
        <v>4.3998785E7</v>
      </c>
      <c r="F1685" s="1" t="b">
        <v>0</v>
      </c>
      <c r="G1685" s="1" t="b">
        <v>0</v>
      </c>
      <c r="H1685" s="1" t="s">
        <v>4047</v>
      </c>
      <c r="I1685" s="1" t="s">
        <v>6111</v>
      </c>
      <c r="J1685" s="1" t="s">
        <v>11085</v>
      </c>
      <c r="K1685" s="1" t="s">
        <v>11086</v>
      </c>
      <c r="L1685" s="1" t="s">
        <v>1766</v>
      </c>
      <c r="M1685" s="1" t="s">
        <v>1767</v>
      </c>
      <c r="N1685" s="1" t="s">
        <v>11293</v>
      </c>
      <c r="O1685" s="1" t="s">
        <v>11294</v>
      </c>
    </row>
    <row r="1686">
      <c r="A1686" s="1" t="s">
        <v>11295</v>
      </c>
      <c r="B1686" s="1" t="s">
        <v>7777</v>
      </c>
      <c r="C1686" s="1">
        <v>2.0</v>
      </c>
      <c r="D1686" s="1">
        <v>100.0</v>
      </c>
      <c r="E1686" s="1">
        <v>4.3976841E7</v>
      </c>
      <c r="F1686" s="1" t="b">
        <v>0</v>
      </c>
      <c r="G1686" s="1" t="b">
        <v>0</v>
      </c>
      <c r="H1686" s="1" t="s">
        <v>4063</v>
      </c>
      <c r="I1686" s="1" t="s">
        <v>6111</v>
      </c>
      <c r="J1686" s="1" t="s">
        <v>11085</v>
      </c>
      <c r="K1686" s="1" t="s">
        <v>11103</v>
      </c>
      <c r="L1686" s="1" t="s">
        <v>1766</v>
      </c>
      <c r="M1686" s="1" t="s">
        <v>1767</v>
      </c>
      <c r="N1686" s="1" t="s">
        <v>11296</v>
      </c>
      <c r="O1686" s="1" t="s">
        <v>11297</v>
      </c>
    </row>
    <row r="1687">
      <c r="A1687" s="1" t="s">
        <v>11298</v>
      </c>
      <c r="B1687" s="1" t="s">
        <v>7777</v>
      </c>
      <c r="C1687" s="1">
        <v>1.0</v>
      </c>
      <c r="D1687" s="1">
        <v>100.0</v>
      </c>
      <c r="E1687" s="1">
        <v>4.3976841E7</v>
      </c>
      <c r="F1687" s="1" t="b">
        <v>0</v>
      </c>
      <c r="G1687" s="1" t="b">
        <v>0</v>
      </c>
      <c r="H1687" s="1" t="s">
        <v>4063</v>
      </c>
      <c r="I1687" s="1" t="s">
        <v>6111</v>
      </c>
      <c r="J1687" s="1" t="s">
        <v>11085</v>
      </c>
      <c r="K1687" s="1" t="s">
        <v>11103</v>
      </c>
      <c r="L1687" s="1" t="s">
        <v>1766</v>
      </c>
      <c r="M1687" s="1" t="s">
        <v>1767</v>
      </c>
      <c r="N1687" s="1" t="s">
        <v>11299</v>
      </c>
      <c r="O1687" s="1" t="s">
        <v>11300</v>
      </c>
    </row>
    <row r="1688">
      <c r="A1688" s="1" t="s">
        <v>4728</v>
      </c>
      <c r="B1688" s="1" t="s">
        <v>7777</v>
      </c>
      <c r="C1688" s="1">
        <v>2.0</v>
      </c>
      <c r="D1688" s="1">
        <v>100.0</v>
      </c>
      <c r="E1688" s="1">
        <v>4.3885173E7</v>
      </c>
      <c r="F1688" s="1" t="b">
        <v>0</v>
      </c>
      <c r="G1688" s="1" t="b">
        <v>0</v>
      </c>
      <c r="H1688" s="1" t="s">
        <v>4726</v>
      </c>
      <c r="I1688" s="1" t="s">
        <v>6111</v>
      </c>
      <c r="J1688" s="1" t="s">
        <v>11301</v>
      </c>
      <c r="L1688" s="1" t="s">
        <v>76</v>
      </c>
      <c r="M1688" s="1" t="s">
        <v>347</v>
      </c>
      <c r="N1688" s="1" t="s">
        <v>11302</v>
      </c>
      <c r="O1688" s="1" t="s">
        <v>11303</v>
      </c>
    </row>
    <row r="1689">
      <c r="A1689" s="1" t="s">
        <v>4727</v>
      </c>
      <c r="B1689" s="1" t="s">
        <v>7777</v>
      </c>
      <c r="C1689" s="1">
        <v>1.0</v>
      </c>
      <c r="D1689" s="1">
        <v>100.0</v>
      </c>
      <c r="E1689" s="1">
        <v>4.3885173E7</v>
      </c>
      <c r="F1689" s="1" t="b">
        <v>0</v>
      </c>
      <c r="G1689" s="1" t="b">
        <v>0</v>
      </c>
      <c r="H1689" s="1" t="s">
        <v>4726</v>
      </c>
      <c r="I1689" s="1" t="s">
        <v>6111</v>
      </c>
      <c r="J1689" s="1" t="s">
        <v>11301</v>
      </c>
      <c r="L1689" s="1" t="s">
        <v>76</v>
      </c>
      <c r="M1689" s="1" t="s">
        <v>347</v>
      </c>
      <c r="N1689" s="1" t="s">
        <v>11304</v>
      </c>
      <c r="O1689" s="1" t="s">
        <v>11305</v>
      </c>
    </row>
    <row r="1690">
      <c r="A1690" s="1" t="s">
        <v>4658</v>
      </c>
      <c r="B1690" s="1" t="s">
        <v>7777</v>
      </c>
      <c r="C1690" s="1">
        <v>2.0</v>
      </c>
      <c r="D1690" s="1">
        <v>100.0</v>
      </c>
      <c r="E1690" s="1">
        <v>4.3444878E7</v>
      </c>
      <c r="F1690" s="1" t="b">
        <v>0</v>
      </c>
      <c r="G1690" s="1" t="b">
        <v>0</v>
      </c>
      <c r="H1690" s="1" t="s">
        <v>4656</v>
      </c>
      <c r="I1690" s="1" t="s">
        <v>6111</v>
      </c>
      <c r="J1690" s="1" t="s">
        <v>11306</v>
      </c>
      <c r="L1690" s="1" t="s">
        <v>25</v>
      </c>
      <c r="M1690" s="1" t="s">
        <v>4111</v>
      </c>
      <c r="N1690" s="1" t="s">
        <v>11307</v>
      </c>
      <c r="O1690" s="1" t="s">
        <v>11308</v>
      </c>
    </row>
    <row r="1691">
      <c r="A1691" s="1" t="s">
        <v>4657</v>
      </c>
      <c r="B1691" s="1" t="s">
        <v>7777</v>
      </c>
      <c r="C1691" s="1">
        <v>1.0</v>
      </c>
      <c r="D1691" s="1">
        <v>100.0</v>
      </c>
      <c r="E1691" s="1">
        <v>4.3444878E7</v>
      </c>
      <c r="F1691" s="1" t="b">
        <v>0</v>
      </c>
      <c r="G1691" s="1" t="b">
        <v>0</v>
      </c>
      <c r="H1691" s="1" t="s">
        <v>4656</v>
      </c>
      <c r="I1691" s="1" t="s">
        <v>6111</v>
      </c>
      <c r="J1691" s="1" t="s">
        <v>11306</v>
      </c>
      <c r="L1691" s="1" t="s">
        <v>25</v>
      </c>
      <c r="M1691" s="1" t="s">
        <v>4111</v>
      </c>
      <c r="N1691" s="1" t="s">
        <v>11309</v>
      </c>
      <c r="O1691" s="1" t="s">
        <v>11310</v>
      </c>
    </row>
    <row r="1692">
      <c r="A1692" s="1" t="s">
        <v>4618</v>
      </c>
      <c r="B1692" s="1" t="s">
        <v>7777</v>
      </c>
      <c r="C1692" s="1">
        <v>2.0</v>
      </c>
      <c r="D1692" s="1">
        <v>100.0</v>
      </c>
      <c r="E1692" s="1">
        <v>4.3412686E7</v>
      </c>
      <c r="F1692" s="1" t="b">
        <v>0</v>
      </c>
      <c r="G1692" s="1" t="b">
        <v>0</v>
      </c>
      <c r="H1692" s="1" t="s">
        <v>4616</v>
      </c>
      <c r="I1692" s="1" t="s">
        <v>6111</v>
      </c>
      <c r="J1692" s="1" t="s">
        <v>11264</v>
      </c>
      <c r="K1692" s="1" t="s">
        <v>6769</v>
      </c>
      <c r="L1692" s="1" t="s">
        <v>209</v>
      </c>
      <c r="M1692" s="1" t="s">
        <v>210</v>
      </c>
      <c r="N1692" s="1" t="s">
        <v>6676</v>
      </c>
      <c r="O1692" s="1" t="s">
        <v>11311</v>
      </c>
    </row>
    <row r="1693">
      <c r="A1693" s="1" t="s">
        <v>4617</v>
      </c>
      <c r="B1693" s="1" t="s">
        <v>7777</v>
      </c>
      <c r="C1693" s="1">
        <v>1.0</v>
      </c>
      <c r="D1693" s="1">
        <v>100.0</v>
      </c>
      <c r="E1693" s="1">
        <v>4.3412686E7</v>
      </c>
      <c r="F1693" s="1" t="b">
        <v>0</v>
      </c>
      <c r="G1693" s="1" t="b">
        <v>0</v>
      </c>
      <c r="H1693" s="1" t="s">
        <v>4616</v>
      </c>
      <c r="I1693" s="1" t="s">
        <v>6111</v>
      </c>
      <c r="J1693" s="1" t="s">
        <v>11264</v>
      </c>
      <c r="K1693" s="1" t="s">
        <v>6769</v>
      </c>
      <c r="L1693" s="1" t="s">
        <v>209</v>
      </c>
      <c r="M1693" s="1" t="s">
        <v>210</v>
      </c>
      <c r="N1693" s="1" t="s">
        <v>6676</v>
      </c>
      <c r="O1693" s="1" t="s">
        <v>11312</v>
      </c>
    </row>
    <row r="1694">
      <c r="A1694" s="1" t="s">
        <v>4628</v>
      </c>
      <c r="B1694" s="1" t="s">
        <v>7777</v>
      </c>
      <c r="C1694" s="1">
        <v>2.0</v>
      </c>
      <c r="D1694" s="1">
        <v>100.0</v>
      </c>
      <c r="E1694" s="1">
        <v>4.3349541E7</v>
      </c>
      <c r="F1694" s="1" t="b">
        <v>0</v>
      </c>
      <c r="G1694" s="1" t="b">
        <v>0</v>
      </c>
      <c r="H1694" s="1" t="s">
        <v>4626</v>
      </c>
      <c r="I1694" s="1" t="s">
        <v>6111</v>
      </c>
      <c r="J1694" s="1" t="s">
        <v>11313</v>
      </c>
      <c r="L1694" s="1" t="s">
        <v>76</v>
      </c>
      <c r="M1694" s="1" t="s">
        <v>322</v>
      </c>
      <c r="N1694" s="1" t="s">
        <v>11314</v>
      </c>
      <c r="O1694" s="1" t="s">
        <v>11315</v>
      </c>
    </row>
    <row r="1695">
      <c r="A1695" s="1" t="s">
        <v>4627</v>
      </c>
      <c r="B1695" s="1" t="s">
        <v>7777</v>
      </c>
      <c r="C1695" s="1">
        <v>1.0</v>
      </c>
      <c r="D1695" s="1">
        <v>100.0</v>
      </c>
      <c r="E1695" s="1">
        <v>4.3349541E7</v>
      </c>
      <c r="F1695" s="1" t="b">
        <v>0</v>
      </c>
      <c r="G1695" s="1" t="b">
        <v>0</v>
      </c>
      <c r="H1695" s="1" t="s">
        <v>4626</v>
      </c>
      <c r="I1695" s="1" t="s">
        <v>6111</v>
      </c>
      <c r="J1695" s="1" t="s">
        <v>11313</v>
      </c>
      <c r="L1695" s="1" t="s">
        <v>76</v>
      </c>
      <c r="M1695" s="1" t="s">
        <v>322</v>
      </c>
      <c r="N1695" s="1" t="s">
        <v>11316</v>
      </c>
      <c r="O1695" s="1" t="s">
        <v>11317</v>
      </c>
    </row>
    <row r="1696">
      <c r="A1696" s="1" t="s">
        <v>4633</v>
      </c>
      <c r="B1696" s="1" t="s">
        <v>7777</v>
      </c>
      <c r="C1696" s="1">
        <v>2.0</v>
      </c>
      <c r="D1696" s="1">
        <v>100.0</v>
      </c>
      <c r="E1696" s="1">
        <v>4.3123988E7</v>
      </c>
      <c r="F1696" s="1" t="b">
        <v>0</v>
      </c>
      <c r="G1696" s="1" t="b">
        <v>0</v>
      </c>
      <c r="H1696" s="1" t="s">
        <v>4631</v>
      </c>
      <c r="I1696" s="1" t="s">
        <v>6111</v>
      </c>
      <c r="J1696" s="1" t="s">
        <v>11318</v>
      </c>
      <c r="K1696" s="1" t="s">
        <v>11319</v>
      </c>
      <c r="L1696" s="1" t="s">
        <v>639</v>
      </c>
      <c r="M1696" s="1" t="s">
        <v>640</v>
      </c>
      <c r="N1696" s="1" t="s">
        <v>11320</v>
      </c>
      <c r="O1696" s="1" t="s">
        <v>11321</v>
      </c>
    </row>
    <row r="1697">
      <c r="A1697" s="1" t="s">
        <v>4632</v>
      </c>
      <c r="B1697" s="1" t="s">
        <v>7777</v>
      </c>
      <c r="C1697" s="1">
        <v>1.0</v>
      </c>
      <c r="D1697" s="1">
        <v>100.0</v>
      </c>
      <c r="E1697" s="1">
        <v>4.3123988E7</v>
      </c>
      <c r="F1697" s="1" t="b">
        <v>0</v>
      </c>
      <c r="G1697" s="1" t="b">
        <v>0</v>
      </c>
      <c r="H1697" s="1" t="s">
        <v>4631</v>
      </c>
      <c r="I1697" s="1" t="s">
        <v>6111</v>
      </c>
      <c r="J1697" s="1" t="s">
        <v>11318</v>
      </c>
      <c r="K1697" s="1" t="s">
        <v>11319</v>
      </c>
      <c r="L1697" s="1" t="s">
        <v>639</v>
      </c>
      <c r="M1697" s="1" t="s">
        <v>640</v>
      </c>
      <c r="N1697" s="1" t="s">
        <v>11322</v>
      </c>
      <c r="O1697" s="1" t="s">
        <v>11323</v>
      </c>
    </row>
    <row r="1698">
      <c r="A1698" s="1" t="s">
        <v>4637</v>
      </c>
      <c r="B1698" s="1" t="s">
        <v>7777</v>
      </c>
      <c r="C1698" s="1">
        <v>1.0</v>
      </c>
      <c r="D1698" s="1">
        <v>100.0</v>
      </c>
      <c r="E1698" s="1">
        <v>4.2871087E7</v>
      </c>
      <c r="F1698" s="1" t="b">
        <v>0</v>
      </c>
      <c r="G1698" s="1" t="b">
        <v>0</v>
      </c>
      <c r="H1698" s="1" t="s">
        <v>4636</v>
      </c>
      <c r="I1698" s="1" t="s">
        <v>6111</v>
      </c>
      <c r="J1698" s="1" t="s">
        <v>11324</v>
      </c>
      <c r="K1698" s="1" t="s">
        <v>11325</v>
      </c>
      <c r="L1698" s="1" t="s">
        <v>740</v>
      </c>
      <c r="M1698" s="1" t="s">
        <v>741</v>
      </c>
      <c r="N1698" s="1" t="s">
        <v>6676</v>
      </c>
      <c r="O1698" s="1" t="s">
        <v>11326</v>
      </c>
    </row>
    <row r="1699">
      <c r="A1699" s="1" t="s">
        <v>4638</v>
      </c>
      <c r="B1699" s="1" t="s">
        <v>7777</v>
      </c>
      <c r="C1699" s="1">
        <v>2.0</v>
      </c>
      <c r="D1699" s="1">
        <v>100.0</v>
      </c>
      <c r="E1699" s="1">
        <v>4.2871087E7</v>
      </c>
      <c r="F1699" s="1" t="b">
        <v>0</v>
      </c>
      <c r="G1699" s="1" t="b">
        <v>0</v>
      </c>
      <c r="H1699" s="1" t="s">
        <v>4636</v>
      </c>
      <c r="I1699" s="1" t="s">
        <v>6111</v>
      </c>
      <c r="J1699" s="1" t="s">
        <v>11324</v>
      </c>
      <c r="K1699" s="1" t="s">
        <v>11325</v>
      </c>
      <c r="L1699" s="1" t="s">
        <v>740</v>
      </c>
      <c r="M1699" s="1" t="s">
        <v>741</v>
      </c>
      <c r="N1699" s="1" t="s">
        <v>6676</v>
      </c>
      <c r="O1699" s="1" t="s">
        <v>11327</v>
      </c>
    </row>
    <row r="1700">
      <c r="A1700" s="1" t="s">
        <v>4648</v>
      </c>
      <c r="B1700" s="1" t="s">
        <v>7777</v>
      </c>
      <c r="C1700" s="1">
        <v>2.0</v>
      </c>
      <c r="D1700" s="1">
        <v>100.0</v>
      </c>
      <c r="E1700" s="1">
        <v>4.2797134E7</v>
      </c>
      <c r="F1700" s="1" t="b">
        <v>0</v>
      </c>
      <c r="G1700" s="1" t="b">
        <v>0</v>
      </c>
      <c r="H1700" s="1" t="s">
        <v>4646</v>
      </c>
      <c r="I1700" s="1" t="s">
        <v>6111</v>
      </c>
      <c r="J1700" s="1" t="s">
        <v>11328</v>
      </c>
      <c r="L1700" s="1" t="s">
        <v>76</v>
      </c>
      <c r="M1700" s="1" t="s">
        <v>4340</v>
      </c>
      <c r="N1700" s="1" t="s">
        <v>11329</v>
      </c>
      <c r="O1700" s="1" t="s">
        <v>11330</v>
      </c>
    </row>
    <row r="1701">
      <c r="A1701" s="1" t="s">
        <v>4647</v>
      </c>
      <c r="B1701" s="1" t="s">
        <v>7777</v>
      </c>
      <c r="C1701" s="1">
        <v>1.0</v>
      </c>
      <c r="D1701" s="1">
        <v>100.0</v>
      </c>
      <c r="E1701" s="1">
        <v>4.2797134E7</v>
      </c>
      <c r="F1701" s="1" t="b">
        <v>0</v>
      </c>
      <c r="G1701" s="1" t="b">
        <v>0</v>
      </c>
      <c r="H1701" s="1" t="s">
        <v>4646</v>
      </c>
      <c r="I1701" s="1" t="s">
        <v>6111</v>
      </c>
      <c r="J1701" s="1" t="s">
        <v>11328</v>
      </c>
      <c r="L1701" s="1" t="s">
        <v>76</v>
      </c>
      <c r="M1701" s="1" t="s">
        <v>4340</v>
      </c>
      <c r="N1701" s="1" t="s">
        <v>11331</v>
      </c>
      <c r="O1701" s="1" t="s">
        <v>11332</v>
      </c>
    </row>
    <row r="1702">
      <c r="A1702" s="1" t="s">
        <v>4668</v>
      </c>
      <c r="B1702" s="1" t="s">
        <v>7777</v>
      </c>
      <c r="C1702" s="1">
        <v>2.0</v>
      </c>
      <c r="D1702" s="1">
        <v>100.0</v>
      </c>
      <c r="E1702" s="1">
        <v>4.247139E7</v>
      </c>
      <c r="F1702" s="1" t="b">
        <v>0</v>
      </c>
      <c r="G1702" s="1" t="b">
        <v>0</v>
      </c>
      <c r="H1702" s="1" t="s">
        <v>4666</v>
      </c>
      <c r="I1702" s="1" t="s">
        <v>6111</v>
      </c>
      <c r="J1702" s="1" t="s">
        <v>11333</v>
      </c>
      <c r="L1702" s="1" t="s">
        <v>25</v>
      </c>
      <c r="M1702" s="1" t="s">
        <v>224</v>
      </c>
      <c r="N1702" s="1" t="s">
        <v>11334</v>
      </c>
      <c r="O1702" s="1" t="s">
        <v>11335</v>
      </c>
    </row>
    <row r="1703">
      <c r="A1703" s="1" t="s">
        <v>4667</v>
      </c>
      <c r="B1703" s="1" t="s">
        <v>7777</v>
      </c>
      <c r="C1703" s="1">
        <v>1.0</v>
      </c>
      <c r="D1703" s="1">
        <v>100.0</v>
      </c>
      <c r="E1703" s="1">
        <v>4.247139E7</v>
      </c>
      <c r="F1703" s="1" t="b">
        <v>0</v>
      </c>
      <c r="G1703" s="1" t="b">
        <v>0</v>
      </c>
      <c r="H1703" s="1" t="s">
        <v>4666</v>
      </c>
      <c r="I1703" s="1" t="s">
        <v>6111</v>
      </c>
      <c r="J1703" s="1" t="s">
        <v>11333</v>
      </c>
      <c r="L1703" s="1" t="s">
        <v>25</v>
      </c>
      <c r="M1703" s="1" t="s">
        <v>224</v>
      </c>
      <c r="N1703" s="1" t="s">
        <v>11336</v>
      </c>
      <c r="O1703" s="1" t="s">
        <v>11337</v>
      </c>
    </row>
    <row r="1704">
      <c r="A1704" s="1" t="s">
        <v>4643</v>
      </c>
      <c r="B1704" s="1" t="s">
        <v>7777</v>
      </c>
      <c r="C1704" s="1">
        <v>2.0</v>
      </c>
      <c r="D1704" s="1">
        <v>100.0</v>
      </c>
      <c r="E1704" s="1">
        <v>4.2313581E7</v>
      </c>
      <c r="F1704" s="1" t="b">
        <v>0</v>
      </c>
      <c r="G1704" s="1" t="b">
        <v>0</v>
      </c>
      <c r="H1704" s="1" t="s">
        <v>4641</v>
      </c>
      <c r="I1704" s="1" t="s">
        <v>6111</v>
      </c>
      <c r="J1704" s="1" t="s">
        <v>11338</v>
      </c>
      <c r="K1704" s="1" t="s">
        <v>11217</v>
      </c>
      <c r="L1704" s="1" t="s">
        <v>633</v>
      </c>
      <c r="M1704" s="1" t="s">
        <v>634</v>
      </c>
      <c r="N1704" s="1" t="s">
        <v>11222</v>
      </c>
      <c r="O1704" s="1" t="s">
        <v>11339</v>
      </c>
    </row>
    <row r="1705">
      <c r="A1705" s="1" t="s">
        <v>4642</v>
      </c>
      <c r="B1705" s="1" t="s">
        <v>7777</v>
      </c>
      <c r="C1705" s="1">
        <v>1.0</v>
      </c>
      <c r="D1705" s="1">
        <v>100.0</v>
      </c>
      <c r="E1705" s="1">
        <v>4.2313581E7</v>
      </c>
      <c r="F1705" s="1" t="b">
        <v>0</v>
      </c>
      <c r="G1705" s="1" t="b">
        <v>0</v>
      </c>
      <c r="H1705" s="1" t="s">
        <v>4641</v>
      </c>
      <c r="I1705" s="1" t="s">
        <v>6111</v>
      </c>
      <c r="J1705" s="1" t="s">
        <v>11338</v>
      </c>
      <c r="K1705" s="1" t="s">
        <v>11217</v>
      </c>
      <c r="L1705" s="1" t="s">
        <v>633</v>
      </c>
      <c r="M1705" s="1" t="s">
        <v>634</v>
      </c>
      <c r="N1705" s="1" t="s">
        <v>6676</v>
      </c>
      <c r="O1705" s="1" t="s">
        <v>11340</v>
      </c>
    </row>
    <row r="1706">
      <c r="A1706" s="1" t="s">
        <v>4697</v>
      </c>
      <c r="B1706" s="1" t="s">
        <v>7777</v>
      </c>
      <c r="C1706" s="1">
        <v>1.0</v>
      </c>
      <c r="D1706" s="1">
        <v>100.0</v>
      </c>
      <c r="E1706" s="1">
        <v>4.2226183E7</v>
      </c>
      <c r="F1706" s="1" t="b">
        <v>0</v>
      </c>
      <c r="G1706" s="1" t="b">
        <v>0</v>
      </c>
      <c r="H1706" s="1" t="s">
        <v>4696</v>
      </c>
      <c r="I1706" s="1" t="s">
        <v>6111</v>
      </c>
      <c r="J1706" s="1" t="s">
        <v>11341</v>
      </c>
      <c r="K1706" s="1" t="s">
        <v>11342</v>
      </c>
      <c r="L1706" s="1" t="s">
        <v>639</v>
      </c>
      <c r="M1706" s="1" t="s">
        <v>640</v>
      </c>
      <c r="N1706" s="1" t="s">
        <v>11343</v>
      </c>
      <c r="O1706" s="1" t="s">
        <v>11344</v>
      </c>
    </row>
    <row r="1707">
      <c r="A1707" s="1" t="s">
        <v>4698</v>
      </c>
      <c r="B1707" s="1" t="s">
        <v>7777</v>
      </c>
      <c r="C1707" s="1">
        <v>2.0</v>
      </c>
      <c r="D1707" s="1">
        <v>100.0</v>
      </c>
      <c r="E1707" s="1">
        <v>4.2226183E7</v>
      </c>
      <c r="F1707" s="1" t="b">
        <v>0</v>
      </c>
      <c r="G1707" s="1" t="b">
        <v>0</v>
      </c>
      <c r="H1707" s="1" t="s">
        <v>4696</v>
      </c>
      <c r="I1707" s="1" t="s">
        <v>6111</v>
      </c>
      <c r="J1707" s="1" t="s">
        <v>11341</v>
      </c>
      <c r="K1707" s="1" t="s">
        <v>11342</v>
      </c>
      <c r="L1707" s="1" t="s">
        <v>639</v>
      </c>
      <c r="M1707" s="1" t="s">
        <v>640</v>
      </c>
      <c r="N1707" s="1" t="s">
        <v>11345</v>
      </c>
      <c r="O1707" s="1" t="s">
        <v>11346</v>
      </c>
    </row>
    <row r="1708">
      <c r="A1708" s="1" t="s">
        <v>4673</v>
      </c>
      <c r="B1708" s="1" t="s">
        <v>7777</v>
      </c>
      <c r="C1708" s="1">
        <v>2.0</v>
      </c>
      <c r="D1708" s="1">
        <v>100.0</v>
      </c>
      <c r="E1708" s="1">
        <v>4.2132922E7</v>
      </c>
      <c r="F1708" s="1" t="b">
        <v>0</v>
      </c>
      <c r="G1708" s="1" t="b">
        <v>0</v>
      </c>
      <c r="H1708" s="1" t="s">
        <v>4671</v>
      </c>
      <c r="I1708" s="1" t="s">
        <v>6111</v>
      </c>
      <c r="J1708" s="1" t="s">
        <v>11347</v>
      </c>
      <c r="L1708" s="1" t="s">
        <v>25</v>
      </c>
      <c r="M1708" s="1" t="s">
        <v>229</v>
      </c>
      <c r="N1708" s="1" t="s">
        <v>11348</v>
      </c>
      <c r="O1708" s="1" t="s">
        <v>11349</v>
      </c>
    </row>
    <row r="1709">
      <c r="A1709" s="1" t="s">
        <v>4672</v>
      </c>
      <c r="B1709" s="1" t="s">
        <v>7777</v>
      </c>
      <c r="C1709" s="1">
        <v>1.0</v>
      </c>
      <c r="D1709" s="1">
        <v>100.0</v>
      </c>
      <c r="E1709" s="1">
        <v>4.2132922E7</v>
      </c>
      <c r="F1709" s="1" t="b">
        <v>0</v>
      </c>
      <c r="G1709" s="1" t="b">
        <v>0</v>
      </c>
      <c r="H1709" s="1" t="s">
        <v>4671</v>
      </c>
      <c r="I1709" s="1" t="s">
        <v>6111</v>
      </c>
      <c r="J1709" s="1" t="s">
        <v>11347</v>
      </c>
      <c r="L1709" s="1" t="s">
        <v>25</v>
      </c>
      <c r="M1709" s="1" t="s">
        <v>229</v>
      </c>
      <c r="N1709" s="1" t="s">
        <v>11350</v>
      </c>
      <c r="O1709" s="1" t="s">
        <v>11351</v>
      </c>
    </row>
    <row r="1710">
      <c r="A1710" s="1" t="s">
        <v>4677</v>
      </c>
      <c r="B1710" s="1" t="s">
        <v>7777</v>
      </c>
      <c r="C1710" s="1">
        <v>1.0</v>
      </c>
      <c r="D1710" s="1">
        <v>100.0</v>
      </c>
      <c r="E1710" s="1">
        <v>4.2120626E7</v>
      </c>
      <c r="F1710" s="1" t="b">
        <v>0</v>
      </c>
      <c r="G1710" s="1" t="b">
        <v>0</v>
      </c>
      <c r="H1710" s="1" t="s">
        <v>4676</v>
      </c>
      <c r="I1710" s="1" t="s">
        <v>6111</v>
      </c>
      <c r="J1710" s="1" t="s">
        <v>11352</v>
      </c>
      <c r="L1710" s="1" t="s">
        <v>148</v>
      </c>
      <c r="M1710" s="1" t="s">
        <v>4340</v>
      </c>
      <c r="N1710" s="1" t="s">
        <v>11353</v>
      </c>
      <c r="O1710" s="1" t="s">
        <v>11354</v>
      </c>
    </row>
    <row r="1711">
      <c r="A1711" s="1" t="s">
        <v>4678</v>
      </c>
      <c r="B1711" s="1" t="s">
        <v>7777</v>
      </c>
      <c r="C1711" s="1">
        <v>2.0</v>
      </c>
      <c r="D1711" s="1">
        <v>100.0</v>
      </c>
      <c r="E1711" s="1">
        <v>4.2120626E7</v>
      </c>
      <c r="F1711" s="1" t="b">
        <v>0</v>
      </c>
      <c r="G1711" s="1" t="b">
        <v>0</v>
      </c>
      <c r="H1711" s="1" t="s">
        <v>4676</v>
      </c>
      <c r="I1711" s="1" t="s">
        <v>6111</v>
      </c>
      <c r="J1711" s="1" t="s">
        <v>11352</v>
      </c>
      <c r="L1711" s="1" t="s">
        <v>148</v>
      </c>
      <c r="M1711" s="1" t="s">
        <v>4340</v>
      </c>
      <c r="N1711" s="1" t="s">
        <v>11355</v>
      </c>
      <c r="O1711" s="1" t="s">
        <v>11356</v>
      </c>
    </row>
    <row r="1712">
      <c r="A1712" s="1" t="s">
        <v>4663</v>
      </c>
      <c r="B1712" s="1" t="s">
        <v>7777</v>
      </c>
      <c r="C1712" s="1">
        <v>2.0</v>
      </c>
      <c r="D1712" s="1">
        <v>100.0</v>
      </c>
      <c r="E1712" s="1">
        <v>4.2041433E7</v>
      </c>
      <c r="F1712" s="1" t="b">
        <v>0</v>
      </c>
      <c r="G1712" s="1" t="b">
        <v>0</v>
      </c>
      <c r="H1712" s="1" t="s">
        <v>4661</v>
      </c>
      <c r="I1712" s="1" t="s">
        <v>6111</v>
      </c>
      <c r="J1712" s="1" t="s">
        <v>11357</v>
      </c>
      <c r="K1712" s="1" t="s">
        <v>11358</v>
      </c>
      <c r="L1712" s="1" t="s">
        <v>639</v>
      </c>
      <c r="M1712" s="1" t="s">
        <v>640</v>
      </c>
      <c r="N1712" s="1" t="s">
        <v>11359</v>
      </c>
      <c r="O1712" s="1" t="s">
        <v>11360</v>
      </c>
    </row>
    <row r="1713">
      <c r="A1713" s="1" t="s">
        <v>4662</v>
      </c>
      <c r="B1713" s="1" t="s">
        <v>7777</v>
      </c>
      <c r="C1713" s="1">
        <v>1.0</v>
      </c>
      <c r="D1713" s="1">
        <v>100.0</v>
      </c>
      <c r="E1713" s="1">
        <v>4.2041433E7</v>
      </c>
      <c r="F1713" s="1" t="b">
        <v>0</v>
      </c>
      <c r="G1713" s="1" t="b">
        <v>0</v>
      </c>
      <c r="H1713" s="1" t="s">
        <v>4661</v>
      </c>
      <c r="I1713" s="1" t="s">
        <v>6111</v>
      </c>
      <c r="J1713" s="1" t="s">
        <v>11357</v>
      </c>
      <c r="K1713" s="1" t="s">
        <v>11358</v>
      </c>
      <c r="L1713" s="1" t="s">
        <v>639</v>
      </c>
      <c r="M1713" s="1" t="s">
        <v>640</v>
      </c>
      <c r="N1713" s="1" t="s">
        <v>11361</v>
      </c>
      <c r="O1713" s="1" t="s">
        <v>11362</v>
      </c>
    </row>
    <row r="1714">
      <c r="A1714" s="1" t="s">
        <v>4688</v>
      </c>
      <c r="B1714" s="1" t="s">
        <v>7777</v>
      </c>
      <c r="C1714" s="1">
        <v>2.0</v>
      </c>
      <c r="D1714" s="1">
        <v>100.0</v>
      </c>
      <c r="E1714" s="1">
        <v>4.1894878E7</v>
      </c>
      <c r="F1714" s="1" t="b">
        <v>0</v>
      </c>
      <c r="G1714" s="1" t="b">
        <v>0</v>
      </c>
      <c r="H1714" s="1" t="s">
        <v>4686</v>
      </c>
      <c r="I1714" s="1" t="s">
        <v>6111</v>
      </c>
      <c r="J1714" s="1" t="s">
        <v>11363</v>
      </c>
      <c r="K1714" s="1" t="s">
        <v>11364</v>
      </c>
      <c r="L1714" s="1" t="s">
        <v>740</v>
      </c>
      <c r="M1714" s="1" t="s">
        <v>741</v>
      </c>
      <c r="N1714" s="1" t="s">
        <v>11365</v>
      </c>
      <c r="O1714" s="1" t="s">
        <v>11366</v>
      </c>
    </row>
    <row r="1715">
      <c r="A1715" s="1" t="s">
        <v>4687</v>
      </c>
      <c r="B1715" s="1" t="s">
        <v>7777</v>
      </c>
      <c r="C1715" s="1">
        <v>1.0</v>
      </c>
      <c r="D1715" s="1">
        <v>100.0</v>
      </c>
      <c r="E1715" s="1">
        <v>4.1894878E7</v>
      </c>
      <c r="F1715" s="1" t="b">
        <v>0</v>
      </c>
      <c r="G1715" s="1" t="b">
        <v>0</v>
      </c>
      <c r="H1715" s="1" t="s">
        <v>4686</v>
      </c>
      <c r="I1715" s="1" t="s">
        <v>6111</v>
      </c>
      <c r="J1715" s="1" t="s">
        <v>11363</v>
      </c>
      <c r="K1715" s="1" t="s">
        <v>11364</v>
      </c>
      <c r="L1715" s="1" t="s">
        <v>740</v>
      </c>
      <c r="M1715" s="1" t="s">
        <v>741</v>
      </c>
      <c r="N1715" s="1" t="s">
        <v>11365</v>
      </c>
      <c r="O1715" s="1" t="s">
        <v>11367</v>
      </c>
    </row>
    <row r="1716">
      <c r="A1716" s="1" t="s">
        <v>4702</v>
      </c>
      <c r="B1716" s="1" t="s">
        <v>7777</v>
      </c>
      <c r="C1716" s="1">
        <v>1.0</v>
      </c>
      <c r="D1716" s="1">
        <v>100.0</v>
      </c>
      <c r="E1716" s="1">
        <v>4.1886082E7</v>
      </c>
      <c r="F1716" s="1" t="b">
        <v>0</v>
      </c>
      <c r="G1716" s="1" t="b">
        <v>0</v>
      </c>
      <c r="H1716" s="1" t="s">
        <v>4701</v>
      </c>
      <c r="I1716" s="1" t="s">
        <v>6111</v>
      </c>
      <c r="J1716" s="1" t="s">
        <v>11368</v>
      </c>
      <c r="L1716" s="1" t="s">
        <v>25</v>
      </c>
      <c r="M1716" s="1" t="s">
        <v>322</v>
      </c>
      <c r="N1716" s="1" t="s">
        <v>11369</v>
      </c>
      <c r="O1716" s="1" t="s">
        <v>11370</v>
      </c>
    </row>
    <row r="1717">
      <c r="A1717" s="1" t="s">
        <v>4703</v>
      </c>
      <c r="B1717" s="1" t="s">
        <v>7777</v>
      </c>
      <c r="C1717" s="1">
        <v>2.0</v>
      </c>
      <c r="D1717" s="1">
        <v>100.0</v>
      </c>
      <c r="E1717" s="1">
        <v>4.1886082E7</v>
      </c>
      <c r="F1717" s="1" t="b">
        <v>0</v>
      </c>
      <c r="G1717" s="1" t="b">
        <v>0</v>
      </c>
      <c r="H1717" s="1" t="s">
        <v>4701</v>
      </c>
      <c r="I1717" s="1" t="s">
        <v>6111</v>
      </c>
      <c r="J1717" s="1" t="s">
        <v>11368</v>
      </c>
      <c r="L1717" s="1" t="s">
        <v>25</v>
      </c>
      <c r="M1717" s="1" t="s">
        <v>322</v>
      </c>
      <c r="N1717" s="1" t="s">
        <v>11371</v>
      </c>
      <c r="O1717" s="1" t="s">
        <v>11372</v>
      </c>
    </row>
    <row r="1718">
      <c r="A1718" s="1" t="s">
        <v>4850</v>
      </c>
      <c r="B1718" s="1" t="s">
        <v>7777</v>
      </c>
      <c r="C1718" s="1">
        <v>2.0</v>
      </c>
      <c r="D1718" s="1">
        <v>100.0</v>
      </c>
      <c r="E1718" s="1">
        <v>4.1750277E7</v>
      </c>
      <c r="F1718" s="1" t="b">
        <v>0</v>
      </c>
      <c r="G1718" s="1" t="b">
        <v>0</v>
      </c>
      <c r="H1718" s="1" t="s">
        <v>4848</v>
      </c>
      <c r="I1718" s="1" t="s">
        <v>6111</v>
      </c>
      <c r="J1718" s="1" t="s">
        <v>11373</v>
      </c>
      <c r="L1718" s="1" t="s">
        <v>76</v>
      </c>
      <c r="M1718" s="1" t="s">
        <v>190</v>
      </c>
      <c r="N1718" s="1" t="s">
        <v>11374</v>
      </c>
      <c r="O1718" s="1" t="s">
        <v>11375</v>
      </c>
    </row>
    <row r="1719">
      <c r="A1719" s="1" t="s">
        <v>4849</v>
      </c>
      <c r="B1719" s="1" t="s">
        <v>7777</v>
      </c>
      <c r="C1719" s="1">
        <v>1.0</v>
      </c>
      <c r="D1719" s="1">
        <v>100.0</v>
      </c>
      <c r="E1719" s="1">
        <v>4.1750277E7</v>
      </c>
      <c r="F1719" s="1" t="b">
        <v>0</v>
      </c>
      <c r="G1719" s="1" t="b">
        <v>0</v>
      </c>
      <c r="H1719" s="1" t="s">
        <v>4848</v>
      </c>
      <c r="I1719" s="1" t="s">
        <v>6111</v>
      </c>
      <c r="J1719" s="1" t="s">
        <v>11373</v>
      </c>
      <c r="L1719" s="1" t="s">
        <v>76</v>
      </c>
      <c r="M1719" s="1" t="s">
        <v>190</v>
      </c>
      <c r="N1719" s="1" t="s">
        <v>11376</v>
      </c>
      <c r="O1719" s="1" t="s">
        <v>11377</v>
      </c>
    </row>
    <row r="1720">
      <c r="A1720" s="1" t="s">
        <v>4682</v>
      </c>
      <c r="B1720" s="1" t="s">
        <v>7777</v>
      </c>
      <c r="C1720" s="1">
        <v>1.0</v>
      </c>
      <c r="D1720" s="1">
        <v>100.0</v>
      </c>
      <c r="E1720" s="1">
        <v>4.1715938E7</v>
      </c>
      <c r="F1720" s="1" t="b">
        <v>0</v>
      </c>
      <c r="G1720" s="1" t="b">
        <v>0</v>
      </c>
      <c r="H1720" s="1" t="s">
        <v>4681</v>
      </c>
      <c r="I1720" s="1" t="s">
        <v>6111</v>
      </c>
      <c r="J1720" s="1" t="s">
        <v>11378</v>
      </c>
      <c r="K1720" s="1" t="s">
        <v>6724</v>
      </c>
      <c r="L1720" s="1" t="s">
        <v>87</v>
      </c>
      <c r="M1720" s="1" t="s">
        <v>88</v>
      </c>
      <c r="N1720" s="1" t="s">
        <v>11379</v>
      </c>
      <c r="O1720" s="1" t="s">
        <v>11380</v>
      </c>
    </row>
    <row r="1721">
      <c r="A1721" s="1" t="s">
        <v>4683</v>
      </c>
      <c r="B1721" s="1" t="s">
        <v>7777</v>
      </c>
      <c r="C1721" s="1">
        <v>2.0</v>
      </c>
      <c r="D1721" s="1">
        <v>100.0</v>
      </c>
      <c r="E1721" s="1">
        <v>4.1715938E7</v>
      </c>
      <c r="F1721" s="1" t="b">
        <v>0</v>
      </c>
      <c r="G1721" s="1" t="b">
        <v>0</v>
      </c>
      <c r="H1721" s="1" t="s">
        <v>4681</v>
      </c>
      <c r="I1721" s="1" t="s">
        <v>6111</v>
      </c>
      <c r="J1721" s="1" t="s">
        <v>11378</v>
      </c>
      <c r="K1721" s="1" t="s">
        <v>6724</v>
      </c>
      <c r="L1721" s="1" t="s">
        <v>87</v>
      </c>
      <c r="M1721" s="1" t="s">
        <v>88</v>
      </c>
      <c r="N1721" s="1" t="s">
        <v>11379</v>
      </c>
      <c r="O1721" s="1" t="s">
        <v>11381</v>
      </c>
    </row>
    <row r="1722">
      <c r="A1722" s="1" t="s">
        <v>4742</v>
      </c>
      <c r="B1722" s="1" t="s">
        <v>7777</v>
      </c>
      <c r="C1722" s="1">
        <v>1.0</v>
      </c>
      <c r="D1722" s="1">
        <v>100.0</v>
      </c>
      <c r="E1722" s="1">
        <v>4.1603878E7</v>
      </c>
      <c r="F1722" s="1" t="b">
        <v>0</v>
      </c>
      <c r="G1722" s="1" t="b">
        <v>0</v>
      </c>
      <c r="H1722" s="1" t="s">
        <v>4741</v>
      </c>
      <c r="I1722" s="1" t="s">
        <v>6111</v>
      </c>
      <c r="J1722" s="1" t="s">
        <v>11382</v>
      </c>
      <c r="L1722" s="1" t="s">
        <v>148</v>
      </c>
      <c r="M1722" s="1" t="s">
        <v>55</v>
      </c>
      <c r="N1722" s="1" t="s">
        <v>11383</v>
      </c>
      <c r="O1722" s="1" t="s">
        <v>11384</v>
      </c>
    </row>
    <row r="1723">
      <c r="A1723" s="1" t="s">
        <v>4743</v>
      </c>
      <c r="B1723" s="1" t="s">
        <v>7777</v>
      </c>
      <c r="C1723" s="1">
        <v>2.0</v>
      </c>
      <c r="D1723" s="1">
        <v>100.0</v>
      </c>
      <c r="E1723" s="1">
        <v>4.1603878E7</v>
      </c>
      <c r="F1723" s="1" t="b">
        <v>0</v>
      </c>
      <c r="G1723" s="1" t="b">
        <v>0</v>
      </c>
      <c r="H1723" s="1" t="s">
        <v>4741</v>
      </c>
      <c r="I1723" s="1" t="s">
        <v>6111</v>
      </c>
      <c r="J1723" s="1" t="s">
        <v>11382</v>
      </c>
      <c r="L1723" s="1" t="s">
        <v>148</v>
      </c>
      <c r="M1723" s="1" t="s">
        <v>55</v>
      </c>
      <c r="N1723" s="1" t="s">
        <v>11385</v>
      </c>
      <c r="O1723" s="1" t="s">
        <v>11386</v>
      </c>
    </row>
    <row r="1724">
      <c r="A1724" s="1" t="s">
        <v>4692</v>
      </c>
      <c r="B1724" s="1" t="s">
        <v>7777</v>
      </c>
      <c r="C1724" s="1">
        <v>1.0</v>
      </c>
      <c r="D1724" s="1">
        <v>100.0</v>
      </c>
      <c r="E1724" s="1">
        <v>4.1510868E7</v>
      </c>
      <c r="F1724" s="1" t="b">
        <v>0</v>
      </c>
      <c r="G1724" s="1" t="b">
        <v>0</v>
      </c>
      <c r="H1724" s="1" t="s">
        <v>4691</v>
      </c>
      <c r="I1724" s="1" t="s">
        <v>6111</v>
      </c>
      <c r="J1724" s="1" t="s">
        <v>11387</v>
      </c>
      <c r="K1724" s="1" t="s">
        <v>11388</v>
      </c>
      <c r="L1724" s="1" t="s">
        <v>639</v>
      </c>
      <c r="M1724" s="1" t="s">
        <v>640</v>
      </c>
      <c r="N1724" s="1" t="s">
        <v>11389</v>
      </c>
      <c r="O1724" s="1" t="s">
        <v>11390</v>
      </c>
    </row>
    <row r="1725">
      <c r="A1725" s="1" t="s">
        <v>4693</v>
      </c>
      <c r="B1725" s="1" t="s">
        <v>7777</v>
      </c>
      <c r="C1725" s="1">
        <v>2.0</v>
      </c>
      <c r="D1725" s="1">
        <v>100.0</v>
      </c>
      <c r="E1725" s="1">
        <v>4.1510868E7</v>
      </c>
      <c r="F1725" s="1" t="b">
        <v>0</v>
      </c>
      <c r="G1725" s="1" t="b">
        <v>0</v>
      </c>
      <c r="H1725" s="1" t="s">
        <v>4691</v>
      </c>
      <c r="I1725" s="1" t="s">
        <v>6111</v>
      </c>
      <c r="J1725" s="1" t="s">
        <v>11387</v>
      </c>
      <c r="K1725" s="1" t="s">
        <v>11388</v>
      </c>
      <c r="L1725" s="1" t="s">
        <v>639</v>
      </c>
      <c r="M1725" s="1" t="s">
        <v>640</v>
      </c>
      <c r="N1725" s="1" t="s">
        <v>11391</v>
      </c>
      <c r="O1725" s="1" t="s">
        <v>11392</v>
      </c>
    </row>
    <row r="1726">
      <c r="A1726" s="1" t="s">
        <v>11393</v>
      </c>
      <c r="B1726" s="1" t="s">
        <v>7777</v>
      </c>
      <c r="C1726" s="1">
        <v>1.0</v>
      </c>
      <c r="D1726" s="1">
        <v>100.0</v>
      </c>
      <c r="E1726" s="1">
        <v>4.138714E7</v>
      </c>
      <c r="F1726" s="1" t="b">
        <v>0</v>
      </c>
      <c r="G1726" s="1" t="b">
        <v>0</v>
      </c>
      <c r="H1726" s="1" t="s">
        <v>4074</v>
      </c>
      <c r="I1726" s="1" t="s">
        <v>6111</v>
      </c>
      <c r="J1726" s="1" t="s">
        <v>11003</v>
      </c>
      <c r="L1726" s="1" t="s">
        <v>76</v>
      </c>
      <c r="M1726" s="1" t="s">
        <v>77</v>
      </c>
      <c r="N1726" s="1" t="s">
        <v>11394</v>
      </c>
      <c r="O1726" s="1" t="s">
        <v>11395</v>
      </c>
    </row>
    <row r="1727">
      <c r="A1727" s="1" t="s">
        <v>11396</v>
      </c>
      <c r="B1727" s="1" t="s">
        <v>7777</v>
      </c>
      <c r="C1727" s="1">
        <v>2.0</v>
      </c>
      <c r="D1727" s="1">
        <v>100.0</v>
      </c>
      <c r="E1727" s="1">
        <v>4.138714E7</v>
      </c>
      <c r="F1727" s="1" t="b">
        <v>0</v>
      </c>
      <c r="G1727" s="1" t="b">
        <v>0</v>
      </c>
      <c r="H1727" s="1" t="s">
        <v>4074</v>
      </c>
      <c r="I1727" s="1" t="s">
        <v>6111</v>
      </c>
      <c r="J1727" s="1" t="s">
        <v>11003</v>
      </c>
      <c r="L1727" s="1" t="s">
        <v>76</v>
      </c>
      <c r="M1727" s="1" t="s">
        <v>77</v>
      </c>
      <c r="N1727" s="1" t="s">
        <v>11397</v>
      </c>
      <c r="O1727" s="1" t="s">
        <v>11398</v>
      </c>
    </row>
    <row r="1728">
      <c r="A1728" s="1" t="s">
        <v>4708</v>
      </c>
      <c r="B1728" s="1" t="s">
        <v>7777</v>
      </c>
      <c r="C1728" s="1">
        <v>2.0</v>
      </c>
      <c r="D1728" s="1">
        <v>100.0</v>
      </c>
      <c r="E1728" s="1">
        <v>4.1324564E7</v>
      </c>
      <c r="F1728" s="1" t="b">
        <v>0</v>
      </c>
      <c r="G1728" s="1" t="b">
        <v>0</v>
      </c>
      <c r="H1728" s="1" t="s">
        <v>4706</v>
      </c>
      <c r="I1728" s="1" t="s">
        <v>6111</v>
      </c>
      <c r="J1728" s="1" t="s">
        <v>11114</v>
      </c>
      <c r="K1728" s="1" t="s">
        <v>11399</v>
      </c>
      <c r="L1728" s="1" t="s">
        <v>4411</v>
      </c>
      <c r="M1728" s="1" t="s">
        <v>4412</v>
      </c>
      <c r="N1728" s="1" t="s">
        <v>11400</v>
      </c>
      <c r="O1728" s="1" t="s">
        <v>11401</v>
      </c>
    </row>
    <row r="1729">
      <c r="A1729" s="1" t="s">
        <v>4707</v>
      </c>
      <c r="B1729" s="1" t="s">
        <v>7777</v>
      </c>
      <c r="C1729" s="1">
        <v>1.0</v>
      </c>
      <c r="D1729" s="1">
        <v>100.0</v>
      </c>
      <c r="E1729" s="1">
        <v>4.1324564E7</v>
      </c>
      <c r="F1729" s="1" t="b">
        <v>0</v>
      </c>
      <c r="G1729" s="1" t="b">
        <v>0</v>
      </c>
      <c r="H1729" s="1" t="s">
        <v>4706</v>
      </c>
      <c r="I1729" s="1" t="s">
        <v>6111</v>
      </c>
      <c r="J1729" s="1" t="s">
        <v>11114</v>
      </c>
      <c r="K1729" s="1" t="s">
        <v>11399</v>
      </c>
      <c r="L1729" s="1" t="s">
        <v>4411</v>
      </c>
      <c r="M1729" s="1" t="s">
        <v>4412</v>
      </c>
      <c r="N1729" s="1" t="s">
        <v>11402</v>
      </c>
      <c r="O1729" s="1" t="s">
        <v>11403</v>
      </c>
    </row>
    <row r="1730">
      <c r="A1730" s="1" t="s">
        <v>4718</v>
      </c>
      <c r="B1730" s="1" t="s">
        <v>7777</v>
      </c>
      <c r="C1730" s="1">
        <v>2.0</v>
      </c>
      <c r="D1730" s="1">
        <v>100.0</v>
      </c>
      <c r="E1730" s="1">
        <v>4.1230869E7</v>
      </c>
      <c r="F1730" s="1" t="b">
        <v>0</v>
      </c>
      <c r="G1730" s="1" t="b">
        <v>0</v>
      </c>
      <c r="H1730" s="1" t="s">
        <v>4716</v>
      </c>
      <c r="I1730" s="1" t="s">
        <v>6111</v>
      </c>
      <c r="J1730" s="1" t="s">
        <v>11404</v>
      </c>
      <c r="L1730" s="1" t="s">
        <v>148</v>
      </c>
      <c r="M1730" s="1" t="s">
        <v>249</v>
      </c>
      <c r="N1730" s="1" t="s">
        <v>11405</v>
      </c>
      <c r="O1730" s="1" t="s">
        <v>11406</v>
      </c>
    </row>
    <row r="1731">
      <c r="A1731" s="1" t="s">
        <v>4717</v>
      </c>
      <c r="B1731" s="1" t="s">
        <v>7777</v>
      </c>
      <c r="C1731" s="1">
        <v>1.0</v>
      </c>
      <c r="D1731" s="1">
        <v>100.0</v>
      </c>
      <c r="E1731" s="1">
        <v>4.1230869E7</v>
      </c>
      <c r="F1731" s="1" t="b">
        <v>0</v>
      </c>
      <c r="G1731" s="1" t="b">
        <v>0</v>
      </c>
      <c r="H1731" s="1" t="s">
        <v>4716</v>
      </c>
      <c r="I1731" s="1" t="s">
        <v>6111</v>
      </c>
      <c r="J1731" s="1" t="s">
        <v>11404</v>
      </c>
      <c r="L1731" s="1" t="s">
        <v>148</v>
      </c>
      <c r="M1731" s="1" t="s">
        <v>249</v>
      </c>
      <c r="N1731" s="1" t="s">
        <v>11407</v>
      </c>
      <c r="O1731" s="1" t="s">
        <v>11408</v>
      </c>
    </row>
    <row r="1732">
      <c r="A1732" s="1" t="s">
        <v>4712</v>
      </c>
      <c r="B1732" s="1" t="s">
        <v>7777</v>
      </c>
      <c r="C1732" s="1">
        <v>1.0</v>
      </c>
      <c r="D1732" s="1">
        <v>100.0</v>
      </c>
      <c r="E1732" s="1">
        <v>4.1178171E7</v>
      </c>
      <c r="F1732" s="1" t="b">
        <v>0</v>
      </c>
      <c r="G1732" s="1" t="b">
        <v>0</v>
      </c>
      <c r="H1732" s="1" t="s">
        <v>4711</v>
      </c>
      <c r="I1732" s="1" t="s">
        <v>6111</v>
      </c>
      <c r="J1732" s="1" t="s">
        <v>11409</v>
      </c>
      <c r="K1732" s="1" t="s">
        <v>11410</v>
      </c>
      <c r="L1732" s="1" t="s">
        <v>639</v>
      </c>
      <c r="M1732" s="1" t="s">
        <v>640</v>
      </c>
      <c r="N1732" s="1" t="s">
        <v>11411</v>
      </c>
      <c r="O1732" s="1" t="s">
        <v>11412</v>
      </c>
    </row>
    <row r="1733">
      <c r="A1733" s="1" t="s">
        <v>4713</v>
      </c>
      <c r="B1733" s="1" t="s">
        <v>7777</v>
      </c>
      <c r="C1733" s="1">
        <v>2.0</v>
      </c>
      <c r="D1733" s="1">
        <v>100.0</v>
      </c>
      <c r="E1733" s="1">
        <v>4.1178171E7</v>
      </c>
      <c r="F1733" s="1" t="b">
        <v>0</v>
      </c>
      <c r="G1733" s="1" t="b">
        <v>0</v>
      </c>
      <c r="H1733" s="1" t="s">
        <v>4711</v>
      </c>
      <c r="I1733" s="1" t="s">
        <v>6111</v>
      </c>
      <c r="J1733" s="1" t="s">
        <v>11409</v>
      </c>
      <c r="K1733" s="1" t="s">
        <v>11410</v>
      </c>
      <c r="L1733" s="1" t="s">
        <v>639</v>
      </c>
      <c r="M1733" s="1" t="s">
        <v>640</v>
      </c>
      <c r="N1733" s="1" t="s">
        <v>11413</v>
      </c>
      <c r="O1733" s="1" t="s">
        <v>11414</v>
      </c>
    </row>
    <row r="1734">
      <c r="A1734" s="1" t="s">
        <v>4773</v>
      </c>
      <c r="B1734" s="1" t="s">
        <v>7777</v>
      </c>
      <c r="C1734" s="1">
        <v>2.0</v>
      </c>
      <c r="D1734" s="1">
        <v>100.0</v>
      </c>
      <c r="E1734" s="1">
        <v>4.1177944E7</v>
      </c>
      <c r="F1734" s="1" t="b">
        <v>0</v>
      </c>
      <c r="G1734" s="1" t="b">
        <v>0</v>
      </c>
      <c r="H1734" s="1" t="s">
        <v>4771</v>
      </c>
      <c r="I1734" s="1" t="s">
        <v>6111</v>
      </c>
      <c r="J1734" s="1" t="s">
        <v>11415</v>
      </c>
      <c r="K1734" s="1" t="s">
        <v>11416</v>
      </c>
      <c r="L1734" s="1" t="s">
        <v>639</v>
      </c>
      <c r="M1734" s="1" t="s">
        <v>640</v>
      </c>
      <c r="N1734" s="1" t="s">
        <v>11417</v>
      </c>
      <c r="O1734" s="1" t="s">
        <v>11418</v>
      </c>
    </row>
    <row r="1735">
      <c r="A1735" s="1" t="s">
        <v>4772</v>
      </c>
      <c r="B1735" s="1" t="s">
        <v>7777</v>
      </c>
      <c r="C1735" s="1">
        <v>1.0</v>
      </c>
      <c r="D1735" s="1">
        <v>100.0</v>
      </c>
      <c r="E1735" s="1">
        <v>4.1177944E7</v>
      </c>
      <c r="F1735" s="1" t="b">
        <v>0</v>
      </c>
      <c r="G1735" s="1" t="b">
        <v>0</v>
      </c>
      <c r="H1735" s="1" t="s">
        <v>4771</v>
      </c>
      <c r="I1735" s="1" t="s">
        <v>6111</v>
      </c>
      <c r="J1735" s="1" t="s">
        <v>11415</v>
      </c>
      <c r="K1735" s="1" t="s">
        <v>11416</v>
      </c>
      <c r="L1735" s="1" t="s">
        <v>639</v>
      </c>
      <c r="M1735" s="1" t="s">
        <v>640</v>
      </c>
      <c r="N1735" s="1" t="s">
        <v>11419</v>
      </c>
      <c r="O1735" s="1" t="s">
        <v>11420</v>
      </c>
    </row>
    <row r="1736">
      <c r="A1736" s="1" t="s">
        <v>4738</v>
      </c>
      <c r="B1736" s="1" t="s">
        <v>7777</v>
      </c>
      <c r="C1736" s="1">
        <v>2.0</v>
      </c>
      <c r="D1736" s="1">
        <v>100.0</v>
      </c>
      <c r="E1736" s="1">
        <v>4.1065109E7</v>
      </c>
      <c r="F1736" s="1" t="b">
        <v>0</v>
      </c>
      <c r="G1736" s="1" t="b">
        <v>0</v>
      </c>
      <c r="H1736" s="1" t="s">
        <v>4736</v>
      </c>
      <c r="I1736" s="1" t="s">
        <v>6111</v>
      </c>
      <c r="J1736" s="1" t="s">
        <v>11421</v>
      </c>
      <c r="K1736" s="1" t="s">
        <v>11422</v>
      </c>
      <c r="L1736" s="1" t="s">
        <v>639</v>
      </c>
      <c r="M1736" s="1" t="s">
        <v>640</v>
      </c>
      <c r="N1736" s="1" t="s">
        <v>11423</v>
      </c>
      <c r="O1736" s="1" t="s">
        <v>11424</v>
      </c>
    </row>
    <row r="1737">
      <c r="A1737" s="1" t="s">
        <v>4737</v>
      </c>
      <c r="B1737" s="1" t="s">
        <v>7777</v>
      </c>
      <c r="C1737" s="1">
        <v>1.0</v>
      </c>
      <c r="D1737" s="1">
        <v>100.0</v>
      </c>
      <c r="E1737" s="1">
        <v>4.1065109E7</v>
      </c>
      <c r="F1737" s="1" t="b">
        <v>0</v>
      </c>
      <c r="G1737" s="1" t="b">
        <v>0</v>
      </c>
      <c r="H1737" s="1" t="s">
        <v>4736</v>
      </c>
      <c r="I1737" s="1" t="s">
        <v>6111</v>
      </c>
      <c r="J1737" s="1" t="s">
        <v>11421</v>
      </c>
      <c r="K1737" s="1" t="s">
        <v>11422</v>
      </c>
      <c r="L1737" s="1" t="s">
        <v>639</v>
      </c>
      <c r="M1737" s="1" t="s">
        <v>640</v>
      </c>
      <c r="N1737" s="1" t="s">
        <v>11425</v>
      </c>
      <c r="O1737" s="1" t="s">
        <v>11426</v>
      </c>
    </row>
    <row r="1738">
      <c r="A1738" s="1" t="s">
        <v>4732</v>
      </c>
      <c r="B1738" s="1" t="s">
        <v>7777</v>
      </c>
      <c r="C1738" s="1">
        <v>1.0</v>
      </c>
      <c r="D1738" s="1">
        <v>100.0</v>
      </c>
      <c r="E1738" s="1">
        <v>4.0963008E7</v>
      </c>
      <c r="F1738" s="1" t="b">
        <v>0</v>
      </c>
      <c r="G1738" s="1" t="b">
        <v>0</v>
      </c>
      <c r="H1738" s="1" t="s">
        <v>4731</v>
      </c>
      <c r="I1738" s="1" t="s">
        <v>6111</v>
      </c>
      <c r="J1738" s="1" t="s">
        <v>11427</v>
      </c>
      <c r="L1738" s="1" t="s">
        <v>76</v>
      </c>
      <c r="M1738" s="1" t="s">
        <v>342</v>
      </c>
      <c r="N1738" s="1" t="s">
        <v>11428</v>
      </c>
      <c r="O1738" s="1" t="s">
        <v>11429</v>
      </c>
    </row>
    <row r="1739">
      <c r="A1739" s="1" t="s">
        <v>4733</v>
      </c>
      <c r="B1739" s="1" t="s">
        <v>7777</v>
      </c>
      <c r="C1739" s="1">
        <v>2.0</v>
      </c>
      <c r="D1739" s="1">
        <v>100.0</v>
      </c>
      <c r="E1739" s="1">
        <v>4.0963008E7</v>
      </c>
      <c r="F1739" s="1" t="b">
        <v>0</v>
      </c>
      <c r="G1739" s="1" t="b">
        <v>0</v>
      </c>
      <c r="H1739" s="1" t="s">
        <v>4731</v>
      </c>
      <c r="I1739" s="1" t="s">
        <v>6111</v>
      </c>
      <c r="J1739" s="1" t="s">
        <v>11427</v>
      </c>
      <c r="L1739" s="1" t="s">
        <v>76</v>
      </c>
      <c r="M1739" s="1" t="s">
        <v>342</v>
      </c>
      <c r="N1739" s="1" t="s">
        <v>11430</v>
      </c>
      <c r="O1739" s="1" t="s">
        <v>11431</v>
      </c>
    </row>
    <row r="1740">
      <c r="A1740" s="1" t="s">
        <v>4723</v>
      </c>
      <c r="B1740" s="1" t="s">
        <v>7777</v>
      </c>
      <c r="C1740" s="1">
        <v>2.0</v>
      </c>
      <c r="D1740" s="1">
        <v>100.0</v>
      </c>
      <c r="E1740" s="1">
        <v>4.0954019E7</v>
      </c>
      <c r="F1740" s="1" t="b">
        <v>0</v>
      </c>
      <c r="G1740" s="1" t="b">
        <v>0</v>
      </c>
      <c r="H1740" s="1" t="s">
        <v>4721</v>
      </c>
      <c r="I1740" s="1" t="s">
        <v>6111</v>
      </c>
      <c r="J1740" s="1" t="s">
        <v>11432</v>
      </c>
      <c r="L1740" s="1" t="s">
        <v>148</v>
      </c>
      <c r="M1740" s="1" t="s">
        <v>268</v>
      </c>
      <c r="N1740" s="1" t="s">
        <v>11433</v>
      </c>
      <c r="O1740" s="1" t="s">
        <v>11434</v>
      </c>
    </row>
    <row r="1741">
      <c r="A1741" s="1" t="s">
        <v>4722</v>
      </c>
      <c r="B1741" s="1" t="s">
        <v>7777</v>
      </c>
      <c r="C1741" s="1">
        <v>1.0</v>
      </c>
      <c r="D1741" s="1">
        <v>100.0</v>
      </c>
      <c r="E1741" s="1">
        <v>4.0954019E7</v>
      </c>
      <c r="F1741" s="1" t="b">
        <v>0</v>
      </c>
      <c r="G1741" s="1" t="b">
        <v>0</v>
      </c>
      <c r="H1741" s="1" t="s">
        <v>4721</v>
      </c>
      <c r="I1741" s="1" t="s">
        <v>6111</v>
      </c>
      <c r="J1741" s="1" t="s">
        <v>11432</v>
      </c>
      <c r="L1741" s="1" t="s">
        <v>148</v>
      </c>
      <c r="M1741" s="1" t="s">
        <v>268</v>
      </c>
      <c r="N1741" s="1" t="s">
        <v>11435</v>
      </c>
      <c r="O1741" s="1" t="s">
        <v>11436</v>
      </c>
    </row>
    <row r="1742">
      <c r="A1742" s="1" t="s">
        <v>4777</v>
      </c>
      <c r="B1742" s="1" t="s">
        <v>7777</v>
      </c>
      <c r="C1742" s="1">
        <v>1.0</v>
      </c>
      <c r="D1742" s="1">
        <v>100.0</v>
      </c>
      <c r="E1742" s="1">
        <v>4.0926587E7</v>
      </c>
      <c r="F1742" s="1" t="b">
        <v>0</v>
      </c>
      <c r="G1742" s="1" t="b">
        <v>0</v>
      </c>
      <c r="H1742" s="1" t="s">
        <v>4776</v>
      </c>
      <c r="I1742" s="1" t="s">
        <v>6111</v>
      </c>
      <c r="J1742" s="1" t="s">
        <v>11437</v>
      </c>
      <c r="L1742" s="1" t="s">
        <v>148</v>
      </c>
      <c r="M1742" s="1" t="s">
        <v>219</v>
      </c>
      <c r="N1742" s="1" t="s">
        <v>11438</v>
      </c>
      <c r="O1742" s="1" t="s">
        <v>11439</v>
      </c>
    </row>
    <row r="1743">
      <c r="A1743" s="1" t="s">
        <v>4778</v>
      </c>
      <c r="B1743" s="1" t="s">
        <v>7777</v>
      </c>
      <c r="C1743" s="1">
        <v>2.0</v>
      </c>
      <c r="D1743" s="1">
        <v>100.0</v>
      </c>
      <c r="E1743" s="1">
        <v>4.0926587E7</v>
      </c>
      <c r="F1743" s="1" t="b">
        <v>0</v>
      </c>
      <c r="G1743" s="1" t="b">
        <v>0</v>
      </c>
      <c r="H1743" s="1" t="s">
        <v>4776</v>
      </c>
      <c r="I1743" s="1" t="s">
        <v>6111</v>
      </c>
      <c r="J1743" s="1" t="s">
        <v>11437</v>
      </c>
      <c r="L1743" s="1" t="s">
        <v>148</v>
      </c>
      <c r="M1743" s="1" t="s">
        <v>219</v>
      </c>
      <c r="N1743" s="1" t="s">
        <v>11440</v>
      </c>
      <c r="O1743" s="1" t="s">
        <v>11441</v>
      </c>
    </row>
    <row r="1744">
      <c r="A1744" s="1" t="s">
        <v>4835</v>
      </c>
      <c r="B1744" s="1" t="s">
        <v>7777</v>
      </c>
      <c r="C1744" s="1">
        <v>2.0</v>
      </c>
      <c r="D1744" s="1">
        <v>100.0</v>
      </c>
      <c r="E1744" s="1">
        <v>4.0782788E7</v>
      </c>
      <c r="F1744" s="1" t="b">
        <v>0</v>
      </c>
      <c r="G1744" s="1" t="b">
        <v>0</v>
      </c>
      <c r="H1744" s="1" t="s">
        <v>4833</v>
      </c>
      <c r="I1744" s="1" t="s">
        <v>6111</v>
      </c>
      <c r="J1744" s="1" t="s">
        <v>11442</v>
      </c>
      <c r="L1744" s="1" t="s">
        <v>148</v>
      </c>
      <c r="M1744" s="1" t="s">
        <v>327</v>
      </c>
      <c r="N1744" s="1" t="s">
        <v>11443</v>
      </c>
      <c r="O1744" s="1" t="s">
        <v>11444</v>
      </c>
    </row>
    <row r="1745">
      <c r="A1745" s="1" t="s">
        <v>4834</v>
      </c>
      <c r="B1745" s="1" t="s">
        <v>7777</v>
      </c>
      <c r="C1745" s="1">
        <v>1.0</v>
      </c>
      <c r="D1745" s="1">
        <v>100.0</v>
      </c>
      <c r="E1745" s="1">
        <v>4.0782788E7</v>
      </c>
      <c r="F1745" s="1" t="b">
        <v>0</v>
      </c>
      <c r="G1745" s="1" t="b">
        <v>0</v>
      </c>
      <c r="H1745" s="1" t="s">
        <v>4833</v>
      </c>
      <c r="I1745" s="1" t="s">
        <v>6111</v>
      </c>
      <c r="J1745" s="1" t="s">
        <v>11442</v>
      </c>
      <c r="L1745" s="1" t="s">
        <v>148</v>
      </c>
      <c r="M1745" s="1" t="s">
        <v>327</v>
      </c>
      <c r="N1745" s="1" t="s">
        <v>11445</v>
      </c>
      <c r="O1745" s="1" t="s">
        <v>11446</v>
      </c>
    </row>
    <row r="1746">
      <c r="A1746" s="1" t="s">
        <v>4747</v>
      </c>
      <c r="B1746" s="1" t="s">
        <v>7777</v>
      </c>
      <c r="C1746" s="1">
        <v>1.0</v>
      </c>
      <c r="D1746" s="1">
        <v>100.0</v>
      </c>
      <c r="E1746" s="1">
        <v>4.0451538E7</v>
      </c>
      <c r="F1746" s="1" t="b">
        <v>0</v>
      </c>
      <c r="G1746" s="1" t="b">
        <v>0</v>
      </c>
      <c r="H1746" s="1" t="s">
        <v>4746</v>
      </c>
      <c r="I1746" s="1" t="s">
        <v>6111</v>
      </c>
      <c r="J1746" s="1" t="s">
        <v>11447</v>
      </c>
      <c r="K1746" s="1" t="s">
        <v>11448</v>
      </c>
      <c r="L1746" s="1" t="s">
        <v>639</v>
      </c>
      <c r="M1746" s="1" t="s">
        <v>640</v>
      </c>
      <c r="N1746" s="1" t="s">
        <v>11449</v>
      </c>
      <c r="O1746" s="1" t="s">
        <v>11450</v>
      </c>
    </row>
    <row r="1747">
      <c r="A1747" s="1" t="s">
        <v>4748</v>
      </c>
      <c r="B1747" s="1" t="s">
        <v>7777</v>
      </c>
      <c r="C1747" s="1">
        <v>2.0</v>
      </c>
      <c r="D1747" s="1">
        <v>100.0</v>
      </c>
      <c r="E1747" s="1">
        <v>4.0451538E7</v>
      </c>
      <c r="F1747" s="1" t="b">
        <v>0</v>
      </c>
      <c r="G1747" s="1" t="b">
        <v>0</v>
      </c>
      <c r="H1747" s="1" t="s">
        <v>4746</v>
      </c>
      <c r="I1747" s="1" t="s">
        <v>6111</v>
      </c>
      <c r="J1747" s="1" t="s">
        <v>11447</v>
      </c>
      <c r="K1747" s="1" t="s">
        <v>11448</v>
      </c>
      <c r="L1747" s="1" t="s">
        <v>639</v>
      </c>
      <c r="M1747" s="1" t="s">
        <v>640</v>
      </c>
      <c r="N1747" s="1" t="s">
        <v>11451</v>
      </c>
      <c r="O1747" s="1" t="s">
        <v>11452</v>
      </c>
    </row>
    <row r="1748">
      <c r="A1748" s="1" t="s">
        <v>4799</v>
      </c>
      <c r="B1748" s="1" t="s">
        <v>7777</v>
      </c>
      <c r="C1748" s="1">
        <v>1.0</v>
      </c>
      <c r="D1748" s="1">
        <v>100.0</v>
      </c>
      <c r="E1748" s="1">
        <v>4.0246135E7</v>
      </c>
      <c r="F1748" s="1" t="b">
        <v>0</v>
      </c>
      <c r="G1748" s="1" t="b">
        <v>0</v>
      </c>
      <c r="H1748" s="1" t="s">
        <v>4798</v>
      </c>
      <c r="I1748" s="1" t="s">
        <v>6111</v>
      </c>
      <c r="J1748" s="1" t="s">
        <v>11453</v>
      </c>
      <c r="L1748" s="1" t="s">
        <v>148</v>
      </c>
      <c r="M1748" s="1" t="s">
        <v>4056</v>
      </c>
      <c r="N1748" s="1" t="s">
        <v>11454</v>
      </c>
      <c r="O1748" s="1" t="s">
        <v>11455</v>
      </c>
    </row>
    <row r="1749">
      <c r="A1749" s="1" t="s">
        <v>4800</v>
      </c>
      <c r="B1749" s="1" t="s">
        <v>7777</v>
      </c>
      <c r="C1749" s="1">
        <v>2.0</v>
      </c>
      <c r="D1749" s="1">
        <v>100.0</v>
      </c>
      <c r="E1749" s="1">
        <v>4.0246135E7</v>
      </c>
      <c r="F1749" s="1" t="b">
        <v>0</v>
      </c>
      <c r="G1749" s="1" t="b">
        <v>0</v>
      </c>
      <c r="H1749" s="1" t="s">
        <v>4798</v>
      </c>
      <c r="I1749" s="1" t="s">
        <v>6111</v>
      </c>
      <c r="J1749" s="1" t="s">
        <v>11453</v>
      </c>
      <c r="L1749" s="1" t="s">
        <v>148</v>
      </c>
      <c r="M1749" s="1" t="s">
        <v>4056</v>
      </c>
      <c r="N1749" s="1" t="s">
        <v>11456</v>
      </c>
      <c r="O1749" s="1" t="s">
        <v>11457</v>
      </c>
    </row>
    <row r="1750">
      <c r="A1750" s="1" t="s">
        <v>4768</v>
      </c>
      <c r="B1750" s="1" t="s">
        <v>7777</v>
      </c>
      <c r="C1750" s="1">
        <v>2.0</v>
      </c>
      <c r="D1750" s="1">
        <v>100.0</v>
      </c>
      <c r="E1750" s="1">
        <v>4.0185913E7</v>
      </c>
      <c r="F1750" s="1" t="b">
        <v>0</v>
      </c>
      <c r="G1750" s="1" t="b">
        <v>0</v>
      </c>
      <c r="H1750" s="1" t="s">
        <v>4766</v>
      </c>
      <c r="I1750" s="1" t="s">
        <v>6111</v>
      </c>
      <c r="J1750" s="1" t="s">
        <v>11458</v>
      </c>
      <c r="K1750" s="1" t="s">
        <v>11459</v>
      </c>
      <c r="L1750" s="1" t="s">
        <v>639</v>
      </c>
      <c r="M1750" s="1" t="s">
        <v>640</v>
      </c>
      <c r="N1750" s="1" t="s">
        <v>11460</v>
      </c>
      <c r="O1750" s="1" t="s">
        <v>11461</v>
      </c>
    </row>
    <row r="1751">
      <c r="A1751" s="1" t="s">
        <v>4767</v>
      </c>
      <c r="B1751" s="1" t="s">
        <v>7777</v>
      </c>
      <c r="C1751" s="1">
        <v>1.0</v>
      </c>
      <c r="D1751" s="1">
        <v>100.0</v>
      </c>
      <c r="E1751" s="1">
        <v>4.0185913E7</v>
      </c>
      <c r="F1751" s="1" t="b">
        <v>0</v>
      </c>
      <c r="G1751" s="1" t="b">
        <v>0</v>
      </c>
      <c r="H1751" s="1" t="s">
        <v>4766</v>
      </c>
      <c r="I1751" s="1" t="s">
        <v>6111</v>
      </c>
      <c r="J1751" s="1" t="s">
        <v>11458</v>
      </c>
      <c r="K1751" s="1" t="s">
        <v>11459</v>
      </c>
      <c r="L1751" s="1" t="s">
        <v>639</v>
      </c>
      <c r="M1751" s="1" t="s">
        <v>640</v>
      </c>
      <c r="N1751" s="1" t="s">
        <v>11462</v>
      </c>
      <c r="O1751" s="1" t="s">
        <v>11463</v>
      </c>
    </row>
    <row r="1752">
      <c r="A1752" s="1" t="s">
        <v>4763</v>
      </c>
      <c r="B1752" s="1" t="s">
        <v>7777</v>
      </c>
      <c r="C1752" s="1">
        <v>2.0</v>
      </c>
      <c r="D1752" s="1">
        <v>100.0</v>
      </c>
      <c r="E1752" s="1">
        <v>4.0154023E7</v>
      </c>
      <c r="F1752" s="1" t="b">
        <v>0</v>
      </c>
      <c r="G1752" s="1" t="b">
        <v>0</v>
      </c>
      <c r="H1752" s="1" t="s">
        <v>4761</v>
      </c>
      <c r="I1752" s="1" t="s">
        <v>6111</v>
      </c>
      <c r="J1752" s="1" t="s">
        <v>11464</v>
      </c>
      <c r="K1752" s="1" t="s">
        <v>11465</v>
      </c>
      <c r="L1752" s="1" t="s">
        <v>639</v>
      </c>
      <c r="M1752" s="1" t="s">
        <v>640</v>
      </c>
      <c r="N1752" s="1" t="s">
        <v>11466</v>
      </c>
      <c r="O1752" s="1" t="s">
        <v>11467</v>
      </c>
    </row>
    <row r="1753">
      <c r="A1753" s="1" t="s">
        <v>4762</v>
      </c>
      <c r="B1753" s="1" t="s">
        <v>7777</v>
      </c>
      <c r="C1753" s="1">
        <v>1.0</v>
      </c>
      <c r="D1753" s="1">
        <v>100.0</v>
      </c>
      <c r="E1753" s="1">
        <v>4.0154023E7</v>
      </c>
      <c r="F1753" s="1" t="b">
        <v>0</v>
      </c>
      <c r="G1753" s="1" t="b">
        <v>0</v>
      </c>
      <c r="H1753" s="1" t="s">
        <v>4761</v>
      </c>
      <c r="I1753" s="1" t="s">
        <v>6111</v>
      </c>
      <c r="J1753" s="1" t="s">
        <v>11464</v>
      </c>
      <c r="K1753" s="1" t="s">
        <v>11465</v>
      </c>
      <c r="L1753" s="1" t="s">
        <v>639</v>
      </c>
      <c r="M1753" s="1" t="s">
        <v>640</v>
      </c>
      <c r="N1753" s="1" t="s">
        <v>11468</v>
      </c>
      <c r="O1753" s="1" t="s">
        <v>11469</v>
      </c>
    </row>
    <row r="1754">
      <c r="A1754" s="1" t="s">
        <v>4809</v>
      </c>
      <c r="B1754" s="1" t="s">
        <v>7777</v>
      </c>
      <c r="C1754" s="1">
        <v>1.0</v>
      </c>
      <c r="D1754" s="1">
        <v>100.0</v>
      </c>
      <c r="E1754" s="1">
        <v>4.0152818E7</v>
      </c>
      <c r="F1754" s="1" t="b">
        <v>0</v>
      </c>
      <c r="G1754" s="1" t="b">
        <v>0</v>
      </c>
      <c r="H1754" s="1" t="s">
        <v>4808</v>
      </c>
      <c r="I1754" s="1" t="s">
        <v>6111</v>
      </c>
      <c r="J1754" s="1" t="s">
        <v>11470</v>
      </c>
      <c r="L1754" s="1" t="s">
        <v>148</v>
      </c>
      <c r="M1754" s="1" t="s">
        <v>4111</v>
      </c>
      <c r="N1754" s="1" t="s">
        <v>11471</v>
      </c>
      <c r="O1754" s="1" t="s">
        <v>11472</v>
      </c>
    </row>
    <row r="1755">
      <c r="A1755" s="1" t="s">
        <v>4810</v>
      </c>
      <c r="B1755" s="1" t="s">
        <v>7777</v>
      </c>
      <c r="C1755" s="1">
        <v>2.0</v>
      </c>
      <c r="D1755" s="1">
        <v>100.0</v>
      </c>
      <c r="E1755" s="1">
        <v>4.0152818E7</v>
      </c>
      <c r="F1755" s="1" t="b">
        <v>0</v>
      </c>
      <c r="G1755" s="1" t="b">
        <v>0</v>
      </c>
      <c r="H1755" s="1" t="s">
        <v>4808</v>
      </c>
      <c r="I1755" s="1" t="s">
        <v>6111</v>
      </c>
      <c r="J1755" s="1" t="s">
        <v>11470</v>
      </c>
      <c r="L1755" s="1" t="s">
        <v>148</v>
      </c>
      <c r="M1755" s="1" t="s">
        <v>4111</v>
      </c>
      <c r="N1755" s="1" t="s">
        <v>11473</v>
      </c>
      <c r="O1755" s="1" t="s">
        <v>11474</v>
      </c>
    </row>
    <row r="1756">
      <c r="A1756" s="1" t="s">
        <v>4782</v>
      </c>
      <c r="B1756" s="1" t="s">
        <v>7777</v>
      </c>
      <c r="C1756" s="1">
        <v>1.0</v>
      </c>
      <c r="D1756" s="1">
        <v>100.0</v>
      </c>
      <c r="E1756" s="1">
        <v>4.0069431E7</v>
      </c>
      <c r="F1756" s="1" t="b">
        <v>0</v>
      </c>
      <c r="G1756" s="1" t="b">
        <v>0</v>
      </c>
      <c r="H1756" s="1" t="s">
        <v>4781</v>
      </c>
      <c r="I1756" s="1" t="s">
        <v>6111</v>
      </c>
      <c r="J1756" s="1" t="s">
        <v>11475</v>
      </c>
      <c r="L1756" s="1" t="s">
        <v>25</v>
      </c>
      <c r="M1756" s="1" t="s">
        <v>38</v>
      </c>
      <c r="N1756" s="1" t="s">
        <v>11476</v>
      </c>
      <c r="O1756" s="1" t="s">
        <v>11477</v>
      </c>
    </row>
    <row r="1757">
      <c r="A1757" s="1" t="s">
        <v>4783</v>
      </c>
      <c r="B1757" s="1" t="s">
        <v>7777</v>
      </c>
      <c r="C1757" s="1">
        <v>2.0</v>
      </c>
      <c r="D1757" s="1">
        <v>100.0</v>
      </c>
      <c r="E1757" s="1">
        <v>4.0069431E7</v>
      </c>
      <c r="F1757" s="1" t="b">
        <v>0</v>
      </c>
      <c r="G1757" s="1" t="b">
        <v>0</v>
      </c>
      <c r="H1757" s="1" t="s">
        <v>4781</v>
      </c>
      <c r="I1757" s="1" t="s">
        <v>6111</v>
      </c>
      <c r="J1757" s="1" t="s">
        <v>11475</v>
      </c>
      <c r="L1757" s="1" t="s">
        <v>25</v>
      </c>
      <c r="M1757" s="1" t="s">
        <v>38</v>
      </c>
      <c r="N1757" s="1" t="s">
        <v>11478</v>
      </c>
      <c r="O1757" s="1" t="s">
        <v>11479</v>
      </c>
    </row>
    <row r="1758">
      <c r="A1758" s="1" t="s">
        <v>4819</v>
      </c>
      <c r="B1758" s="1" t="s">
        <v>7777</v>
      </c>
      <c r="C1758" s="1">
        <v>1.0</v>
      </c>
      <c r="D1758" s="1">
        <v>100.0</v>
      </c>
      <c r="E1758" s="1">
        <v>3.9867875E7</v>
      </c>
      <c r="F1758" s="1" t="b">
        <v>0</v>
      </c>
      <c r="G1758" s="1" t="b">
        <v>0</v>
      </c>
      <c r="H1758" s="1" t="s">
        <v>4818</v>
      </c>
      <c r="I1758" s="1" t="s">
        <v>6111</v>
      </c>
      <c r="J1758" s="1" t="s">
        <v>11480</v>
      </c>
      <c r="L1758" s="1" t="s">
        <v>25</v>
      </c>
      <c r="M1758" s="1" t="s">
        <v>219</v>
      </c>
      <c r="N1758" s="1" t="s">
        <v>11481</v>
      </c>
      <c r="O1758" s="1" t="s">
        <v>11482</v>
      </c>
    </row>
    <row r="1759">
      <c r="A1759" s="1" t="s">
        <v>4820</v>
      </c>
      <c r="B1759" s="1" t="s">
        <v>7777</v>
      </c>
      <c r="C1759" s="1">
        <v>2.0</v>
      </c>
      <c r="D1759" s="1">
        <v>100.0</v>
      </c>
      <c r="E1759" s="1">
        <v>3.9867875E7</v>
      </c>
      <c r="F1759" s="1" t="b">
        <v>0</v>
      </c>
      <c r="G1759" s="1" t="b">
        <v>0</v>
      </c>
      <c r="H1759" s="1" t="s">
        <v>4818</v>
      </c>
      <c r="I1759" s="1" t="s">
        <v>6111</v>
      </c>
      <c r="J1759" s="1" t="s">
        <v>11480</v>
      </c>
      <c r="L1759" s="1" t="s">
        <v>25</v>
      </c>
      <c r="M1759" s="1" t="s">
        <v>219</v>
      </c>
      <c r="N1759" s="1" t="s">
        <v>11483</v>
      </c>
      <c r="O1759" s="1" t="s">
        <v>11484</v>
      </c>
    </row>
    <row r="1760">
      <c r="A1760" s="1" t="s">
        <v>4788</v>
      </c>
      <c r="B1760" s="1" t="s">
        <v>7777</v>
      </c>
      <c r="C1760" s="1">
        <v>2.0</v>
      </c>
      <c r="D1760" s="1">
        <v>100.0</v>
      </c>
      <c r="E1760" s="1">
        <v>3.9776448E7</v>
      </c>
      <c r="F1760" s="1" t="b">
        <v>0</v>
      </c>
      <c r="G1760" s="1" t="b">
        <v>0</v>
      </c>
      <c r="H1760" s="1" t="s">
        <v>4786</v>
      </c>
      <c r="I1760" s="1" t="s">
        <v>6111</v>
      </c>
      <c r="J1760" s="1" t="s">
        <v>11378</v>
      </c>
      <c r="K1760" s="1" t="s">
        <v>6700</v>
      </c>
      <c r="L1760" s="1" t="s">
        <v>87</v>
      </c>
      <c r="M1760" s="1" t="s">
        <v>88</v>
      </c>
      <c r="N1760" s="1" t="s">
        <v>11379</v>
      </c>
      <c r="O1760" s="1" t="s">
        <v>11485</v>
      </c>
    </row>
    <row r="1761">
      <c r="A1761" s="1" t="s">
        <v>4787</v>
      </c>
      <c r="B1761" s="1" t="s">
        <v>7777</v>
      </c>
      <c r="C1761" s="1">
        <v>1.0</v>
      </c>
      <c r="D1761" s="1">
        <v>100.0</v>
      </c>
      <c r="E1761" s="1">
        <v>3.9776448E7</v>
      </c>
      <c r="F1761" s="1" t="b">
        <v>0</v>
      </c>
      <c r="G1761" s="1" t="b">
        <v>0</v>
      </c>
      <c r="H1761" s="1" t="s">
        <v>4786</v>
      </c>
      <c r="I1761" s="1" t="s">
        <v>6111</v>
      </c>
      <c r="J1761" s="1" t="s">
        <v>11378</v>
      </c>
      <c r="K1761" s="1" t="s">
        <v>6700</v>
      </c>
      <c r="L1761" s="1" t="s">
        <v>87</v>
      </c>
      <c r="M1761" s="1" t="s">
        <v>88</v>
      </c>
      <c r="N1761" s="1" t="s">
        <v>11379</v>
      </c>
      <c r="O1761" s="1" t="s">
        <v>11486</v>
      </c>
    </row>
    <row r="1762">
      <c r="A1762" s="1" t="s">
        <v>4793</v>
      </c>
      <c r="B1762" s="1" t="s">
        <v>7777</v>
      </c>
      <c r="C1762" s="1">
        <v>2.0</v>
      </c>
      <c r="D1762" s="1">
        <v>100.0</v>
      </c>
      <c r="E1762" s="1">
        <v>3.9594017E7</v>
      </c>
      <c r="F1762" s="1" t="b">
        <v>0</v>
      </c>
      <c r="G1762" s="1" t="b">
        <v>0</v>
      </c>
      <c r="H1762" s="1" t="s">
        <v>4791</v>
      </c>
      <c r="I1762" s="1" t="s">
        <v>6111</v>
      </c>
      <c r="J1762" s="1" t="s">
        <v>11487</v>
      </c>
      <c r="K1762" s="1" t="s">
        <v>11488</v>
      </c>
      <c r="L1762" s="1" t="s">
        <v>4795</v>
      </c>
      <c r="M1762" s="1" t="s">
        <v>4796</v>
      </c>
      <c r="N1762" s="1" t="s">
        <v>11489</v>
      </c>
      <c r="O1762" s="1" t="s">
        <v>11490</v>
      </c>
    </row>
    <row r="1763">
      <c r="A1763" s="1" t="s">
        <v>4792</v>
      </c>
      <c r="B1763" s="1" t="s">
        <v>7777</v>
      </c>
      <c r="C1763" s="1">
        <v>1.0</v>
      </c>
      <c r="D1763" s="1">
        <v>100.0</v>
      </c>
      <c r="E1763" s="1">
        <v>3.9594017E7</v>
      </c>
      <c r="F1763" s="1" t="b">
        <v>0</v>
      </c>
      <c r="G1763" s="1" t="b">
        <v>0</v>
      </c>
      <c r="H1763" s="1" t="s">
        <v>4791</v>
      </c>
      <c r="I1763" s="1" t="s">
        <v>6111</v>
      </c>
      <c r="J1763" s="1" t="s">
        <v>11487</v>
      </c>
      <c r="K1763" s="1" t="s">
        <v>11488</v>
      </c>
      <c r="L1763" s="1" t="s">
        <v>4795</v>
      </c>
      <c r="M1763" s="1" t="s">
        <v>4796</v>
      </c>
      <c r="N1763" s="1" t="s">
        <v>11491</v>
      </c>
      <c r="O1763" s="1" t="s">
        <v>11492</v>
      </c>
    </row>
    <row r="1764">
      <c r="A1764" s="1" t="s">
        <v>4814</v>
      </c>
      <c r="B1764" s="1" t="s">
        <v>7777</v>
      </c>
      <c r="C1764" s="1">
        <v>1.0</v>
      </c>
      <c r="D1764" s="1">
        <v>100.0</v>
      </c>
      <c r="E1764" s="1">
        <v>3.9590502E7</v>
      </c>
      <c r="F1764" s="1" t="b">
        <v>0</v>
      </c>
      <c r="G1764" s="1" t="b">
        <v>0</v>
      </c>
      <c r="H1764" s="1" t="s">
        <v>4813</v>
      </c>
      <c r="I1764" s="1" t="s">
        <v>6111</v>
      </c>
      <c r="J1764" s="1" t="s">
        <v>11487</v>
      </c>
      <c r="K1764" s="1" t="s">
        <v>11493</v>
      </c>
      <c r="L1764" s="1" t="s">
        <v>4795</v>
      </c>
      <c r="M1764" s="1" t="s">
        <v>4796</v>
      </c>
      <c r="N1764" s="1" t="s">
        <v>11494</v>
      </c>
      <c r="O1764" s="1" t="s">
        <v>11495</v>
      </c>
    </row>
    <row r="1765">
      <c r="A1765" s="1" t="s">
        <v>4815</v>
      </c>
      <c r="B1765" s="1" t="s">
        <v>7777</v>
      </c>
      <c r="C1765" s="1">
        <v>2.0</v>
      </c>
      <c r="D1765" s="1">
        <v>100.0</v>
      </c>
      <c r="E1765" s="1">
        <v>3.9590502E7</v>
      </c>
      <c r="F1765" s="1" t="b">
        <v>0</v>
      </c>
      <c r="G1765" s="1" t="b">
        <v>0</v>
      </c>
      <c r="H1765" s="1" t="s">
        <v>4813</v>
      </c>
      <c r="I1765" s="1" t="s">
        <v>6111</v>
      </c>
      <c r="J1765" s="1" t="s">
        <v>11487</v>
      </c>
      <c r="K1765" s="1" t="s">
        <v>11493</v>
      </c>
      <c r="L1765" s="1" t="s">
        <v>4795</v>
      </c>
      <c r="M1765" s="1" t="s">
        <v>4796</v>
      </c>
      <c r="N1765" s="1" t="s">
        <v>11496</v>
      </c>
      <c r="O1765" s="1" t="s">
        <v>11497</v>
      </c>
    </row>
    <row r="1766">
      <c r="A1766" s="1" t="s">
        <v>4804</v>
      </c>
      <c r="B1766" s="1" t="s">
        <v>7777</v>
      </c>
      <c r="C1766" s="1">
        <v>1.0</v>
      </c>
      <c r="D1766" s="1">
        <v>100.0</v>
      </c>
      <c r="E1766" s="1">
        <v>3.9431172E7</v>
      </c>
      <c r="F1766" s="1" t="b">
        <v>0</v>
      </c>
      <c r="G1766" s="1" t="b">
        <v>0</v>
      </c>
      <c r="H1766" s="1" t="s">
        <v>4803</v>
      </c>
      <c r="I1766" s="1" t="s">
        <v>6111</v>
      </c>
      <c r="J1766" s="1" t="s">
        <v>11498</v>
      </c>
      <c r="K1766" s="1" t="s">
        <v>11499</v>
      </c>
      <c r="L1766" s="1" t="s">
        <v>639</v>
      </c>
      <c r="M1766" s="1" t="s">
        <v>640</v>
      </c>
      <c r="N1766" s="1" t="s">
        <v>11500</v>
      </c>
      <c r="O1766" s="1" t="s">
        <v>11501</v>
      </c>
    </row>
    <row r="1767">
      <c r="A1767" s="1" t="s">
        <v>4805</v>
      </c>
      <c r="B1767" s="1" t="s">
        <v>7777</v>
      </c>
      <c r="C1767" s="1">
        <v>2.0</v>
      </c>
      <c r="D1767" s="1">
        <v>100.0</v>
      </c>
      <c r="E1767" s="1">
        <v>3.9431172E7</v>
      </c>
      <c r="F1767" s="1" t="b">
        <v>0</v>
      </c>
      <c r="G1767" s="1" t="b">
        <v>0</v>
      </c>
      <c r="H1767" s="1" t="s">
        <v>4803</v>
      </c>
      <c r="I1767" s="1" t="s">
        <v>6111</v>
      </c>
      <c r="J1767" s="1" t="s">
        <v>11498</v>
      </c>
      <c r="K1767" s="1" t="s">
        <v>11499</v>
      </c>
      <c r="L1767" s="1" t="s">
        <v>639</v>
      </c>
      <c r="M1767" s="1" t="s">
        <v>640</v>
      </c>
      <c r="N1767" s="1" t="s">
        <v>11502</v>
      </c>
      <c r="O1767" s="1" t="s">
        <v>11503</v>
      </c>
    </row>
    <row r="1768">
      <c r="A1768" s="1" t="s">
        <v>4854</v>
      </c>
      <c r="B1768" s="1" t="s">
        <v>7777</v>
      </c>
      <c r="C1768" s="1">
        <v>1.0</v>
      </c>
      <c r="D1768" s="1">
        <v>100.0</v>
      </c>
      <c r="E1768" s="1">
        <v>3.9113627E7</v>
      </c>
      <c r="F1768" s="1" t="b">
        <v>0</v>
      </c>
      <c r="G1768" s="1" t="b">
        <v>0</v>
      </c>
      <c r="H1768" s="1" t="s">
        <v>4853</v>
      </c>
      <c r="I1768" s="1" t="s">
        <v>6111</v>
      </c>
      <c r="J1768" s="1" t="s">
        <v>11504</v>
      </c>
      <c r="L1768" s="1" t="s">
        <v>148</v>
      </c>
      <c r="M1768" s="1" t="s">
        <v>229</v>
      </c>
      <c r="N1768" s="1" t="s">
        <v>11505</v>
      </c>
      <c r="O1768" s="1" t="s">
        <v>11506</v>
      </c>
    </row>
    <row r="1769">
      <c r="A1769" s="1" t="s">
        <v>4855</v>
      </c>
      <c r="B1769" s="1" t="s">
        <v>7777</v>
      </c>
      <c r="C1769" s="1">
        <v>2.0</v>
      </c>
      <c r="D1769" s="1">
        <v>100.0</v>
      </c>
      <c r="E1769" s="1">
        <v>3.9113627E7</v>
      </c>
      <c r="F1769" s="1" t="b">
        <v>0</v>
      </c>
      <c r="G1769" s="1" t="b">
        <v>0</v>
      </c>
      <c r="H1769" s="1" t="s">
        <v>4853</v>
      </c>
      <c r="I1769" s="1" t="s">
        <v>6111</v>
      </c>
      <c r="J1769" s="1" t="s">
        <v>11504</v>
      </c>
      <c r="L1769" s="1" t="s">
        <v>148</v>
      </c>
      <c r="M1769" s="1" t="s">
        <v>229</v>
      </c>
      <c r="N1769" s="1" t="s">
        <v>11507</v>
      </c>
      <c r="O1769" s="1" t="s">
        <v>11508</v>
      </c>
    </row>
    <row r="1770">
      <c r="A1770" s="1" t="s">
        <v>4824</v>
      </c>
      <c r="B1770" s="1" t="s">
        <v>7777</v>
      </c>
      <c r="C1770" s="1">
        <v>1.0</v>
      </c>
      <c r="D1770" s="1">
        <v>100.0</v>
      </c>
      <c r="E1770" s="1">
        <v>3.8964871E7</v>
      </c>
      <c r="F1770" s="1" t="b">
        <v>0</v>
      </c>
      <c r="G1770" s="1" t="b">
        <v>0</v>
      </c>
      <c r="H1770" s="1" t="s">
        <v>4823</v>
      </c>
      <c r="I1770" s="1" t="s">
        <v>6111</v>
      </c>
      <c r="J1770" s="1" t="s">
        <v>11509</v>
      </c>
      <c r="K1770" s="1" t="s">
        <v>11510</v>
      </c>
      <c r="L1770" s="1" t="s">
        <v>639</v>
      </c>
      <c r="M1770" s="1" t="s">
        <v>640</v>
      </c>
      <c r="N1770" s="1" t="s">
        <v>11511</v>
      </c>
      <c r="O1770" s="1" t="s">
        <v>11512</v>
      </c>
    </row>
    <row r="1771">
      <c r="A1771" s="1" t="s">
        <v>4825</v>
      </c>
      <c r="B1771" s="1" t="s">
        <v>7777</v>
      </c>
      <c r="C1771" s="1">
        <v>2.0</v>
      </c>
      <c r="D1771" s="1">
        <v>100.0</v>
      </c>
      <c r="E1771" s="1">
        <v>3.8964871E7</v>
      </c>
      <c r="F1771" s="1" t="b">
        <v>0</v>
      </c>
      <c r="G1771" s="1" t="b">
        <v>0</v>
      </c>
      <c r="H1771" s="1" t="s">
        <v>4823</v>
      </c>
      <c r="I1771" s="1" t="s">
        <v>6111</v>
      </c>
      <c r="J1771" s="1" t="s">
        <v>11509</v>
      </c>
      <c r="K1771" s="1" t="s">
        <v>11510</v>
      </c>
      <c r="L1771" s="1" t="s">
        <v>639</v>
      </c>
      <c r="M1771" s="1" t="s">
        <v>640</v>
      </c>
      <c r="N1771" s="1" t="s">
        <v>11513</v>
      </c>
      <c r="O1771" s="1" t="s">
        <v>11514</v>
      </c>
    </row>
    <row r="1772">
      <c r="A1772" s="1" t="s">
        <v>4874</v>
      </c>
      <c r="B1772" s="1" t="s">
        <v>7777</v>
      </c>
      <c r="C1772" s="1">
        <v>1.0</v>
      </c>
      <c r="D1772" s="1">
        <v>100.0</v>
      </c>
      <c r="E1772" s="1">
        <v>3.8458107E7</v>
      </c>
      <c r="F1772" s="1" t="b">
        <v>0</v>
      </c>
      <c r="G1772" s="1" t="b">
        <v>0</v>
      </c>
      <c r="H1772" s="1" t="s">
        <v>4873</v>
      </c>
      <c r="I1772" s="1" t="s">
        <v>6111</v>
      </c>
      <c r="J1772" s="1" t="s">
        <v>11515</v>
      </c>
      <c r="K1772" s="1" t="s">
        <v>10802</v>
      </c>
      <c r="L1772" s="1" t="s">
        <v>4083</v>
      </c>
      <c r="M1772" s="1" t="s">
        <v>4084</v>
      </c>
      <c r="N1772" s="1" t="s">
        <v>11516</v>
      </c>
      <c r="O1772" s="1" t="s">
        <v>11517</v>
      </c>
    </row>
    <row r="1773">
      <c r="A1773" s="1" t="s">
        <v>4875</v>
      </c>
      <c r="B1773" s="1" t="s">
        <v>7777</v>
      </c>
      <c r="C1773" s="1">
        <v>2.0</v>
      </c>
      <c r="D1773" s="1">
        <v>100.0</v>
      </c>
      <c r="E1773" s="1">
        <v>3.8458107E7</v>
      </c>
      <c r="F1773" s="1" t="b">
        <v>0</v>
      </c>
      <c r="G1773" s="1" t="b">
        <v>0</v>
      </c>
      <c r="H1773" s="1" t="s">
        <v>4873</v>
      </c>
      <c r="I1773" s="1" t="s">
        <v>6111</v>
      </c>
      <c r="J1773" s="1" t="s">
        <v>11515</v>
      </c>
      <c r="K1773" s="1" t="s">
        <v>10802</v>
      </c>
      <c r="L1773" s="1" t="s">
        <v>4083</v>
      </c>
      <c r="M1773" s="1" t="s">
        <v>4084</v>
      </c>
      <c r="N1773" s="1" t="s">
        <v>11518</v>
      </c>
      <c r="O1773" s="1" t="s">
        <v>11519</v>
      </c>
    </row>
    <row r="1774">
      <c r="A1774" s="1" t="s">
        <v>4864</v>
      </c>
      <c r="B1774" s="1" t="s">
        <v>7777</v>
      </c>
      <c r="C1774" s="1">
        <v>1.0</v>
      </c>
      <c r="D1774" s="1">
        <v>100.0</v>
      </c>
      <c r="E1774" s="1">
        <v>3.8457256E7</v>
      </c>
      <c r="F1774" s="1" t="b">
        <v>0</v>
      </c>
      <c r="G1774" s="1" t="b">
        <v>0</v>
      </c>
      <c r="H1774" s="1" t="s">
        <v>4863</v>
      </c>
      <c r="I1774" s="1" t="s">
        <v>6111</v>
      </c>
      <c r="J1774" s="1" t="s">
        <v>11520</v>
      </c>
      <c r="L1774" s="1" t="s">
        <v>25</v>
      </c>
      <c r="M1774" s="1" t="s">
        <v>322</v>
      </c>
      <c r="N1774" s="1" t="s">
        <v>11521</v>
      </c>
      <c r="O1774" s="1" t="s">
        <v>11522</v>
      </c>
    </row>
    <row r="1775">
      <c r="A1775" s="1" t="s">
        <v>4865</v>
      </c>
      <c r="B1775" s="1" t="s">
        <v>7777</v>
      </c>
      <c r="C1775" s="1">
        <v>2.0</v>
      </c>
      <c r="D1775" s="1">
        <v>100.0</v>
      </c>
      <c r="E1775" s="1">
        <v>3.8457256E7</v>
      </c>
      <c r="F1775" s="1" t="b">
        <v>0</v>
      </c>
      <c r="G1775" s="1" t="b">
        <v>0</v>
      </c>
      <c r="H1775" s="1" t="s">
        <v>4863</v>
      </c>
      <c r="I1775" s="1" t="s">
        <v>6111</v>
      </c>
      <c r="J1775" s="1" t="s">
        <v>11520</v>
      </c>
      <c r="L1775" s="1" t="s">
        <v>25</v>
      </c>
      <c r="M1775" s="1" t="s">
        <v>322</v>
      </c>
      <c r="N1775" s="1" t="s">
        <v>11523</v>
      </c>
      <c r="O1775" s="1" t="s">
        <v>11524</v>
      </c>
    </row>
    <row r="1776">
      <c r="A1776" s="1" t="s">
        <v>4844</v>
      </c>
      <c r="B1776" s="1" t="s">
        <v>7777</v>
      </c>
      <c r="C1776" s="1">
        <v>1.0</v>
      </c>
      <c r="D1776" s="1">
        <v>100.0</v>
      </c>
      <c r="E1776" s="1">
        <v>3.8124404E7</v>
      </c>
      <c r="F1776" s="1" t="b">
        <v>0</v>
      </c>
      <c r="G1776" s="1" t="b">
        <v>0</v>
      </c>
      <c r="H1776" s="1" t="s">
        <v>4843</v>
      </c>
      <c r="I1776" s="1" t="s">
        <v>6111</v>
      </c>
      <c r="J1776" s="1" t="s">
        <v>11216</v>
      </c>
      <c r="K1776" s="1" t="s">
        <v>11525</v>
      </c>
      <c r="L1776" s="1" t="s">
        <v>633</v>
      </c>
      <c r="M1776" s="1" t="s">
        <v>634</v>
      </c>
      <c r="N1776" s="1" t="s">
        <v>11222</v>
      </c>
      <c r="O1776" s="1" t="s">
        <v>11526</v>
      </c>
    </row>
    <row r="1777">
      <c r="A1777" s="1" t="s">
        <v>4845</v>
      </c>
      <c r="B1777" s="1" t="s">
        <v>7777</v>
      </c>
      <c r="C1777" s="1">
        <v>2.0</v>
      </c>
      <c r="D1777" s="1">
        <v>100.0</v>
      </c>
      <c r="E1777" s="1">
        <v>3.8124404E7</v>
      </c>
      <c r="F1777" s="1" t="b">
        <v>0</v>
      </c>
      <c r="G1777" s="1" t="b">
        <v>0</v>
      </c>
      <c r="H1777" s="1" t="s">
        <v>4843</v>
      </c>
      <c r="I1777" s="1" t="s">
        <v>6111</v>
      </c>
      <c r="J1777" s="1" t="s">
        <v>11216</v>
      </c>
      <c r="K1777" s="1" t="s">
        <v>11525</v>
      </c>
      <c r="L1777" s="1" t="s">
        <v>633</v>
      </c>
      <c r="M1777" s="1" t="s">
        <v>634</v>
      </c>
      <c r="N1777" s="1" t="s">
        <v>6676</v>
      </c>
      <c r="O1777" s="1" t="s">
        <v>11527</v>
      </c>
    </row>
    <row r="1778">
      <c r="A1778" s="1" t="s">
        <v>4869</v>
      </c>
      <c r="B1778" s="1" t="s">
        <v>7777</v>
      </c>
      <c r="C1778" s="1">
        <v>1.0</v>
      </c>
      <c r="D1778" s="1">
        <v>100.0</v>
      </c>
      <c r="E1778" s="1">
        <v>3.8045838E7</v>
      </c>
      <c r="F1778" s="1" t="b">
        <v>0</v>
      </c>
      <c r="G1778" s="1" t="b">
        <v>0</v>
      </c>
      <c r="H1778" s="1" t="s">
        <v>4868</v>
      </c>
      <c r="I1778" s="1" t="s">
        <v>6111</v>
      </c>
      <c r="J1778" s="1" t="s">
        <v>11528</v>
      </c>
      <c r="L1778" s="1" t="s">
        <v>76</v>
      </c>
      <c r="M1778" s="1" t="s">
        <v>229</v>
      </c>
      <c r="N1778" s="1" t="s">
        <v>11529</v>
      </c>
      <c r="O1778" s="1" t="s">
        <v>11530</v>
      </c>
    </row>
    <row r="1779">
      <c r="A1779" s="1" t="s">
        <v>4870</v>
      </c>
      <c r="B1779" s="1" t="s">
        <v>7777</v>
      </c>
      <c r="C1779" s="1">
        <v>2.0</v>
      </c>
      <c r="D1779" s="1">
        <v>100.0</v>
      </c>
      <c r="E1779" s="1">
        <v>3.8045838E7</v>
      </c>
      <c r="F1779" s="1" t="b">
        <v>0</v>
      </c>
      <c r="G1779" s="1" t="b">
        <v>0</v>
      </c>
      <c r="H1779" s="1" t="s">
        <v>4868</v>
      </c>
      <c r="I1779" s="1" t="s">
        <v>6111</v>
      </c>
      <c r="J1779" s="1" t="s">
        <v>11528</v>
      </c>
      <c r="L1779" s="1" t="s">
        <v>76</v>
      </c>
      <c r="M1779" s="1" t="s">
        <v>229</v>
      </c>
      <c r="N1779" s="1" t="s">
        <v>11531</v>
      </c>
      <c r="O1779" s="1" t="s">
        <v>11532</v>
      </c>
    </row>
    <row r="1780">
      <c r="A1780" s="1" t="s">
        <v>4840</v>
      </c>
      <c r="B1780" s="1" t="s">
        <v>7777</v>
      </c>
      <c r="C1780" s="1">
        <v>2.0</v>
      </c>
      <c r="D1780" s="1">
        <v>100.0</v>
      </c>
      <c r="E1780" s="1">
        <v>3.7996809E7</v>
      </c>
      <c r="F1780" s="1" t="b">
        <v>0</v>
      </c>
      <c r="G1780" s="1" t="b">
        <v>0</v>
      </c>
      <c r="H1780" s="1" t="s">
        <v>4838</v>
      </c>
      <c r="I1780" s="1" t="s">
        <v>6111</v>
      </c>
      <c r="J1780" s="1" t="s">
        <v>11533</v>
      </c>
      <c r="K1780" s="1" t="s">
        <v>11534</v>
      </c>
      <c r="L1780" s="1" t="s">
        <v>174</v>
      </c>
      <c r="M1780" s="1" t="s">
        <v>897</v>
      </c>
      <c r="N1780" s="1" t="s">
        <v>6676</v>
      </c>
      <c r="O1780" s="1" t="s">
        <v>11535</v>
      </c>
    </row>
    <row r="1781">
      <c r="A1781" s="1" t="s">
        <v>4839</v>
      </c>
      <c r="B1781" s="1" t="s">
        <v>7777</v>
      </c>
      <c r="C1781" s="1">
        <v>1.0</v>
      </c>
      <c r="D1781" s="1">
        <v>100.0</v>
      </c>
      <c r="E1781" s="1">
        <v>3.7996809E7</v>
      </c>
      <c r="F1781" s="1" t="b">
        <v>0</v>
      </c>
      <c r="G1781" s="1" t="b">
        <v>0</v>
      </c>
      <c r="H1781" s="1" t="s">
        <v>4838</v>
      </c>
      <c r="I1781" s="1" t="s">
        <v>6111</v>
      </c>
      <c r="J1781" s="1" t="s">
        <v>11533</v>
      </c>
      <c r="K1781" s="1" t="s">
        <v>11534</v>
      </c>
      <c r="L1781" s="1" t="s">
        <v>174</v>
      </c>
      <c r="M1781" s="1" t="s">
        <v>897</v>
      </c>
      <c r="N1781" s="1" t="s">
        <v>6676</v>
      </c>
      <c r="O1781" s="1" t="s">
        <v>11536</v>
      </c>
    </row>
    <row r="1782">
      <c r="A1782" s="1" t="s">
        <v>4860</v>
      </c>
      <c r="B1782" s="1" t="s">
        <v>7777</v>
      </c>
      <c r="C1782" s="1">
        <v>2.0</v>
      </c>
      <c r="D1782" s="1">
        <v>100.0</v>
      </c>
      <c r="E1782" s="1">
        <v>3.7957547E7</v>
      </c>
      <c r="F1782" s="1" t="b">
        <v>0</v>
      </c>
      <c r="G1782" s="1" t="b">
        <v>0</v>
      </c>
      <c r="H1782" s="1" t="s">
        <v>4858</v>
      </c>
      <c r="I1782" s="1" t="s">
        <v>6111</v>
      </c>
      <c r="J1782" s="1" t="s">
        <v>11537</v>
      </c>
      <c r="K1782" s="1" t="s">
        <v>11538</v>
      </c>
      <c r="L1782" s="1" t="s">
        <v>639</v>
      </c>
      <c r="M1782" s="1" t="s">
        <v>640</v>
      </c>
      <c r="N1782" s="1" t="s">
        <v>11539</v>
      </c>
      <c r="O1782" s="1" t="s">
        <v>11540</v>
      </c>
    </row>
    <row r="1783">
      <c r="A1783" s="1" t="s">
        <v>4859</v>
      </c>
      <c r="B1783" s="1" t="s">
        <v>7777</v>
      </c>
      <c r="C1783" s="1">
        <v>1.0</v>
      </c>
      <c r="D1783" s="1">
        <v>100.0</v>
      </c>
      <c r="E1783" s="1">
        <v>3.7957547E7</v>
      </c>
      <c r="F1783" s="1" t="b">
        <v>0</v>
      </c>
      <c r="G1783" s="1" t="b">
        <v>0</v>
      </c>
      <c r="H1783" s="1" t="s">
        <v>4858</v>
      </c>
      <c r="I1783" s="1" t="s">
        <v>6111</v>
      </c>
      <c r="J1783" s="1" t="s">
        <v>11537</v>
      </c>
      <c r="K1783" s="1" t="s">
        <v>11538</v>
      </c>
      <c r="L1783" s="1" t="s">
        <v>639</v>
      </c>
      <c r="M1783" s="1" t="s">
        <v>640</v>
      </c>
      <c r="N1783" s="1" t="s">
        <v>11541</v>
      </c>
      <c r="O1783" s="1" t="s">
        <v>11542</v>
      </c>
    </row>
    <row r="1784">
      <c r="A1784" s="1" t="s">
        <v>4880</v>
      </c>
      <c r="B1784" s="1" t="s">
        <v>7777</v>
      </c>
      <c r="C1784" s="1">
        <v>2.0</v>
      </c>
      <c r="D1784" s="1">
        <v>100.0</v>
      </c>
      <c r="E1784" s="1">
        <v>3.7870797E7</v>
      </c>
      <c r="F1784" s="1" t="b">
        <v>0</v>
      </c>
      <c r="G1784" s="1" t="b">
        <v>0</v>
      </c>
      <c r="H1784" s="1" t="s">
        <v>4878</v>
      </c>
      <c r="I1784" s="1" t="s">
        <v>6111</v>
      </c>
      <c r="J1784" s="1" t="s">
        <v>11543</v>
      </c>
      <c r="L1784" s="1" t="s">
        <v>148</v>
      </c>
      <c r="M1784" s="1" t="s">
        <v>224</v>
      </c>
      <c r="N1784" s="1" t="s">
        <v>11544</v>
      </c>
      <c r="O1784" s="1" t="s">
        <v>11545</v>
      </c>
    </row>
    <row r="1785">
      <c r="A1785" s="1" t="s">
        <v>4879</v>
      </c>
      <c r="B1785" s="1" t="s">
        <v>7777</v>
      </c>
      <c r="C1785" s="1">
        <v>1.0</v>
      </c>
      <c r="D1785" s="1">
        <v>100.0</v>
      </c>
      <c r="E1785" s="1">
        <v>3.7870797E7</v>
      </c>
      <c r="F1785" s="1" t="b">
        <v>0</v>
      </c>
      <c r="G1785" s="1" t="b">
        <v>0</v>
      </c>
      <c r="H1785" s="1" t="s">
        <v>4878</v>
      </c>
      <c r="I1785" s="1" t="s">
        <v>6111</v>
      </c>
      <c r="J1785" s="1" t="s">
        <v>11543</v>
      </c>
      <c r="L1785" s="1" t="s">
        <v>148</v>
      </c>
      <c r="M1785" s="1" t="s">
        <v>224</v>
      </c>
      <c r="N1785" s="1" t="s">
        <v>11546</v>
      </c>
      <c r="O1785" s="1" t="s">
        <v>11547</v>
      </c>
    </row>
    <row r="1786">
      <c r="A1786" s="1" t="s">
        <v>4890</v>
      </c>
      <c r="B1786" s="1" t="s">
        <v>7777</v>
      </c>
      <c r="C1786" s="1">
        <v>2.0</v>
      </c>
      <c r="D1786" s="1">
        <v>100.0</v>
      </c>
      <c r="E1786" s="1">
        <v>3.7604977E7</v>
      </c>
      <c r="F1786" s="1" t="b">
        <v>0</v>
      </c>
      <c r="G1786" s="1" t="b">
        <v>0</v>
      </c>
      <c r="H1786" s="1" t="s">
        <v>4888</v>
      </c>
      <c r="I1786" s="1" t="s">
        <v>6111</v>
      </c>
      <c r="J1786" s="1" t="s">
        <v>11363</v>
      </c>
      <c r="K1786" s="1" t="s">
        <v>11325</v>
      </c>
      <c r="L1786" s="1" t="s">
        <v>740</v>
      </c>
      <c r="M1786" s="1" t="s">
        <v>741</v>
      </c>
      <c r="N1786" s="1" t="s">
        <v>11365</v>
      </c>
      <c r="O1786" s="1" t="s">
        <v>11548</v>
      </c>
    </row>
    <row r="1787">
      <c r="A1787" s="1" t="s">
        <v>4889</v>
      </c>
      <c r="B1787" s="1" t="s">
        <v>7777</v>
      </c>
      <c r="C1787" s="1">
        <v>1.0</v>
      </c>
      <c r="D1787" s="1">
        <v>100.0</v>
      </c>
      <c r="E1787" s="1">
        <v>3.7604977E7</v>
      </c>
      <c r="F1787" s="1" t="b">
        <v>0</v>
      </c>
      <c r="G1787" s="1" t="b">
        <v>0</v>
      </c>
      <c r="H1787" s="1" t="s">
        <v>4888</v>
      </c>
      <c r="I1787" s="1" t="s">
        <v>6111</v>
      </c>
      <c r="J1787" s="1" t="s">
        <v>11363</v>
      </c>
      <c r="K1787" s="1" t="s">
        <v>11325</v>
      </c>
      <c r="L1787" s="1" t="s">
        <v>740</v>
      </c>
      <c r="M1787" s="1" t="s">
        <v>741</v>
      </c>
      <c r="N1787" s="1" t="s">
        <v>11365</v>
      </c>
      <c r="O1787" s="1" t="s">
        <v>11549</v>
      </c>
    </row>
    <row r="1788">
      <c r="A1788" s="1" t="s">
        <v>4884</v>
      </c>
      <c r="B1788" s="1" t="s">
        <v>7777</v>
      </c>
      <c r="C1788" s="1">
        <v>1.0</v>
      </c>
      <c r="D1788" s="1">
        <v>100.0</v>
      </c>
      <c r="E1788" s="1">
        <v>3.751802E7</v>
      </c>
      <c r="F1788" s="1" t="b">
        <v>0</v>
      </c>
      <c r="G1788" s="1" t="b">
        <v>0</v>
      </c>
      <c r="H1788" s="1" t="s">
        <v>4883</v>
      </c>
      <c r="I1788" s="1" t="s">
        <v>6111</v>
      </c>
      <c r="J1788" s="1" t="s">
        <v>11550</v>
      </c>
      <c r="K1788" s="1" t="s">
        <v>11551</v>
      </c>
      <c r="L1788" s="1" t="s">
        <v>639</v>
      </c>
      <c r="M1788" s="1" t="s">
        <v>640</v>
      </c>
      <c r="N1788" s="1" t="s">
        <v>11552</v>
      </c>
      <c r="O1788" s="1" t="s">
        <v>11553</v>
      </c>
    </row>
    <row r="1789">
      <c r="A1789" s="1" t="s">
        <v>4885</v>
      </c>
      <c r="B1789" s="1" t="s">
        <v>7777</v>
      </c>
      <c r="C1789" s="1">
        <v>2.0</v>
      </c>
      <c r="D1789" s="1">
        <v>100.0</v>
      </c>
      <c r="E1789" s="1">
        <v>3.751802E7</v>
      </c>
      <c r="F1789" s="1" t="b">
        <v>0</v>
      </c>
      <c r="G1789" s="1" t="b">
        <v>0</v>
      </c>
      <c r="H1789" s="1" t="s">
        <v>4883</v>
      </c>
      <c r="I1789" s="1" t="s">
        <v>6111</v>
      </c>
      <c r="J1789" s="1" t="s">
        <v>11550</v>
      </c>
      <c r="K1789" s="1" t="s">
        <v>11551</v>
      </c>
      <c r="L1789" s="1" t="s">
        <v>639</v>
      </c>
      <c r="M1789" s="1" t="s">
        <v>640</v>
      </c>
      <c r="N1789" s="1" t="s">
        <v>11554</v>
      </c>
      <c r="O1789" s="1" t="s">
        <v>11555</v>
      </c>
    </row>
    <row r="1790">
      <c r="A1790" s="1" t="s">
        <v>4904</v>
      </c>
      <c r="B1790" s="1" t="s">
        <v>7777</v>
      </c>
      <c r="C1790" s="1">
        <v>1.0</v>
      </c>
      <c r="D1790" s="1">
        <v>100.0</v>
      </c>
      <c r="E1790" s="1">
        <v>3.7321501E7</v>
      </c>
      <c r="F1790" s="1" t="b">
        <v>0</v>
      </c>
      <c r="G1790" s="1" t="b">
        <v>0</v>
      </c>
      <c r="H1790" s="1" t="s">
        <v>4903</v>
      </c>
      <c r="I1790" s="1" t="s">
        <v>6111</v>
      </c>
      <c r="J1790" s="1" t="s">
        <v>11556</v>
      </c>
      <c r="L1790" s="1" t="s">
        <v>148</v>
      </c>
      <c r="M1790" s="1" t="s">
        <v>26</v>
      </c>
      <c r="N1790" s="1" t="s">
        <v>11557</v>
      </c>
      <c r="O1790" s="1" t="s">
        <v>11558</v>
      </c>
    </row>
    <row r="1791">
      <c r="A1791" s="1" t="s">
        <v>4905</v>
      </c>
      <c r="B1791" s="1" t="s">
        <v>7777</v>
      </c>
      <c r="C1791" s="1">
        <v>2.0</v>
      </c>
      <c r="D1791" s="1">
        <v>100.0</v>
      </c>
      <c r="E1791" s="1">
        <v>3.7321501E7</v>
      </c>
      <c r="F1791" s="1" t="b">
        <v>0</v>
      </c>
      <c r="G1791" s="1" t="b">
        <v>0</v>
      </c>
      <c r="H1791" s="1" t="s">
        <v>4903</v>
      </c>
      <c r="I1791" s="1" t="s">
        <v>6111</v>
      </c>
      <c r="J1791" s="1" t="s">
        <v>11556</v>
      </c>
      <c r="L1791" s="1" t="s">
        <v>148</v>
      </c>
      <c r="M1791" s="1" t="s">
        <v>26</v>
      </c>
      <c r="N1791" s="1" t="s">
        <v>11559</v>
      </c>
      <c r="O1791" s="1" t="s">
        <v>11560</v>
      </c>
    </row>
    <row r="1792">
      <c r="A1792" s="1" t="s">
        <v>4900</v>
      </c>
      <c r="B1792" s="1" t="s">
        <v>7777</v>
      </c>
      <c r="C1792" s="1">
        <v>2.0</v>
      </c>
      <c r="D1792" s="1">
        <v>100.0</v>
      </c>
      <c r="E1792" s="1">
        <v>3.7124538E7</v>
      </c>
      <c r="F1792" s="1" t="b">
        <v>0</v>
      </c>
      <c r="G1792" s="1" t="b">
        <v>0</v>
      </c>
      <c r="H1792" s="1" t="s">
        <v>4898</v>
      </c>
      <c r="I1792" s="1" t="s">
        <v>6111</v>
      </c>
      <c r="J1792" s="1" t="s">
        <v>11338</v>
      </c>
      <c r="K1792" s="1" t="s">
        <v>11525</v>
      </c>
      <c r="L1792" s="1" t="s">
        <v>633</v>
      </c>
      <c r="M1792" s="1" t="s">
        <v>634</v>
      </c>
      <c r="N1792" s="1" t="s">
        <v>6676</v>
      </c>
      <c r="O1792" s="1" t="s">
        <v>11561</v>
      </c>
    </row>
    <row r="1793">
      <c r="A1793" s="1" t="s">
        <v>4899</v>
      </c>
      <c r="B1793" s="1" t="s">
        <v>7777</v>
      </c>
      <c r="C1793" s="1">
        <v>1.0</v>
      </c>
      <c r="D1793" s="1">
        <v>100.0</v>
      </c>
      <c r="E1793" s="1">
        <v>3.7124538E7</v>
      </c>
      <c r="F1793" s="1" t="b">
        <v>0</v>
      </c>
      <c r="G1793" s="1" t="b">
        <v>0</v>
      </c>
      <c r="H1793" s="1" t="s">
        <v>4898</v>
      </c>
      <c r="I1793" s="1" t="s">
        <v>6111</v>
      </c>
      <c r="J1793" s="1" t="s">
        <v>11338</v>
      </c>
      <c r="K1793" s="1" t="s">
        <v>11525</v>
      </c>
      <c r="L1793" s="1" t="s">
        <v>633</v>
      </c>
      <c r="M1793" s="1" t="s">
        <v>634</v>
      </c>
      <c r="N1793" s="1" t="s">
        <v>11222</v>
      </c>
      <c r="O1793" s="1" t="s">
        <v>11562</v>
      </c>
    </row>
    <row r="1794">
      <c r="A1794" s="1" t="s">
        <v>4910</v>
      </c>
      <c r="B1794" s="1" t="s">
        <v>7777</v>
      </c>
      <c r="C1794" s="1">
        <v>2.0</v>
      </c>
      <c r="D1794" s="1">
        <v>100.0</v>
      </c>
      <c r="E1794" s="1">
        <v>3.6903681E7</v>
      </c>
      <c r="F1794" s="1" t="b">
        <v>0</v>
      </c>
      <c r="G1794" s="1" t="b">
        <v>0</v>
      </c>
      <c r="H1794" s="1" t="s">
        <v>4908</v>
      </c>
      <c r="I1794" s="1" t="s">
        <v>6111</v>
      </c>
      <c r="J1794" s="1" t="s">
        <v>11563</v>
      </c>
      <c r="L1794" s="1" t="s">
        <v>25</v>
      </c>
      <c r="M1794" s="1" t="s">
        <v>249</v>
      </c>
      <c r="N1794" s="1" t="s">
        <v>11564</v>
      </c>
      <c r="O1794" s="1" t="s">
        <v>11565</v>
      </c>
    </row>
    <row r="1795">
      <c r="A1795" s="1" t="s">
        <v>4909</v>
      </c>
      <c r="B1795" s="1" t="s">
        <v>7777</v>
      </c>
      <c r="C1795" s="1">
        <v>1.0</v>
      </c>
      <c r="D1795" s="1">
        <v>100.0</v>
      </c>
      <c r="E1795" s="1">
        <v>3.6903681E7</v>
      </c>
      <c r="F1795" s="1" t="b">
        <v>0</v>
      </c>
      <c r="G1795" s="1" t="b">
        <v>0</v>
      </c>
      <c r="H1795" s="1" t="s">
        <v>4908</v>
      </c>
      <c r="I1795" s="1" t="s">
        <v>6111</v>
      </c>
      <c r="J1795" s="1" t="s">
        <v>11563</v>
      </c>
      <c r="L1795" s="1" t="s">
        <v>25</v>
      </c>
      <c r="M1795" s="1" t="s">
        <v>249</v>
      </c>
      <c r="N1795" s="1" t="s">
        <v>11566</v>
      </c>
      <c r="O1795" s="1" t="s">
        <v>11567</v>
      </c>
    </row>
    <row r="1796">
      <c r="A1796" s="1" t="s">
        <v>4924</v>
      </c>
      <c r="B1796" s="1" t="s">
        <v>7777</v>
      </c>
      <c r="C1796" s="1">
        <v>1.0</v>
      </c>
      <c r="D1796" s="1">
        <v>100.0</v>
      </c>
      <c r="E1796" s="1">
        <v>3.6809968E7</v>
      </c>
      <c r="F1796" s="1" t="b">
        <v>0</v>
      </c>
      <c r="G1796" s="1" t="b">
        <v>0</v>
      </c>
      <c r="H1796" s="1" t="s">
        <v>4923</v>
      </c>
      <c r="I1796" s="1" t="s">
        <v>6111</v>
      </c>
      <c r="J1796" s="1" t="s">
        <v>11568</v>
      </c>
      <c r="K1796" s="1" t="s">
        <v>11569</v>
      </c>
      <c r="L1796" s="1" t="s">
        <v>639</v>
      </c>
      <c r="M1796" s="1" t="s">
        <v>640</v>
      </c>
      <c r="N1796" s="1" t="s">
        <v>11570</v>
      </c>
      <c r="O1796" s="1" t="s">
        <v>11571</v>
      </c>
    </row>
    <row r="1797">
      <c r="A1797" s="1" t="s">
        <v>4925</v>
      </c>
      <c r="B1797" s="1" t="s">
        <v>7777</v>
      </c>
      <c r="C1797" s="1">
        <v>2.0</v>
      </c>
      <c r="D1797" s="1">
        <v>100.0</v>
      </c>
      <c r="E1797" s="1">
        <v>3.6809968E7</v>
      </c>
      <c r="F1797" s="1" t="b">
        <v>0</v>
      </c>
      <c r="G1797" s="1" t="b">
        <v>0</v>
      </c>
      <c r="H1797" s="1" t="s">
        <v>4923</v>
      </c>
      <c r="I1797" s="1" t="s">
        <v>6111</v>
      </c>
      <c r="J1797" s="1" t="s">
        <v>11568</v>
      </c>
      <c r="K1797" s="1" t="s">
        <v>11569</v>
      </c>
      <c r="L1797" s="1" t="s">
        <v>639</v>
      </c>
      <c r="M1797" s="1" t="s">
        <v>640</v>
      </c>
      <c r="N1797" s="1" t="s">
        <v>11572</v>
      </c>
      <c r="O1797" s="1" t="s">
        <v>11573</v>
      </c>
    </row>
    <row r="1798">
      <c r="A1798" s="1" t="s">
        <v>4914</v>
      </c>
      <c r="B1798" s="1" t="s">
        <v>7777</v>
      </c>
      <c r="C1798" s="1">
        <v>1.0</v>
      </c>
      <c r="D1798" s="1">
        <v>100.0</v>
      </c>
      <c r="E1798" s="1">
        <v>3.6738559E7</v>
      </c>
      <c r="F1798" s="1" t="b">
        <v>0</v>
      </c>
      <c r="G1798" s="1" t="b">
        <v>0</v>
      </c>
      <c r="H1798" s="1" t="s">
        <v>4913</v>
      </c>
      <c r="I1798" s="1" t="s">
        <v>6111</v>
      </c>
      <c r="J1798" s="1" t="s">
        <v>11324</v>
      </c>
      <c r="K1798" s="1" t="s">
        <v>11364</v>
      </c>
      <c r="L1798" s="1" t="s">
        <v>740</v>
      </c>
      <c r="M1798" s="1" t="s">
        <v>741</v>
      </c>
      <c r="N1798" s="1" t="s">
        <v>6676</v>
      </c>
      <c r="O1798" s="1" t="s">
        <v>11574</v>
      </c>
    </row>
    <row r="1799">
      <c r="A1799" s="1" t="s">
        <v>4915</v>
      </c>
      <c r="B1799" s="1" t="s">
        <v>7777</v>
      </c>
      <c r="C1799" s="1">
        <v>2.0</v>
      </c>
      <c r="D1799" s="1">
        <v>100.0</v>
      </c>
      <c r="E1799" s="1">
        <v>3.6738559E7</v>
      </c>
      <c r="F1799" s="1" t="b">
        <v>0</v>
      </c>
      <c r="G1799" s="1" t="b">
        <v>0</v>
      </c>
      <c r="H1799" s="1" t="s">
        <v>4913</v>
      </c>
      <c r="I1799" s="1" t="s">
        <v>6111</v>
      </c>
      <c r="J1799" s="1" t="s">
        <v>11324</v>
      </c>
      <c r="K1799" s="1" t="s">
        <v>11364</v>
      </c>
      <c r="L1799" s="1" t="s">
        <v>740</v>
      </c>
      <c r="M1799" s="1" t="s">
        <v>741</v>
      </c>
      <c r="N1799" s="1" t="s">
        <v>6676</v>
      </c>
      <c r="O1799" s="1" t="s">
        <v>11575</v>
      </c>
    </row>
    <row r="1800">
      <c r="A1800" s="1" t="s">
        <v>4935</v>
      </c>
      <c r="B1800" s="1" t="s">
        <v>7777</v>
      </c>
      <c r="C1800" s="1">
        <v>2.0</v>
      </c>
      <c r="D1800" s="1">
        <v>100.0</v>
      </c>
      <c r="E1800" s="1">
        <v>3.6664607E7</v>
      </c>
      <c r="F1800" s="1" t="b">
        <v>0</v>
      </c>
      <c r="G1800" s="1" t="b">
        <v>0</v>
      </c>
      <c r="H1800" s="1" t="s">
        <v>4933</v>
      </c>
      <c r="I1800" s="1" t="s">
        <v>6111</v>
      </c>
      <c r="J1800" s="1" t="s">
        <v>11576</v>
      </c>
      <c r="K1800" s="1" t="s">
        <v>11577</v>
      </c>
      <c r="L1800" s="1" t="s">
        <v>639</v>
      </c>
      <c r="M1800" s="1" t="s">
        <v>640</v>
      </c>
      <c r="N1800" s="1" t="s">
        <v>11578</v>
      </c>
      <c r="O1800" s="1" t="s">
        <v>11579</v>
      </c>
    </row>
    <row r="1801">
      <c r="A1801" s="1" t="s">
        <v>4934</v>
      </c>
      <c r="B1801" s="1" t="s">
        <v>7777</v>
      </c>
      <c r="C1801" s="1">
        <v>1.0</v>
      </c>
      <c r="D1801" s="1">
        <v>100.0</v>
      </c>
      <c r="E1801" s="1">
        <v>3.6664607E7</v>
      </c>
      <c r="F1801" s="1" t="b">
        <v>0</v>
      </c>
      <c r="G1801" s="1" t="b">
        <v>0</v>
      </c>
      <c r="H1801" s="1" t="s">
        <v>4933</v>
      </c>
      <c r="I1801" s="1" t="s">
        <v>6111</v>
      </c>
      <c r="J1801" s="1" t="s">
        <v>11576</v>
      </c>
      <c r="K1801" s="1" t="s">
        <v>11577</v>
      </c>
      <c r="L1801" s="1" t="s">
        <v>639</v>
      </c>
      <c r="M1801" s="1" t="s">
        <v>640</v>
      </c>
      <c r="N1801" s="1" t="s">
        <v>11580</v>
      </c>
      <c r="O1801" s="1" t="s">
        <v>11581</v>
      </c>
    </row>
    <row r="1802">
      <c r="A1802" s="1" t="s">
        <v>4959</v>
      </c>
      <c r="B1802" s="1" t="s">
        <v>7777</v>
      </c>
      <c r="C1802" s="1">
        <v>1.0</v>
      </c>
      <c r="D1802" s="1">
        <v>100.0</v>
      </c>
      <c r="E1802" s="1">
        <v>3.6559908E7</v>
      </c>
      <c r="F1802" s="1" t="b">
        <v>0</v>
      </c>
      <c r="G1802" s="1" t="b">
        <v>0</v>
      </c>
      <c r="H1802" s="1" t="s">
        <v>4958</v>
      </c>
      <c r="I1802" s="1" t="s">
        <v>6111</v>
      </c>
      <c r="J1802" s="1" t="s">
        <v>11582</v>
      </c>
      <c r="L1802" s="1" t="s">
        <v>148</v>
      </c>
      <c r="M1802" s="1" t="s">
        <v>38</v>
      </c>
      <c r="N1802" s="1" t="s">
        <v>11583</v>
      </c>
      <c r="O1802" s="1" t="s">
        <v>11584</v>
      </c>
    </row>
    <row r="1803">
      <c r="A1803" s="1" t="s">
        <v>4960</v>
      </c>
      <c r="B1803" s="1" t="s">
        <v>7777</v>
      </c>
      <c r="C1803" s="1">
        <v>2.0</v>
      </c>
      <c r="D1803" s="1">
        <v>100.0</v>
      </c>
      <c r="E1803" s="1">
        <v>3.6559908E7</v>
      </c>
      <c r="F1803" s="1" t="b">
        <v>0</v>
      </c>
      <c r="G1803" s="1" t="b">
        <v>0</v>
      </c>
      <c r="H1803" s="1" t="s">
        <v>4958</v>
      </c>
      <c r="I1803" s="1" t="s">
        <v>6111</v>
      </c>
      <c r="J1803" s="1" t="s">
        <v>11582</v>
      </c>
      <c r="L1803" s="1" t="s">
        <v>148</v>
      </c>
      <c r="M1803" s="1" t="s">
        <v>38</v>
      </c>
      <c r="N1803" s="1" t="s">
        <v>11585</v>
      </c>
      <c r="O1803" s="1" t="s">
        <v>11586</v>
      </c>
    </row>
    <row r="1804">
      <c r="A1804" s="1" t="s">
        <v>4940</v>
      </c>
      <c r="B1804" s="1" t="s">
        <v>7777</v>
      </c>
      <c r="C1804" s="1">
        <v>2.0</v>
      </c>
      <c r="D1804" s="1">
        <v>100.0</v>
      </c>
      <c r="E1804" s="1">
        <v>3.6524586E7</v>
      </c>
      <c r="F1804" s="1" t="b">
        <v>0</v>
      </c>
      <c r="G1804" s="1" t="b">
        <v>0</v>
      </c>
      <c r="H1804" s="1" t="s">
        <v>4938</v>
      </c>
      <c r="I1804" s="1" t="s">
        <v>6111</v>
      </c>
      <c r="J1804" s="1" t="s">
        <v>11587</v>
      </c>
      <c r="K1804" s="1" t="s">
        <v>6724</v>
      </c>
      <c r="L1804" s="1" t="s">
        <v>87</v>
      </c>
      <c r="M1804" s="1" t="s">
        <v>88</v>
      </c>
      <c r="N1804" s="1" t="s">
        <v>11379</v>
      </c>
      <c r="O1804" s="1" t="s">
        <v>11588</v>
      </c>
    </row>
    <row r="1805">
      <c r="A1805" s="1" t="s">
        <v>4939</v>
      </c>
      <c r="B1805" s="1" t="s">
        <v>7777</v>
      </c>
      <c r="C1805" s="1">
        <v>1.0</v>
      </c>
      <c r="D1805" s="1">
        <v>100.0</v>
      </c>
      <c r="E1805" s="1">
        <v>3.6524586E7</v>
      </c>
      <c r="F1805" s="1" t="b">
        <v>0</v>
      </c>
      <c r="G1805" s="1" t="b">
        <v>0</v>
      </c>
      <c r="H1805" s="1" t="s">
        <v>4938</v>
      </c>
      <c r="I1805" s="1" t="s">
        <v>6111</v>
      </c>
      <c r="J1805" s="1" t="s">
        <v>11587</v>
      </c>
      <c r="K1805" s="1" t="s">
        <v>6724</v>
      </c>
      <c r="L1805" s="1" t="s">
        <v>87</v>
      </c>
      <c r="M1805" s="1" t="s">
        <v>88</v>
      </c>
      <c r="N1805" s="1" t="s">
        <v>11379</v>
      </c>
      <c r="O1805" s="1" t="s">
        <v>11589</v>
      </c>
    </row>
    <row r="1806">
      <c r="A1806" s="1" t="s">
        <v>4970</v>
      </c>
      <c r="B1806" s="1" t="s">
        <v>7777</v>
      </c>
      <c r="C1806" s="1">
        <v>2.0</v>
      </c>
      <c r="D1806" s="1">
        <v>100.0</v>
      </c>
      <c r="E1806" s="1">
        <v>3.6510696E7</v>
      </c>
      <c r="F1806" s="1" t="b">
        <v>0</v>
      </c>
      <c r="G1806" s="1" t="b">
        <v>0</v>
      </c>
      <c r="H1806" s="1" t="s">
        <v>4968</v>
      </c>
      <c r="I1806" s="1" t="s">
        <v>6111</v>
      </c>
      <c r="J1806" s="1" t="s">
        <v>11590</v>
      </c>
      <c r="K1806" s="1" t="s">
        <v>11591</v>
      </c>
      <c r="L1806" s="1" t="s">
        <v>639</v>
      </c>
      <c r="M1806" s="1" t="s">
        <v>640</v>
      </c>
      <c r="N1806" s="1" t="s">
        <v>11592</v>
      </c>
      <c r="O1806" s="1" t="s">
        <v>11593</v>
      </c>
    </row>
    <row r="1807">
      <c r="A1807" s="1" t="s">
        <v>4969</v>
      </c>
      <c r="B1807" s="1" t="s">
        <v>7777</v>
      </c>
      <c r="C1807" s="1">
        <v>1.0</v>
      </c>
      <c r="D1807" s="1">
        <v>100.0</v>
      </c>
      <c r="E1807" s="1">
        <v>3.6510696E7</v>
      </c>
      <c r="F1807" s="1" t="b">
        <v>0</v>
      </c>
      <c r="G1807" s="1" t="b">
        <v>0</v>
      </c>
      <c r="H1807" s="1" t="s">
        <v>4968</v>
      </c>
      <c r="I1807" s="1" t="s">
        <v>6111</v>
      </c>
      <c r="J1807" s="1" t="s">
        <v>11590</v>
      </c>
      <c r="K1807" s="1" t="s">
        <v>11591</v>
      </c>
      <c r="L1807" s="1" t="s">
        <v>639</v>
      </c>
      <c r="M1807" s="1" t="s">
        <v>640</v>
      </c>
      <c r="N1807" s="1" t="s">
        <v>11594</v>
      </c>
      <c r="O1807" s="1" t="s">
        <v>11595</v>
      </c>
    </row>
    <row r="1808">
      <c r="A1808" s="1" t="s">
        <v>4919</v>
      </c>
      <c r="B1808" s="1" t="s">
        <v>7777</v>
      </c>
      <c r="C1808" s="1">
        <v>1.0</v>
      </c>
      <c r="D1808" s="1">
        <v>100.0</v>
      </c>
      <c r="E1808" s="1">
        <v>3.6467759E7</v>
      </c>
      <c r="F1808" s="1" t="b">
        <v>0</v>
      </c>
      <c r="G1808" s="1" t="b">
        <v>0</v>
      </c>
      <c r="H1808" s="1" t="s">
        <v>4918</v>
      </c>
      <c r="I1808" s="1" t="s">
        <v>6111</v>
      </c>
      <c r="J1808" s="1" t="s">
        <v>11596</v>
      </c>
      <c r="K1808" s="1" t="s">
        <v>11597</v>
      </c>
      <c r="L1808" s="1" t="s">
        <v>639</v>
      </c>
      <c r="M1808" s="1" t="s">
        <v>640</v>
      </c>
      <c r="N1808" s="1" t="s">
        <v>11598</v>
      </c>
      <c r="O1808" s="1" t="s">
        <v>11599</v>
      </c>
    </row>
    <row r="1809">
      <c r="A1809" s="1" t="s">
        <v>4920</v>
      </c>
      <c r="B1809" s="1" t="s">
        <v>7777</v>
      </c>
      <c r="C1809" s="1">
        <v>2.0</v>
      </c>
      <c r="D1809" s="1">
        <v>100.0</v>
      </c>
      <c r="E1809" s="1">
        <v>3.6467759E7</v>
      </c>
      <c r="F1809" s="1" t="b">
        <v>0</v>
      </c>
      <c r="G1809" s="1" t="b">
        <v>0</v>
      </c>
      <c r="H1809" s="1" t="s">
        <v>4918</v>
      </c>
      <c r="I1809" s="1" t="s">
        <v>6111</v>
      </c>
      <c r="J1809" s="1" t="s">
        <v>11596</v>
      </c>
      <c r="K1809" s="1" t="s">
        <v>11597</v>
      </c>
      <c r="L1809" s="1" t="s">
        <v>639</v>
      </c>
      <c r="M1809" s="1" t="s">
        <v>640</v>
      </c>
      <c r="N1809" s="1" t="s">
        <v>11600</v>
      </c>
      <c r="O1809" s="1" t="s">
        <v>11601</v>
      </c>
    </row>
    <row r="1810">
      <c r="A1810" s="1" t="s">
        <v>4930</v>
      </c>
      <c r="B1810" s="1" t="s">
        <v>7777</v>
      </c>
      <c r="C1810" s="1">
        <v>2.0</v>
      </c>
      <c r="D1810" s="1">
        <v>100.0</v>
      </c>
      <c r="E1810" s="1">
        <v>3.6383481E7</v>
      </c>
      <c r="F1810" s="1" t="b">
        <v>0</v>
      </c>
      <c r="G1810" s="1" t="b">
        <v>0</v>
      </c>
      <c r="H1810" s="1" t="s">
        <v>4928</v>
      </c>
      <c r="I1810" s="1" t="s">
        <v>6111</v>
      </c>
      <c r="J1810" s="1" t="s">
        <v>11602</v>
      </c>
      <c r="K1810" s="1" t="s">
        <v>11603</v>
      </c>
      <c r="L1810" s="1" t="s">
        <v>639</v>
      </c>
      <c r="M1810" s="1" t="s">
        <v>640</v>
      </c>
      <c r="N1810" s="1" t="s">
        <v>11604</v>
      </c>
      <c r="O1810" s="1" t="s">
        <v>11605</v>
      </c>
    </row>
    <row r="1811">
      <c r="A1811" s="1" t="s">
        <v>4929</v>
      </c>
      <c r="B1811" s="1" t="s">
        <v>7777</v>
      </c>
      <c r="C1811" s="1">
        <v>1.0</v>
      </c>
      <c r="D1811" s="1">
        <v>100.0</v>
      </c>
      <c r="E1811" s="1">
        <v>3.6383481E7</v>
      </c>
      <c r="F1811" s="1" t="b">
        <v>0</v>
      </c>
      <c r="G1811" s="1" t="b">
        <v>0</v>
      </c>
      <c r="H1811" s="1" t="s">
        <v>4928</v>
      </c>
      <c r="I1811" s="1" t="s">
        <v>6111</v>
      </c>
      <c r="J1811" s="1" t="s">
        <v>11602</v>
      </c>
      <c r="K1811" s="1" t="s">
        <v>11603</v>
      </c>
      <c r="L1811" s="1" t="s">
        <v>639</v>
      </c>
      <c r="M1811" s="1" t="s">
        <v>640</v>
      </c>
      <c r="N1811" s="1" t="s">
        <v>11606</v>
      </c>
      <c r="O1811" s="1" t="s">
        <v>11607</v>
      </c>
    </row>
    <row r="1812">
      <c r="A1812" s="1" t="s">
        <v>4975</v>
      </c>
      <c r="B1812" s="1" t="s">
        <v>7777</v>
      </c>
      <c r="C1812" s="1">
        <v>2.0</v>
      </c>
      <c r="D1812" s="1">
        <v>100.0</v>
      </c>
      <c r="E1812" s="1">
        <v>3.6341192E7</v>
      </c>
      <c r="F1812" s="1" t="b">
        <v>0</v>
      </c>
      <c r="G1812" s="1" t="b">
        <v>0</v>
      </c>
      <c r="H1812" s="1" t="s">
        <v>4973</v>
      </c>
      <c r="I1812" s="1" t="s">
        <v>6111</v>
      </c>
      <c r="J1812" s="1" t="s">
        <v>11608</v>
      </c>
      <c r="L1812" s="1" t="s">
        <v>37</v>
      </c>
      <c r="M1812" s="1" t="s">
        <v>327</v>
      </c>
      <c r="N1812" s="1" t="s">
        <v>11609</v>
      </c>
      <c r="O1812" s="1" t="s">
        <v>11610</v>
      </c>
    </row>
    <row r="1813">
      <c r="A1813" s="1" t="s">
        <v>4974</v>
      </c>
      <c r="B1813" s="1" t="s">
        <v>7777</v>
      </c>
      <c r="C1813" s="1">
        <v>1.0</v>
      </c>
      <c r="D1813" s="1">
        <v>100.0</v>
      </c>
      <c r="E1813" s="1">
        <v>3.6341192E7</v>
      </c>
      <c r="F1813" s="1" t="b">
        <v>0</v>
      </c>
      <c r="G1813" s="1" t="b">
        <v>0</v>
      </c>
      <c r="H1813" s="1" t="s">
        <v>4973</v>
      </c>
      <c r="I1813" s="1" t="s">
        <v>6111</v>
      </c>
      <c r="J1813" s="1" t="s">
        <v>11608</v>
      </c>
      <c r="L1813" s="1" t="s">
        <v>37</v>
      </c>
      <c r="M1813" s="1" t="s">
        <v>327</v>
      </c>
      <c r="N1813" s="1" t="s">
        <v>11611</v>
      </c>
      <c r="O1813" s="1" t="s">
        <v>11612</v>
      </c>
    </row>
    <row r="1814">
      <c r="A1814" s="1" t="s">
        <v>4950</v>
      </c>
      <c r="B1814" s="1" t="s">
        <v>7777</v>
      </c>
      <c r="C1814" s="1">
        <v>2.0</v>
      </c>
      <c r="D1814" s="1">
        <v>100.0</v>
      </c>
      <c r="E1814" s="1">
        <v>3.6332578E7</v>
      </c>
      <c r="F1814" s="1" t="b">
        <v>0</v>
      </c>
      <c r="G1814" s="1" t="b">
        <v>0</v>
      </c>
      <c r="H1814" s="1" t="s">
        <v>4948</v>
      </c>
      <c r="I1814" s="1" t="s">
        <v>6111</v>
      </c>
      <c r="J1814" s="1" t="s">
        <v>11613</v>
      </c>
      <c r="L1814" s="1" t="s">
        <v>76</v>
      </c>
      <c r="M1814" s="1" t="s">
        <v>224</v>
      </c>
      <c r="N1814" s="1" t="s">
        <v>11614</v>
      </c>
      <c r="O1814" s="1" t="s">
        <v>11615</v>
      </c>
    </row>
    <row r="1815">
      <c r="A1815" s="1" t="s">
        <v>4949</v>
      </c>
      <c r="B1815" s="1" t="s">
        <v>7777</v>
      </c>
      <c r="C1815" s="1">
        <v>1.0</v>
      </c>
      <c r="D1815" s="1">
        <v>100.0</v>
      </c>
      <c r="E1815" s="1">
        <v>3.6332578E7</v>
      </c>
      <c r="F1815" s="1" t="b">
        <v>0</v>
      </c>
      <c r="G1815" s="1" t="b">
        <v>0</v>
      </c>
      <c r="H1815" s="1" t="s">
        <v>4948</v>
      </c>
      <c r="I1815" s="1" t="s">
        <v>6111</v>
      </c>
      <c r="J1815" s="1" t="s">
        <v>11613</v>
      </c>
      <c r="L1815" s="1" t="s">
        <v>76</v>
      </c>
      <c r="M1815" s="1" t="s">
        <v>224</v>
      </c>
      <c r="N1815" s="1" t="s">
        <v>11616</v>
      </c>
      <c r="O1815" s="1" t="s">
        <v>11617</v>
      </c>
    </row>
    <row r="1816">
      <c r="A1816" s="1" t="s">
        <v>4954</v>
      </c>
      <c r="B1816" s="1" t="s">
        <v>7777</v>
      </c>
      <c r="C1816" s="1">
        <v>1.0</v>
      </c>
      <c r="D1816" s="1">
        <v>100.0</v>
      </c>
      <c r="E1816" s="1">
        <v>3.61346E7</v>
      </c>
      <c r="F1816" s="1" t="b">
        <v>0</v>
      </c>
      <c r="G1816" s="1" t="b">
        <v>0</v>
      </c>
      <c r="H1816" s="1" t="s">
        <v>4953</v>
      </c>
      <c r="I1816" s="1" t="s">
        <v>6111</v>
      </c>
      <c r="J1816" s="1" t="s">
        <v>11618</v>
      </c>
      <c r="K1816" s="1" t="s">
        <v>11619</v>
      </c>
      <c r="L1816" s="1" t="s">
        <v>639</v>
      </c>
      <c r="M1816" s="1" t="s">
        <v>640</v>
      </c>
      <c r="N1816" s="1" t="s">
        <v>11620</v>
      </c>
      <c r="O1816" s="1" t="s">
        <v>11621</v>
      </c>
    </row>
    <row r="1817">
      <c r="A1817" s="1" t="s">
        <v>4955</v>
      </c>
      <c r="B1817" s="1" t="s">
        <v>7777</v>
      </c>
      <c r="C1817" s="1">
        <v>2.0</v>
      </c>
      <c r="D1817" s="1">
        <v>100.0</v>
      </c>
      <c r="E1817" s="1">
        <v>3.61346E7</v>
      </c>
      <c r="F1817" s="1" t="b">
        <v>0</v>
      </c>
      <c r="G1817" s="1" t="b">
        <v>0</v>
      </c>
      <c r="H1817" s="1" t="s">
        <v>4953</v>
      </c>
      <c r="I1817" s="1" t="s">
        <v>6111</v>
      </c>
      <c r="J1817" s="1" t="s">
        <v>11618</v>
      </c>
      <c r="K1817" s="1" t="s">
        <v>11619</v>
      </c>
      <c r="L1817" s="1" t="s">
        <v>639</v>
      </c>
      <c r="M1817" s="1" t="s">
        <v>640</v>
      </c>
      <c r="N1817" s="1" t="s">
        <v>11622</v>
      </c>
      <c r="O1817" s="1" t="s">
        <v>11623</v>
      </c>
    </row>
    <row r="1818">
      <c r="A1818" s="1" t="s">
        <v>4979</v>
      </c>
      <c r="B1818" s="1" t="s">
        <v>7777</v>
      </c>
      <c r="C1818" s="1">
        <v>1.0</v>
      </c>
      <c r="D1818" s="1">
        <v>100.0</v>
      </c>
      <c r="E1818" s="1">
        <v>3.6044793E7</v>
      </c>
      <c r="F1818" s="1" t="b">
        <v>0</v>
      </c>
      <c r="G1818" s="1" t="b">
        <v>0</v>
      </c>
      <c r="H1818" s="1" t="s">
        <v>4978</v>
      </c>
      <c r="I1818" s="1" t="s">
        <v>6111</v>
      </c>
      <c r="J1818" s="1" t="s">
        <v>11624</v>
      </c>
      <c r="L1818" s="1" t="s">
        <v>25</v>
      </c>
      <c r="M1818" s="1" t="s">
        <v>327</v>
      </c>
      <c r="N1818" s="1" t="s">
        <v>11625</v>
      </c>
      <c r="O1818" s="1" t="s">
        <v>11626</v>
      </c>
    </row>
    <row r="1819">
      <c r="A1819" s="1" t="s">
        <v>4980</v>
      </c>
      <c r="B1819" s="1" t="s">
        <v>7777</v>
      </c>
      <c r="C1819" s="1">
        <v>2.0</v>
      </c>
      <c r="D1819" s="1">
        <v>100.0</v>
      </c>
      <c r="E1819" s="1">
        <v>3.6044793E7</v>
      </c>
      <c r="F1819" s="1" t="b">
        <v>0</v>
      </c>
      <c r="G1819" s="1" t="b">
        <v>0</v>
      </c>
      <c r="H1819" s="1" t="s">
        <v>4978</v>
      </c>
      <c r="I1819" s="1" t="s">
        <v>6111</v>
      </c>
      <c r="J1819" s="1" t="s">
        <v>11624</v>
      </c>
      <c r="L1819" s="1" t="s">
        <v>25</v>
      </c>
      <c r="M1819" s="1" t="s">
        <v>327</v>
      </c>
      <c r="N1819" s="1" t="s">
        <v>11627</v>
      </c>
      <c r="O1819" s="1" t="s">
        <v>11628</v>
      </c>
    </row>
    <row r="1820">
      <c r="A1820" s="1" t="s">
        <v>4989</v>
      </c>
      <c r="B1820" s="1" t="s">
        <v>7777</v>
      </c>
      <c r="C1820" s="1">
        <v>1.0</v>
      </c>
      <c r="D1820" s="1">
        <v>100.0</v>
      </c>
      <c r="E1820" s="1">
        <v>3.5860813E7</v>
      </c>
      <c r="F1820" s="1" t="b">
        <v>0</v>
      </c>
      <c r="G1820" s="1" t="b">
        <v>0</v>
      </c>
      <c r="H1820" s="1" t="s">
        <v>4988</v>
      </c>
      <c r="I1820" s="1" t="s">
        <v>6111</v>
      </c>
      <c r="J1820" s="1" t="s">
        <v>11629</v>
      </c>
      <c r="L1820" s="1" t="s">
        <v>76</v>
      </c>
      <c r="M1820" s="1" t="s">
        <v>327</v>
      </c>
      <c r="N1820" s="1" t="s">
        <v>11630</v>
      </c>
      <c r="O1820" s="1" t="s">
        <v>11631</v>
      </c>
    </row>
    <row r="1821">
      <c r="A1821" s="1" t="s">
        <v>4990</v>
      </c>
      <c r="B1821" s="1" t="s">
        <v>7777</v>
      </c>
      <c r="C1821" s="1">
        <v>2.0</v>
      </c>
      <c r="D1821" s="1">
        <v>100.0</v>
      </c>
      <c r="E1821" s="1">
        <v>3.5860813E7</v>
      </c>
      <c r="F1821" s="1" t="b">
        <v>0</v>
      </c>
      <c r="G1821" s="1" t="b">
        <v>0</v>
      </c>
      <c r="H1821" s="1" t="s">
        <v>4988</v>
      </c>
      <c r="I1821" s="1" t="s">
        <v>6111</v>
      </c>
      <c r="J1821" s="1" t="s">
        <v>11629</v>
      </c>
      <c r="L1821" s="1" t="s">
        <v>76</v>
      </c>
      <c r="M1821" s="1" t="s">
        <v>327</v>
      </c>
      <c r="N1821" s="1" t="s">
        <v>11632</v>
      </c>
      <c r="O1821" s="1" t="s">
        <v>11633</v>
      </c>
    </row>
    <row r="1822">
      <c r="A1822" s="1" t="s">
        <v>4999</v>
      </c>
      <c r="B1822" s="1" t="s">
        <v>7777</v>
      </c>
      <c r="C1822" s="1">
        <v>1.0</v>
      </c>
      <c r="D1822" s="1">
        <v>100.0</v>
      </c>
      <c r="E1822" s="1">
        <v>3.5003198E7</v>
      </c>
      <c r="F1822" s="1" t="b">
        <v>0</v>
      </c>
      <c r="G1822" s="1" t="b">
        <v>0</v>
      </c>
      <c r="H1822" s="1" t="s">
        <v>4998</v>
      </c>
      <c r="I1822" s="1" t="s">
        <v>6111</v>
      </c>
      <c r="J1822" s="1" t="s">
        <v>11634</v>
      </c>
      <c r="L1822" s="1" t="s">
        <v>76</v>
      </c>
      <c r="M1822" s="1" t="s">
        <v>322</v>
      </c>
      <c r="N1822" s="1" t="s">
        <v>11635</v>
      </c>
      <c r="O1822" s="1" t="s">
        <v>11636</v>
      </c>
    </row>
    <row r="1823">
      <c r="A1823" s="1" t="s">
        <v>5000</v>
      </c>
      <c r="B1823" s="1" t="s">
        <v>7777</v>
      </c>
      <c r="C1823" s="1">
        <v>2.0</v>
      </c>
      <c r="D1823" s="1">
        <v>100.0</v>
      </c>
      <c r="E1823" s="1">
        <v>3.5003198E7</v>
      </c>
      <c r="F1823" s="1" t="b">
        <v>0</v>
      </c>
      <c r="G1823" s="1" t="b">
        <v>0</v>
      </c>
      <c r="H1823" s="1" t="s">
        <v>4998</v>
      </c>
      <c r="I1823" s="1" t="s">
        <v>6111</v>
      </c>
      <c r="J1823" s="1" t="s">
        <v>11634</v>
      </c>
      <c r="L1823" s="1" t="s">
        <v>76</v>
      </c>
      <c r="M1823" s="1" t="s">
        <v>322</v>
      </c>
      <c r="N1823" s="1" t="s">
        <v>11637</v>
      </c>
      <c r="O1823" s="1" t="s">
        <v>11638</v>
      </c>
    </row>
    <row r="1824">
      <c r="A1824" s="1" t="s">
        <v>4995</v>
      </c>
      <c r="B1824" s="1" t="s">
        <v>7777</v>
      </c>
      <c r="C1824" s="1">
        <v>2.0</v>
      </c>
      <c r="D1824" s="1">
        <v>100.0</v>
      </c>
      <c r="E1824" s="1">
        <v>3.4878165E7</v>
      </c>
      <c r="F1824" s="1" t="b">
        <v>0</v>
      </c>
      <c r="G1824" s="1" t="b">
        <v>0</v>
      </c>
      <c r="H1824" s="1" t="s">
        <v>4993</v>
      </c>
      <c r="I1824" s="1" t="s">
        <v>6111</v>
      </c>
      <c r="J1824" s="1" t="s">
        <v>11639</v>
      </c>
      <c r="K1824" s="1" t="s">
        <v>11640</v>
      </c>
      <c r="L1824" s="1" t="s">
        <v>639</v>
      </c>
      <c r="M1824" s="1" t="s">
        <v>640</v>
      </c>
      <c r="N1824" s="1" t="s">
        <v>11641</v>
      </c>
      <c r="O1824" s="1" t="s">
        <v>11642</v>
      </c>
    </row>
    <row r="1825">
      <c r="A1825" s="1" t="s">
        <v>4994</v>
      </c>
      <c r="B1825" s="1" t="s">
        <v>7777</v>
      </c>
      <c r="C1825" s="1">
        <v>1.0</v>
      </c>
      <c r="D1825" s="1">
        <v>100.0</v>
      </c>
      <c r="E1825" s="1">
        <v>3.4878165E7</v>
      </c>
      <c r="F1825" s="1" t="b">
        <v>0</v>
      </c>
      <c r="G1825" s="1" t="b">
        <v>0</v>
      </c>
      <c r="H1825" s="1" t="s">
        <v>4993</v>
      </c>
      <c r="I1825" s="1" t="s">
        <v>6111</v>
      </c>
      <c r="J1825" s="1" t="s">
        <v>11639</v>
      </c>
      <c r="K1825" s="1" t="s">
        <v>11640</v>
      </c>
      <c r="L1825" s="1" t="s">
        <v>639</v>
      </c>
      <c r="M1825" s="1" t="s">
        <v>640</v>
      </c>
      <c r="N1825" s="1" t="s">
        <v>11643</v>
      </c>
      <c r="O1825" s="1" t="s">
        <v>11644</v>
      </c>
    </row>
    <row r="1826">
      <c r="A1826" s="1" t="s">
        <v>11645</v>
      </c>
      <c r="B1826" s="1" t="s">
        <v>7777</v>
      </c>
      <c r="C1826" s="1">
        <v>2.0</v>
      </c>
      <c r="D1826" s="1">
        <v>100.0</v>
      </c>
      <c r="E1826" s="1">
        <v>3.4784402E7</v>
      </c>
      <c r="F1826" s="1" t="b">
        <v>0</v>
      </c>
      <c r="G1826" s="1" t="b">
        <v>0</v>
      </c>
      <c r="H1826" s="1" t="s">
        <v>4198</v>
      </c>
      <c r="I1826" s="1" t="s">
        <v>6111</v>
      </c>
      <c r="J1826" s="1" t="s">
        <v>11533</v>
      </c>
      <c r="K1826" s="1" t="s">
        <v>11646</v>
      </c>
      <c r="L1826" s="1" t="s">
        <v>174</v>
      </c>
      <c r="M1826" s="1" t="s">
        <v>897</v>
      </c>
      <c r="N1826" s="1" t="s">
        <v>6676</v>
      </c>
      <c r="O1826" s="1" t="s">
        <v>11647</v>
      </c>
    </row>
    <row r="1827">
      <c r="A1827" s="1" t="s">
        <v>11648</v>
      </c>
      <c r="B1827" s="1" t="s">
        <v>7777</v>
      </c>
      <c r="C1827" s="1">
        <v>1.0</v>
      </c>
      <c r="D1827" s="1">
        <v>100.0</v>
      </c>
      <c r="E1827" s="1">
        <v>3.4784402E7</v>
      </c>
      <c r="F1827" s="1" t="b">
        <v>0</v>
      </c>
      <c r="G1827" s="1" t="b">
        <v>0</v>
      </c>
      <c r="H1827" s="1" t="s">
        <v>4198</v>
      </c>
      <c r="I1827" s="1" t="s">
        <v>6111</v>
      </c>
      <c r="J1827" s="1" t="s">
        <v>11533</v>
      </c>
      <c r="K1827" s="1" t="s">
        <v>11646</v>
      </c>
      <c r="L1827" s="1" t="s">
        <v>174</v>
      </c>
      <c r="M1827" s="1" t="s">
        <v>897</v>
      </c>
      <c r="N1827" s="1" t="s">
        <v>6676</v>
      </c>
      <c r="O1827" s="1" t="s">
        <v>11649</v>
      </c>
    </row>
    <row r="1828">
      <c r="A1828" s="1" t="s">
        <v>5009</v>
      </c>
      <c r="B1828" s="1" t="s">
        <v>7777</v>
      </c>
      <c r="C1828" s="1">
        <v>1.0</v>
      </c>
      <c r="D1828" s="1">
        <v>100.0</v>
      </c>
      <c r="E1828" s="1">
        <v>3.4588795E7</v>
      </c>
      <c r="F1828" s="1" t="b">
        <v>0</v>
      </c>
      <c r="G1828" s="1" t="b">
        <v>0</v>
      </c>
      <c r="H1828" s="1" t="s">
        <v>5008</v>
      </c>
      <c r="I1828" s="1" t="s">
        <v>6111</v>
      </c>
      <c r="J1828" s="1" t="s">
        <v>10938</v>
      </c>
      <c r="K1828" s="1" t="s">
        <v>11650</v>
      </c>
      <c r="L1828" s="1" t="s">
        <v>633</v>
      </c>
      <c r="M1828" s="1" t="s">
        <v>634</v>
      </c>
      <c r="N1828" s="1" t="s">
        <v>11651</v>
      </c>
      <c r="O1828" s="1" t="s">
        <v>11652</v>
      </c>
    </row>
    <row r="1829">
      <c r="A1829" s="1" t="s">
        <v>5010</v>
      </c>
      <c r="B1829" s="1" t="s">
        <v>7777</v>
      </c>
      <c r="C1829" s="1">
        <v>2.0</v>
      </c>
      <c r="D1829" s="1">
        <v>100.0</v>
      </c>
      <c r="E1829" s="1">
        <v>3.4588795E7</v>
      </c>
      <c r="F1829" s="1" t="b">
        <v>0</v>
      </c>
      <c r="G1829" s="1" t="b">
        <v>0</v>
      </c>
      <c r="H1829" s="1" t="s">
        <v>5008</v>
      </c>
      <c r="I1829" s="1" t="s">
        <v>6111</v>
      </c>
      <c r="J1829" s="1" t="s">
        <v>10938</v>
      </c>
      <c r="K1829" s="1" t="s">
        <v>11650</v>
      </c>
      <c r="L1829" s="1" t="s">
        <v>633</v>
      </c>
      <c r="M1829" s="1" t="s">
        <v>634</v>
      </c>
      <c r="N1829" s="1" t="s">
        <v>11653</v>
      </c>
      <c r="O1829" s="1" t="s">
        <v>11654</v>
      </c>
    </row>
    <row r="1830">
      <c r="A1830" s="1" t="s">
        <v>5090</v>
      </c>
      <c r="B1830" s="1" t="s">
        <v>7777</v>
      </c>
      <c r="C1830" s="1">
        <v>2.0</v>
      </c>
      <c r="D1830" s="1">
        <v>100.0</v>
      </c>
      <c r="E1830" s="1">
        <v>3.4555175E7</v>
      </c>
      <c r="F1830" s="1" t="b">
        <v>0</v>
      </c>
      <c r="G1830" s="1" t="b">
        <v>0</v>
      </c>
      <c r="H1830" s="1" t="s">
        <v>5088</v>
      </c>
      <c r="I1830" s="1" t="s">
        <v>6111</v>
      </c>
      <c r="J1830" s="1" t="s">
        <v>11655</v>
      </c>
      <c r="L1830" s="1" t="s">
        <v>25</v>
      </c>
      <c r="M1830" s="1" t="s">
        <v>4056</v>
      </c>
      <c r="N1830" s="1" t="s">
        <v>11656</v>
      </c>
      <c r="O1830" s="1" t="s">
        <v>11657</v>
      </c>
    </row>
    <row r="1831">
      <c r="A1831" s="1" t="s">
        <v>5089</v>
      </c>
      <c r="B1831" s="1" t="s">
        <v>7777</v>
      </c>
      <c r="C1831" s="1">
        <v>1.0</v>
      </c>
      <c r="D1831" s="1">
        <v>100.0</v>
      </c>
      <c r="E1831" s="1">
        <v>3.4555175E7</v>
      </c>
      <c r="F1831" s="1" t="b">
        <v>0</v>
      </c>
      <c r="G1831" s="1" t="b">
        <v>0</v>
      </c>
      <c r="H1831" s="1" t="s">
        <v>5088</v>
      </c>
      <c r="I1831" s="1" t="s">
        <v>6111</v>
      </c>
      <c r="J1831" s="1" t="s">
        <v>11655</v>
      </c>
      <c r="L1831" s="1" t="s">
        <v>25</v>
      </c>
      <c r="M1831" s="1" t="s">
        <v>4056</v>
      </c>
      <c r="N1831" s="1" t="s">
        <v>11658</v>
      </c>
      <c r="O1831" s="1" t="s">
        <v>11659</v>
      </c>
    </row>
    <row r="1832">
      <c r="A1832" s="1" t="s">
        <v>5025</v>
      </c>
      <c r="B1832" s="1" t="s">
        <v>7777</v>
      </c>
      <c r="C1832" s="1">
        <v>2.0</v>
      </c>
      <c r="D1832" s="1">
        <v>100.0</v>
      </c>
      <c r="E1832" s="1">
        <v>3.4327874E7</v>
      </c>
      <c r="F1832" s="1" t="b">
        <v>0</v>
      </c>
      <c r="G1832" s="1" t="b">
        <v>0</v>
      </c>
      <c r="H1832" s="1" t="s">
        <v>5023</v>
      </c>
      <c r="I1832" s="1" t="s">
        <v>6111</v>
      </c>
      <c r="J1832" s="1" t="s">
        <v>11660</v>
      </c>
      <c r="K1832" s="1" t="s">
        <v>11661</v>
      </c>
      <c r="L1832" s="1" t="s">
        <v>639</v>
      </c>
      <c r="M1832" s="1" t="s">
        <v>640</v>
      </c>
      <c r="N1832" s="1" t="s">
        <v>6676</v>
      </c>
      <c r="O1832" s="1" t="s">
        <v>11662</v>
      </c>
    </row>
    <row r="1833">
      <c r="A1833" s="1" t="s">
        <v>5024</v>
      </c>
      <c r="B1833" s="1" t="s">
        <v>7777</v>
      </c>
      <c r="C1833" s="1">
        <v>1.0</v>
      </c>
      <c r="D1833" s="1">
        <v>100.0</v>
      </c>
      <c r="E1833" s="1">
        <v>3.4327874E7</v>
      </c>
      <c r="F1833" s="1" t="b">
        <v>0</v>
      </c>
      <c r="G1833" s="1" t="b">
        <v>0</v>
      </c>
      <c r="H1833" s="1" t="s">
        <v>5023</v>
      </c>
      <c r="I1833" s="1" t="s">
        <v>6111</v>
      </c>
      <c r="J1833" s="1" t="s">
        <v>11660</v>
      </c>
      <c r="K1833" s="1" t="s">
        <v>11661</v>
      </c>
      <c r="L1833" s="1" t="s">
        <v>639</v>
      </c>
      <c r="M1833" s="1" t="s">
        <v>640</v>
      </c>
      <c r="N1833" s="1" t="s">
        <v>6676</v>
      </c>
      <c r="O1833" s="1" t="s">
        <v>11663</v>
      </c>
    </row>
    <row r="1834">
      <c r="A1834" s="1" t="s">
        <v>5004</v>
      </c>
      <c r="B1834" s="1" t="s">
        <v>7777</v>
      </c>
      <c r="C1834" s="1">
        <v>1.0</v>
      </c>
      <c r="D1834" s="1">
        <v>100.0</v>
      </c>
      <c r="E1834" s="1">
        <v>3.4326856E7</v>
      </c>
      <c r="F1834" s="1" t="b">
        <v>0</v>
      </c>
      <c r="G1834" s="1" t="b">
        <v>0</v>
      </c>
      <c r="H1834" s="1" t="s">
        <v>5003</v>
      </c>
      <c r="I1834" s="1" t="s">
        <v>6111</v>
      </c>
      <c r="J1834" s="1" t="s">
        <v>11244</v>
      </c>
      <c r="K1834" s="1" t="s">
        <v>11664</v>
      </c>
      <c r="L1834" s="1" t="s">
        <v>4538</v>
      </c>
      <c r="M1834" s="1" t="s">
        <v>4539</v>
      </c>
      <c r="N1834" s="1" t="s">
        <v>11665</v>
      </c>
      <c r="O1834" s="1" t="s">
        <v>11666</v>
      </c>
    </row>
    <row r="1835">
      <c r="A1835" s="1" t="s">
        <v>5005</v>
      </c>
      <c r="B1835" s="1" t="s">
        <v>7777</v>
      </c>
      <c r="C1835" s="1">
        <v>2.0</v>
      </c>
      <c r="D1835" s="1">
        <v>100.0</v>
      </c>
      <c r="E1835" s="1">
        <v>3.4326856E7</v>
      </c>
      <c r="F1835" s="1" t="b">
        <v>0</v>
      </c>
      <c r="G1835" s="1" t="b">
        <v>0</v>
      </c>
      <c r="H1835" s="1" t="s">
        <v>5003</v>
      </c>
      <c r="I1835" s="1" t="s">
        <v>6111</v>
      </c>
      <c r="J1835" s="1" t="s">
        <v>11244</v>
      </c>
      <c r="K1835" s="1" t="s">
        <v>11664</v>
      </c>
      <c r="L1835" s="1" t="s">
        <v>4538</v>
      </c>
      <c r="M1835" s="1" t="s">
        <v>4539</v>
      </c>
      <c r="N1835" s="1" t="s">
        <v>11667</v>
      </c>
      <c r="O1835" s="1" t="s">
        <v>11668</v>
      </c>
    </row>
    <row r="1836">
      <c r="A1836" s="1" t="s">
        <v>5100</v>
      </c>
      <c r="B1836" s="1" t="s">
        <v>7777</v>
      </c>
      <c r="C1836" s="1">
        <v>2.0</v>
      </c>
      <c r="D1836" s="1">
        <v>100.0</v>
      </c>
      <c r="E1836" s="1">
        <v>3.4269658E7</v>
      </c>
      <c r="F1836" s="1" t="b">
        <v>0</v>
      </c>
      <c r="G1836" s="1" t="b">
        <v>0</v>
      </c>
      <c r="H1836" s="1" t="s">
        <v>5098</v>
      </c>
      <c r="I1836" s="1" t="s">
        <v>6111</v>
      </c>
      <c r="J1836" s="1" t="s">
        <v>11669</v>
      </c>
      <c r="K1836" s="1" t="s">
        <v>11670</v>
      </c>
      <c r="L1836" s="1" t="s">
        <v>712</v>
      </c>
      <c r="M1836" s="1" t="s">
        <v>5102</v>
      </c>
      <c r="N1836" s="1" t="s">
        <v>11671</v>
      </c>
      <c r="O1836" s="1" t="s">
        <v>11672</v>
      </c>
    </row>
    <row r="1837">
      <c r="A1837" s="1" t="s">
        <v>5099</v>
      </c>
      <c r="B1837" s="1" t="s">
        <v>7777</v>
      </c>
      <c r="C1837" s="1">
        <v>1.0</v>
      </c>
      <c r="D1837" s="1">
        <v>100.0</v>
      </c>
      <c r="E1837" s="1">
        <v>3.4269658E7</v>
      </c>
      <c r="F1837" s="1" t="b">
        <v>0</v>
      </c>
      <c r="G1837" s="1" t="b">
        <v>0</v>
      </c>
      <c r="H1837" s="1" t="s">
        <v>5098</v>
      </c>
      <c r="I1837" s="1" t="s">
        <v>6111</v>
      </c>
      <c r="J1837" s="1" t="s">
        <v>11669</v>
      </c>
      <c r="K1837" s="1" t="s">
        <v>11670</v>
      </c>
      <c r="L1837" s="1" t="s">
        <v>712</v>
      </c>
      <c r="M1837" s="1" t="s">
        <v>5102</v>
      </c>
      <c r="N1837" s="1" t="s">
        <v>11673</v>
      </c>
      <c r="O1837" s="1" t="s">
        <v>11674</v>
      </c>
    </row>
    <row r="1838">
      <c r="A1838" s="1" t="s">
        <v>5049</v>
      </c>
      <c r="B1838" s="1" t="s">
        <v>7777</v>
      </c>
      <c r="C1838" s="1">
        <v>1.0</v>
      </c>
      <c r="D1838" s="1">
        <v>100.0</v>
      </c>
      <c r="E1838" s="1">
        <v>3.4045698E7</v>
      </c>
      <c r="F1838" s="1" t="b">
        <v>0</v>
      </c>
      <c r="G1838" s="1" t="b">
        <v>0</v>
      </c>
      <c r="H1838" s="1" t="s">
        <v>5048</v>
      </c>
      <c r="I1838" s="1" t="s">
        <v>6111</v>
      </c>
      <c r="J1838" s="1" t="s">
        <v>11675</v>
      </c>
      <c r="K1838" s="1" t="s">
        <v>11676</v>
      </c>
      <c r="L1838" s="1" t="s">
        <v>639</v>
      </c>
      <c r="M1838" s="1" t="s">
        <v>640</v>
      </c>
      <c r="N1838" s="1" t="s">
        <v>11677</v>
      </c>
      <c r="O1838" s="1" t="s">
        <v>11678</v>
      </c>
    </row>
    <row r="1839">
      <c r="A1839" s="1" t="s">
        <v>5050</v>
      </c>
      <c r="B1839" s="1" t="s">
        <v>7777</v>
      </c>
      <c r="C1839" s="1">
        <v>2.0</v>
      </c>
      <c r="D1839" s="1">
        <v>100.0</v>
      </c>
      <c r="E1839" s="1">
        <v>3.4045698E7</v>
      </c>
      <c r="F1839" s="1" t="b">
        <v>0</v>
      </c>
      <c r="G1839" s="1" t="b">
        <v>0</v>
      </c>
      <c r="H1839" s="1" t="s">
        <v>5048</v>
      </c>
      <c r="I1839" s="1" t="s">
        <v>6111</v>
      </c>
      <c r="J1839" s="1" t="s">
        <v>11675</v>
      </c>
      <c r="K1839" s="1" t="s">
        <v>11676</v>
      </c>
      <c r="L1839" s="1" t="s">
        <v>639</v>
      </c>
      <c r="M1839" s="1" t="s">
        <v>640</v>
      </c>
      <c r="N1839" s="1" t="s">
        <v>11679</v>
      </c>
      <c r="O1839" s="1" t="s">
        <v>11680</v>
      </c>
    </row>
    <row r="1840">
      <c r="A1840" s="1" t="s">
        <v>5034</v>
      </c>
      <c r="B1840" s="1" t="s">
        <v>7777</v>
      </c>
      <c r="C1840" s="1">
        <v>1.0</v>
      </c>
      <c r="D1840" s="1">
        <v>100.0</v>
      </c>
      <c r="E1840" s="1">
        <v>3.3649844E7</v>
      </c>
      <c r="F1840" s="1" t="b">
        <v>0</v>
      </c>
      <c r="G1840" s="1" t="b">
        <v>0</v>
      </c>
      <c r="H1840" s="1" t="s">
        <v>5033</v>
      </c>
      <c r="I1840" s="1" t="s">
        <v>6111</v>
      </c>
      <c r="J1840" s="1" t="s">
        <v>11681</v>
      </c>
      <c r="L1840" s="1" t="s">
        <v>37</v>
      </c>
      <c r="M1840" s="1" t="s">
        <v>268</v>
      </c>
      <c r="N1840" s="1" t="s">
        <v>11682</v>
      </c>
      <c r="O1840" s="1" t="s">
        <v>11683</v>
      </c>
    </row>
    <row r="1841">
      <c r="A1841" s="1" t="s">
        <v>5035</v>
      </c>
      <c r="B1841" s="1" t="s">
        <v>7777</v>
      </c>
      <c r="C1841" s="1">
        <v>2.0</v>
      </c>
      <c r="D1841" s="1">
        <v>100.0</v>
      </c>
      <c r="E1841" s="1">
        <v>3.3649844E7</v>
      </c>
      <c r="F1841" s="1" t="b">
        <v>0</v>
      </c>
      <c r="G1841" s="1" t="b">
        <v>0</v>
      </c>
      <c r="H1841" s="1" t="s">
        <v>5033</v>
      </c>
      <c r="I1841" s="1" t="s">
        <v>6111</v>
      </c>
      <c r="J1841" s="1" t="s">
        <v>11681</v>
      </c>
      <c r="L1841" s="1" t="s">
        <v>37</v>
      </c>
      <c r="M1841" s="1" t="s">
        <v>268</v>
      </c>
      <c r="N1841" s="1" t="s">
        <v>11684</v>
      </c>
      <c r="O1841" s="1" t="s">
        <v>11685</v>
      </c>
    </row>
    <row r="1842">
      <c r="A1842" s="1" t="s">
        <v>5044</v>
      </c>
      <c r="B1842" s="1" t="s">
        <v>7777</v>
      </c>
      <c r="C1842" s="1">
        <v>1.0</v>
      </c>
      <c r="D1842" s="1">
        <v>100.0</v>
      </c>
      <c r="E1842" s="1">
        <v>3.3261122E7</v>
      </c>
      <c r="F1842" s="1" t="b">
        <v>0</v>
      </c>
      <c r="G1842" s="1" t="b">
        <v>0</v>
      </c>
      <c r="H1842" s="1" t="s">
        <v>5043</v>
      </c>
      <c r="I1842" s="1" t="s">
        <v>6111</v>
      </c>
      <c r="J1842" s="1" t="s">
        <v>11686</v>
      </c>
      <c r="L1842" s="1" t="s">
        <v>25</v>
      </c>
      <c r="M1842" s="1" t="s">
        <v>383</v>
      </c>
      <c r="N1842" s="1" t="s">
        <v>11687</v>
      </c>
      <c r="O1842" s="1" t="s">
        <v>11688</v>
      </c>
    </row>
    <row r="1843">
      <c r="A1843" s="1" t="s">
        <v>5045</v>
      </c>
      <c r="B1843" s="1" t="s">
        <v>7777</v>
      </c>
      <c r="C1843" s="1">
        <v>2.0</v>
      </c>
      <c r="D1843" s="1">
        <v>100.0</v>
      </c>
      <c r="E1843" s="1">
        <v>3.3261122E7</v>
      </c>
      <c r="F1843" s="1" t="b">
        <v>0</v>
      </c>
      <c r="G1843" s="1" t="b">
        <v>0</v>
      </c>
      <c r="H1843" s="1" t="s">
        <v>5043</v>
      </c>
      <c r="I1843" s="1" t="s">
        <v>6111</v>
      </c>
      <c r="J1843" s="1" t="s">
        <v>11686</v>
      </c>
      <c r="L1843" s="1" t="s">
        <v>25</v>
      </c>
      <c r="M1843" s="1" t="s">
        <v>383</v>
      </c>
      <c r="N1843" s="1" t="s">
        <v>11689</v>
      </c>
      <c r="O1843" s="1" t="s">
        <v>11690</v>
      </c>
    </row>
    <row r="1844">
      <c r="A1844" s="1" t="s">
        <v>5070</v>
      </c>
      <c r="B1844" s="1" t="s">
        <v>7777</v>
      </c>
      <c r="C1844" s="1">
        <v>2.0</v>
      </c>
      <c r="D1844" s="1">
        <v>100.0</v>
      </c>
      <c r="E1844" s="1">
        <v>3.3231651E7</v>
      </c>
      <c r="F1844" s="1" t="b">
        <v>0</v>
      </c>
      <c r="G1844" s="1" t="b">
        <v>0</v>
      </c>
      <c r="H1844" s="1" t="s">
        <v>5068</v>
      </c>
      <c r="I1844" s="1" t="s">
        <v>6111</v>
      </c>
      <c r="J1844" s="1" t="s">
        <v>11691</v>
      </c>
      <c r="L1844" s="1" t="s">
        <v>37</v>
      </c>
      <c r="M1844" s="1" t="s">
        <v>342</v>
      </c>
      <c r="N1844" s="1" t="s">
        <v>11692</v>
      </c>
      <c r="O1844" s="1" t="s">
        <v>11693</v>
      </c>
    </row>
    <row r="1845">
      <c r="A1845" s="1" t="s">
        <v>5069</v>
      </c>
      <c r="B1845" s="1" t="s">
        <v>7777</v>
      </c>
      <c r="C1845" s="1">
        <v>1.0</v>
      </c>
      <c r="D1845" s="1">
        <v>100.0</v>
      </c>
      <c r="E1845" s="1">
        <v>3.3231651E7</v>
      </c>
      <c r="F1845" s="1" t="b">
        <v>0</v>
      </c>
      <c r="G1845" s="1" t="b">
        <v>0</v>
      </c>
      <c r="H1845" s="1" t="s">
        <v>5068</v>
      </c>
      <c r="I1845" s="1" t="s">
        <v>6111</v>
      </c>
      <c r="J1845" s="1" t="s">
        <v>11691</v>
      </c>
      <c r="L1845" s="1" t="s">
        <v>37</v>
      </c>
      <c r="M1845" s="1" t="s">
        <v>342</v>
      </c>
      <c r="N1845" s="1" t="s">
        <v>11694</v>
      </c>
      <c r="O1845" s="1" t="s">
        <v>11695</v>
      </c>
    </row>
    <row r="1846">
      <c r="A1846" s="1" t="s">
        <v>5055</v>
      </c>
      <c r="B1846" s="1" t="s">
        <v>7777</v>
      </c>
      <c r="C1846" s="1">
        <v>2.0</v>
      </c>
      <c r="D1846" s="1">
        <v>100.0</v>
      </c>
      <c r="E1846" s="1">
        <v>3.313633E7</v>
      </c>
      <c r="F1846" s="1" t="b">
        <v>0</v>
      </c>
      <c r="G1846" s="1" t="b">
        <v>0</v>
      </c>
      <c r="H1846" s="1" t="s">
        <v>5053</v>
      </c>
      <c r="I1846" s="1" t="s">
        <v>6111</v>
      </c>
      <c r="J1846" s="1" t="s">
        <v>10874</v>
      </c>
      <c r="K1846" s="1" t="s">
        <v>11696</v>
      </c>
      <c r="L1846" s="1" t="s">
        <v>4083</v>
      </c>
      <c r="M1846" s="1" t="s">
        <v>4095</v>
      </c>
      <c r="N1846" s="1" t="s">
        <v>11697</v>
      </c>
      <c r="O1846" s="1" t="s">
        <v>11698</v>
      </c>
    </row>
    <row r="1847">
      <c r="A1847" s="1" t="s">
        <v>5054</v>
      </c>
      <c r="B1847" s="1" t="s">
        <v>7777</v>
      </c>
      <c r="C1847" s="1">
        <v>1.0</v>
      </c>
      <c r="D1847" s="1">
        <v>100.0</v>
      </c>
      <c r="E1847" s="1">
        <v>3.313633E7</v>
      </c>
      <c r="F1847" s="1" t="b">
        <v>0</v>
      </c>
      <c r="G1847" s="1" t="b">
        <v>0</v>
      </c>
      <c r="H1847" s="1" t="s">
        <v>5053</v>
      </c>
      <c r="I1847" s="1" t="s">
        <v>6111</v>
      </c>
      <c r="J1847" s="1" t="s">
        <v>10874</v>
      </c>
      <c r="K1847" s="1" t="s">
        <v>11696</v>
      </c>
      <c r="L1847" s="1" t="s">
        <v>4083</v>
      </c>
      <c r="M1847" s="1" t="s">
        <v>4095</v>
      </c>
      <c r="N1847" s="1" t="s">
        <v>11699</v>
      </c>
      <c r="O1847" s="1" t="s">
        <v>11700</v>
      </c>
    </row>
    <row r="1848">
      <c r="A1848" s="1" t="s">
        <v>5079</v>
      </c>
      <c r="B1848" s="1" t="s">
        <v>7777</v>
      </c>
      <c r="C1848" s="1">
        <v>1.0</v>
      </c>
      <c r="D1848" s="1">
        <v>100.0</v>
      </c>
      <c r="E1848" s="1">
        <v>3.289745E7</v>
      </c>
      <c r="F1848" s="1" t="b">
        <v>0</v>
      </c>
      <c r="G1848" s="1" t="b">
        <v>0</v>
      </c>
      <c r="H1848" s="1" t="s">
        <v>5078</v>
      </c>
      <c r="I1848" s="1" t="s">
        <v>6111</v>
      </c>
      <c r="J1848" s="1" t="s">
        <v>11587</v>
      </c>
      <c r="K1848" s="1" t="s">
        <v>6700</v>
      </c>
      <c r="L1848" s="1" t="s">
        <v>87</v>
      </c>
      <c r="M1848" s="1" t="s">
        <v>88</v>
      </c>
      <c r="N1848" s="1" t="s">
        <v>11379</v>
      </c>
      <c r="O1848" s="1" t="s">
        <v>11701</v>
      </c>
    </row>
    <row r="1849">
      <c r="A1849" s="1" t="s">
        <v>5080</v>
      </c>
      <c r="B1849" s="1" t="s">
        <v>7777</v>
      </c>
      <c r="C1849" s="1">
        <v>2.0</v>
      </c>
      <c r="D1849" s="1">
        <v>100.0</v>
      </c>
      <c r="E1849" s="1">
        <v>3.289745E7</v>
      </c>
      <c r="F1849" s="1" t="b">
        <v>0</v>
      </c>
      <c r="G1849" s="1" t="b">
        <v>0</v>
      </c>
      <c r="H1849" s="1" t="s">
        <v>5078</v>
      </c>
      <c r="I1849" s="1" t="s">
        <v>6111</v>
      </c>
      <c r="J1849" s="1" t="s">
        <v>11587</v>
      </c>
      <c r="K1849" s="1" t="s">
        <v>6700</v>
      </c>
      <c r="L1849" s="1" t="s">
        <v>87</v>
      </c>
      <c r="M1849" s="1" t="s">
        <v>88</v>
      </c>
      <c r="N1849" s="1" t="s">
        <v>11379</v>
      </c>
      <c r="O1849" s="1" t="s">
        <v>11702</v>
      </c>
    </row>
    <row r="1850">
      <c r="A1850" s="1" t="s">
        <v>5094</v>
      </c>
      <c r="B1850" s="1" t="s">
        <v>7777</v>
      </c>
      <c r="C1850" s="1">
        <v>1.0</v>
      </c>
      <c r="D1850" s="1">
        <v>100.0</v>
      </c>
      <c r="E1850" s="1">
        <v>3.2805862E7</v>
      </c>
      <c r="F1850" s="1" t="b">
        <v>0</v>
      </c>
      <c r="G1850" s="1" t="b">
        <v>0</v>
      </c>
      <c r="H1850" s="1" t="s">
        <v>5093</v>
      </c>
      <c r="I1850" s="1" t="s">
        <v>6111</v>
      </c>
      <c r="J1850" s="1" t="s">
        <v>11703</v>
      </c>
      <c r="L1850" s="1" t="s">
        <v>76</v>
      </c>
      <c r="M1850" s="1" t="s">
        <v>55</v>
      </c>
      <c r="N1850" s="1" t="s">
        <v>11704</v>
      </c>
      <c r="O1850" s="1" t="s">
        <v>11705</v>
      </c>
    </row>
    <row r="1851">
      <c r="A1851" s="1" t="s">
        <v>5095</v>
      </c>
      <c r="B1851" s="1" t="s">
        <v>7777</v>
      </c>
      <c r="C1851" s="1">
        <v>2.0</v>
      </c>
      <c r="D1851" s="1">
        <v>100.0</v>
      </c>
      <c r="E1851" s="1">
        <v>3.2805862E7</v>
      </c>
      <c r="F1851" s="1" t="b">
        <v>0</v>
      </c>
      <c r="G1851" s="1" t="b">
        <v>0</v>
      </c>
      <c r="H1851" s="1" t="s">
        <v>5093</v>
      </c>
      <c r="I1851" s="1" t="s">
        <v>6111</v>
      </c>
      <c r="J1851" s="1" t="s">
        <v>11703</v>
      </c>
      <c r="L1851" s="1" t="s">
        <v>76</v>
      </c>
      <c r="M1851" s="1" t="s">
        <v>55</v>
      </c>
      <c r="N1851" s="1" t="s">
        <v>11706</v>
      </c>
      <c r="O1851" s="1" t="s">
        <v>11707</v>
      </c>
    </row>
    <row r="1852">
      <c r="A1852" s="1" t="s">
        <v>5084</v>
      </c>
      <c r="B1852" s="1" t="s">
        <v>7777</v>
      </c>
      <c r="C1852" s="1">
        <v>1.0</v>
      </c>
      <c r="D1852" s="1">
        <v>100.0</v>
      </c>
      <c r="E1852" s="1">
        <v>3.2721685E7</v>
      </c>
      <c r="F1852" s="1" t="b">
        <v>0</v>
      </c>
      <c r="G1852" s="1" t="b">
        <v>0</v>
      </c>
      <c r="H1852" s="1" t="s">
        <v>5083</v>
      </c>
      <c r="I1852" s="1" t="s">
        <v>6111</v>
      </c>
      <c r="J1852" s="1" t="s">
        <v>11708</v>
      </c>
      <c r="K1852" s="1" t="s">
        <v>11709</v>
      </c>
      <c r="L1852" s="1" t="s">
        <v>639</v>
      </c>
      <c r="M1852" s="1" t="s">
        <v>640</v>
      </c>
      <c r="N1852" s="1" t="s">
        <v>11710</v>
      </c>
      <c r="O1852" s="1" t="s">
        <v>11711</v>
      </c>
    </row>
    <row r="1853">
      <c r="A1853" s="1" t="s">
        <v>5085</v>
      </c>
      <c r="B1853" s="1" t="s">
        <v>7777</v>
      </c>
      <c r="C1853" s="1">
        <v>2.0</v>
      </c>
      <c r="D1853" s="1">
        <v>100.0</v>
      </c>
      <c r="E1853" s="1">
        <v>3.2721685E7</v>
      </c>
      <c r="F1853" s="1" t="b">
        <v>0</v>
      </c>
      <c r="G1853" s="1" t="b">
        <v>0</v>
      </c>
      <c r="H1853" s="1" t="s">
        <v>5083</v>
      </c>
      <c r="I1853" s="1" t="s">
        <v>6111</v>
      </c>
      <c r="J1853" s="1" t="s">
        <v>11708</v>
      </c>
      <c r="K1853" s="1" t="s">
        <v>11709</v>
      </c>
      <c r="L1853" s="1" t="s">
        <v>639</v>
      </c>
      <c r="M1853" s="1" t="s">
        <v>640</v>
      </c>
      <c r="N1853" s="1" t="s">
        <v>11712</v>
      </c>
      <c r="O1853" s="1" t="s">
        <v>11713</v>
      </c>
    </row>
    <row r="1854">
      <c r="A1854" s="1" t="s">
        <v>5141</v>
      </c>
      <c r="B1854" s="1" t="s">
        <v>7777</v>
      </c>
      <c r="C1854" s="1">
        <v>2.0</v>
      </c>
      <c r="D1854" s="1">
        <v>100.0</v>
      </c>
      <c r="E1854" s="1">
        <v>3.1781467E7</v>
      </c>
      <c r="F1854" s="1" t="b">
        <v>0</v>
      </c>
      <c r="G1854" s="1" t="b">
        <v>0</v>
      </c>
      <c r="H1854" s="1" t="s">
        <v>5139</v>
      </c>
      <c r="I1854" s="1" t="s">
        <v>6111</v>
      </c>
      <c r="J1854" s="1" t="s">
        <v>11714</v>
      </c>
      <c r="K1854" s="1" t="s">
        <v>11715</v>
      </c>
      <c r="L1854" s="1" t="s">
        <v>740</v>
      </c>
      <c r="M1854" s="1" t="s">
        <v>741</v>
      </c>
      <c r="N1854" s="1" t="s">
        <v>11716</v>
      </c>
      <c r="O1854" s="1" t="s">
        <v>11717</v>
      </c>
    </row>
    <row r="1855">
      <c r="A1855" s="1" t="s">
        <v>5140</v>
      </c>
      <c r="B1855" s="1" t="s">
        <v>7777</v>
      </c>
      <c r="C1855" s="1">
        <v>1.0</v>
      </c>
      <c r="D1855" s="1">
        <v>100.0</v>
      </c>
      <c r="E1855" s="1">
        <v>3.1781467E7</v>
      </c>
      <c r="F1855" s="1" t="b">
        <v>0</v>
      </c>
      <c r="G1855" s="1" t="b">
        <v>0</v>
      </c>
      <c r="H1855" s="1" t="s">
        <v>5139</v>
      </c>
      <c r="I1855" s="1" t="s">
        <v>6111</v>
      </c>
      <c r="J1855" s="1" t="s">
        <v>11714</v>
      </c>
      <c r="K1855" s="1" t="s">
        <v>11715</v>
      </c>
      <c r="L1855" s="1" t="s">
        <v>740</v>
      </c>
      <c r="M1855" s="1" t="s">
        <v>741</v>
      </c>
      <c r="N1855" s="1" t="s">
        <v>11718</v>
      </c>
      <c r="O1855" s="1" t="s">
        <v>11719</v>
      </c>
    </row>
    <row r="1856">
      <c r="A1856" s="1" t="s">
        <v>5111</v>
      </c>
      <c r="B1856" s="1" t="s">
        <v>7777</v>
      </c>
      <c r="C1856" s="1">
        <v>2.0</v>
      </c>
      <c r="D1856" s="1">
        <v>100.0</v>
      </c>
      <c r="E1856" s="1">
        <v>3.176641E7</v>
      </c>
      <c r="F1856" s="1" t="b">
        <v>0</v>
      </c>
      <c r="G1856" s="1" t="b">
        <v>0</v>
      </c>
      <c r="H1856" s="1" t="s">
        <v>5109</v>
      </c>
      <c r="I1856" s="1" t="s">
        <v>6111</v>
      </c>
      <c r="J1856" s="1" t="s">
        <v>11720</v>
      </c>
      <c r="K1856" s="1" t="s">
        <v>11721</v>
      </c>
      <c r="L1856" s="1" t="s">
        <v>639</v>
      </c>
      <c r="M1856" s="1" t="s">
        <v>640</v>
      </c>
      <c r="N1856" s="1" t="s">
        <v>11722</v>
      </c>
      <c r="O1856" s="1" t="s">
        <v>11723</v>
      </c>
    </row>
    <row r="1857">
      <c r="A1857" s="1" t="s">
        <v>5110</v>
      </c>
      <c r="B1857" s="1" t="s">
        <v>7777</v>
      </c>
      <c r="C1857" s="1">
        <v>1.0</v>
      </c>
      <c r="D1857" s="1">
        <v>100.0</v>
      </c>
      <c r="E1857" s="1">
        <v>3.176641E7</v>
      </c>
      <c r="F1857" s="1" t="b">
        <v>0</v>
      </c>
      <c r="G1857" s="1" t="b">
        <v>0</v>
      </c>
      <c r="H1857" s="1" t="s">
        <v>5109</v>
      </c>
      <c r="I1857" s="1" t="s">
        <v>6111</v>
      </c>
      <c r="J1857" s="1" t="s">
        <v>11720</v>
      </c>
      <c r="K1857" s="1" t="s">
        <v>11721</v>
      </c>
      <c r="L1857" s="1" t="s">
        <v>639</v>
      </c>
      <c r="M1857" s="1" t="s">
        <v>640</v>
      </c>
      <c r="N1857" s="1" t="s">
        <v>11724</v>
      </c>
      <c r="O1857" s="1" t="s">
        <v>11725</v>
      </c>
    </row>
    <row r="1858">
      <c r="A1858" s="1" t="s">
        <v>5170</v>
      </c>
      <c r="B1858" s="1" t="s">
        <v>7777</v>
      </c>
      <c r="C1858" s="1">
        <v>1.0</v>
      </c>
      <c r="D1858" s="1">
        <v>100.0</v>
      </c>
      <c r="E1858" s="1">
        <v>3.1708423E7</v>
      </c>
      <c r="F1858" s="1" t="b">
        <v>0</v>
      </c>
      <c r="G1858" s="1" t="b">
        <v>0</v>
      </c>
      <c r="H1858" s="1" t="s">
        <v>5169</v>
      </c>
      <c r="I1858" s="1" t="s">
        <v>6111</v>
      </c>
      <c r="J1858" s="1" t="s">
        <v>10818</v>
      </c>
      <c r="K1858" s="1" t="s">
        <v>11726</v>
      </c>
      <c r="L1858" s="1" t="s">
        <v>633</v>
      </c>
      <c r="M1858" s="1" t="s">
        <v>634</v>
      </c>
      <c r="N1858" s="1" t="s">
        <v>11727</v>
      </c>
      <c r="O1858" s="1" t="s">
        <v>11728</v>
      </c>
    </row>
    <row r="1859">
      <c r="A1859" s="1" t="s">
        <v>5171</v>
      </c>
      <c r="B1859" s="1" t="s">
        <v>7777</v>
      </c>
      <c r="C1859" s="1">
        <v>2.0</v>
      </c>
      <c r="D1859" s="1">
        <v>100.0</v>
      </c>
      <c r="E1859" s="1">
        <v>3.1708423E7</v>
      </c>
      <c r="F1859" s="1" t="b">
        <v>0</v>
      </c>
      <c r="G1859" s="1" t="b">
        <v>0</v>
      </c>
      <c r="H1859" s="1" t="s">
        <v>5169</v>
      </c>
      <c r="I1859" s="1" t="s">
        <v>6111</v>
      </c>
      <c r="J1859" s="1" t="s">
        <v>10818</v>
      </c>
      <c r="K1859" s="1" t="s">
        <v>11726</v>
      </c>
      <c r="L1859" s="1" t="s">
        <v>633</v>
      </c>
      <c r="M1859" s="1" t="s">
        <v>634</v>
      </c>
      <c r="N1859" s="1" t="s">
        <v>11729</v>
      </c>
      <c r="O1859" s="1" t="s">
        <v>11730</v>
      </c>
    </row>
    <row r="1860">
      <c r="A1860" s="1" t="s">
        <v>5135</v>
      </c>
      <c r="B1860" s="1" t="s">
        <v>7777</v>
      </c>
      <c r="C1860" s="1">
        <v>1.0</v>
      </c>
      <c r="D1860" s="1">
        <v>100.0</v>
      </c>
      <c r="E1860" s="1">
        <v>3.1597109E7</v>
      </c>
      <c r="F1860" s="1" t="b">
        <v>0</v>
      </c>
      <c r="G1860" s="1" t="b">
        <v>0</v>
      </c>
      <c r="H1860" s="1" t="s">
        <v>5134</v>
      </c>
      <c r="I1860" s="1" t="s">
        <v>6111</v>
      </c>
      <c r="J1860" s="1" t="s">
        <v>11731</v>
      </c>
      <c r="L1860" s="1" t="s">
        <v>37</v>
      </c>
      <c r="M1860" s="1" t="s">
        <v>38</v>
      </c>
      <c r="N1860" s="1" t="s">
        <v>11732</v>
      </c>
      <c r="O1860" s="1" t="s">
        <v>11733</v>
      </c>
    </row>
    <row r="1861">
      <c r="A1861" s="1" t="s">
        <v>5136</v>
      </c>
      <c r="B1861" s="1" t="s">
        <v>7777</v>
      </c>
      <c r="C1861" s="1">
        <v>2.0</v>
      </c>
      <c r="D1861" s="1">
        <v>100.0</v>
      </c>
      <c r="E1861" s="1">
        <v>3.1597109E7</v>
      </c>
      <c r="F1861" s="1" t="b">
        <v>0</v>
      </c>
      <c r="G1861" s="1" t="b">
        <v>0</v>
      </c>
      <c r="H1861" s="1" t="s">
        <v>5134</v>
      </c>
      <c r="I1861" s="1" t="s">
        <v>6111</v>
      </c>
      <c r="J1861" s="1" t="s">
        <v>11731</v>
      </c>
      <c r="L1861" s="1" t="s">
        <v>37</v>
      </c>
      <c r="M1861" s="1" t="s">
        <v>38</v>
      </c>
      <c r="N1861" s="1" t="s">
        <v>11734</v>
      </c>
      <c r="O1861" s="1" t="s">
        <v>11735</v>
      </c>
    </row>
    <row r="1862">
      <c r="A1862" s="1" t="s">
        <v>5145</v>
      </c>
      <c r="B1862" s="1" t="s">
        <v>7777</v>
      </c>
      <c r="C1862" s="1">
        <v>1.0</v>
      </c>
      <c r="D1862" s="1">
        <v>100.0</v>
      </c>
      <c r="E1862" s="1">
        <v>3.1366417E7</v>
      </c>
      <c r="F1862" s="1" t="b">
        <v>0</v>
      </c>
      <c r="G1862" s="1" t="b">
        <v>0</v>
      </c>
      <c r="H1862" s="1" t="s">
        <v>5144</v>
      </c>
      <c r="I1862" s="1" t="s">
        <v>6111</v>
      </c>
      <c r="J1862" s="1" t="s">
        <v>11736</v>
      </c>
      <c r="L1862" s="1" t="s">
        <v>25</v>
      </c>
      <c r="M1862" s="1" t="s">
        <v>347</v>
      </c>
      <c r="N1862" s="1" t="s">
        <v>11737</v>
      </c>
      <c r="O1862" s="1" t="s">
        <v>11738</v>
      </c>
    </row>
    <row r="1863">
      <c r="A1863" s="1" t="s">
        <v>5146</v>
      </c>
      <c r="B1863" s="1" t="s">
        <v>7777</v>
      </c>
      <c r="C1863" s="1">
        <v>2.0</v>
      </c>
      <c r="D1863" s="1">
        <v>100.0</v>
      </c>
      <c r="E1863" s="1">
        <v>3.1366417E7</v>
      </c>
      <c r="F1863" s="1" t="b">
        <v>0</v>
      </c>
      <c r="G1863" s="1" t="b">
        <v>0</v>
      </c>
      <c r="H1863" s="1" t="s">
        <v>5144</v>
      </c>
      <c r="I1863" s="1" t="s">
        <v>6111</v>
      </c>
      <c r="J1863" s="1" t="s">
        <v>11736</v>
      </c>
      <c r="L1863" s="1" t="s">
        <v>25</v>
      </c>
      <c r="M1863" s="1" t="s">
        <v>347</v>
      </c>
      <c r="N1863" s="1" t="s">
        <v>11739</v>
      </c>
      <c r="O1863" s="1" t="s">
        <v>11740</v>
      </c>
    </row>
    <row r="1864">
      <c r="A1864" s="1" t="s">
        <v>5156</v>
      </c>
      <c r="B1864" s="1" t="s">
        <v>7777</v>
      </c>
      <c r="C1864" s="1">
        <v>2.0</v>
      </c>
      <c r="D1864" s="1">
        <v>100.0</v>
      </c>
      <c r="E1864" s="1">
        <v>3.1072669E7</v>
      </c>
      <c r="F1864" s="1" t="b">
        <v>0</v>
      </c>
      <c r="G1864" s="1" t="b">
        <v>0</v>
      </c>
      <c r="H1864" s="1" t="s">
        <v>5154</v>
      </c>
      <c r="I1864" s="1" t="s">
        <v>6111</v>
      </c>
      <c r="J1864" s="1" t="s">
        <v>11741</v>
      </c>
      <c r="K1864" s="1" t="s">
        <v>11742</v>
      </c>
      <c r="L1864" s="1" t="s">
        <v>639</v>
      </c>
      <c r="M1864" s="1" t="s">
        <v>640</v>
      </c>
      <c r="N1864" s="1" t="s">
        <v>11743</v>
      </c>
      <c r="O1864" s="1" t="s">
        <v>11744</v>
      </c>
    </row>
    <row r="1865">
      <c r="A1865" s="1" t="s">
        <v>5155</v>
      </c>
      <c r="B1865" s="1" t="s">
        <v>7777</v>
      </c>
      <c r="C1865" s="1">
        <v>1.0</v>
      </c>
      <c r="D1865" s="1">
        <v>100.0</v>
      </c>
      <c r="E1865" s="1">
        <v>3.1072669E7</v>
      </c>
      <c r="F1865" s="1" t="b">
        <v>0</v>
      </c>
      <c r="G1865" s="1" t="b">
        <v>0</v>
      </c>
      <c r="H1865" s="1" t="s">
        <v>5154</v>
      </c>
      <c r="I1865" s="1" t="s">
        <v>6111</v>
      </c>
      <c r="J1865" s="1" t="s">
        <v>11741</v>
      </c>
      <c r="K1865" s="1" t="s">
        <v>11742</v>
      </c>
      <c r="L1865" s="1" t="s">
        <v>639</v>
      </c>
      <c r="M1865" s="1" t="s">
        <v>640</v>
      </c>
      <c r="N1865" s="1" t="s">
        <v>11745</v>
      </c>
      <c r="O1865" s="1" t="s">
        <v>11746</v>
      </c>
    </row>
    <row r="1866">
      <c r="A1866" s="1" t="s">
        <v>5210</v>
      </c>
      <c r="B1866" s="1" t="s">
        <v>7777</v>
      </c>
      <c r="C1866" s="1">
        <v>1.0</v>
      </c>
      <c r="D1866" s="1">
        <v>100.0</v>
      </c>
      <c r="E1866" s="1">
        <v>3.0780232E7</v>
      </c>
      <c r="F1866" s="1" t="b">
        <v>0</v>
      </c>
      <c r="G1866" s="1" t="b">
        <v>0</v>
      </c>
      <c r="H1866" s="1" t="s">
        <v>5209</v>
      </c>
      <c r="I1866" s="1" t="s">
        <v>6111</v>
      </c>
      <c r="J1866" s="1" t="s">
        <v>11747</v>
      </c>
      <c r="L1866" s="1" t="s">
        <v>148</v>
      </c>
      <c r="M1866" s="1" t="s">
        <v>4056</v>
      </c>
      <c r="N1866" s="1" t="s">
        <v>11748</v>
      </c>
      <c r="O1866" s="1" t="s">
        <v>11749</v>
      </c>
    </row>
    <row r="1867">
      <c r="A1867" s="1" t="s">
        <v>5211</v>
      </c>
      <c r="B1867" s="1" t="s">
        <v>7777</v>
      </c>
      <c r="C1867" s="1">
        <v>2.0</v>
      </c>
      <c r="D1867" s="1">
        <v>100.0</v>
      </c>
      <c r="E1867" s="1">
        <v>3.0780232E7</v>
      </c>
      <c r="F1867" s="1" t="b">
        <v>0</v>
      </c>
      <c r="G1867" s="1" t="b">
        <v>0</v>
      </c>
      <c r="H1867" s="1" t="s">
        <v>5209</v>
      </c>
      <c r="I1867" s="1" t="s">
        <v>6111</v>
      </c>
      <c r="J1867" s="1" t="s">
        <v>11747</v>
      </c>
      <c r="L1867" s="1" t="s">
        <v>148</v>
      </c>
      <c r="M1867" s="1" t="s">
        <v>4056</v>
      </c>
      <c r="N1867" s="1" t="s">
        <v>11750</v>
      </c>
      <c r="O1867" s="1" t="s">
        <v>11751</v>
      </c>
    </row>
    <row r="1868">
      <c r="A1868" s="1" t="s">
        <v>5195</v>
      </c>
      <c r="B1868" s="1" t="s">
        <v>7777</v>
      </c>
      <c r="C1868" s="1">
        <v>1.0</v>
      </c>
      <c r="D1868" s="1">
        <v>100.0</v>
      </c>
      <c r="E1868" s="1">
        <v>3.0744685E7</v>
      </c>
      <c r="F1868" s="1" t="b">
        <v>0</v>
      </c>
      <c r="G1868" s="1" t="b">
        <v>0</v>
      </c>
      <c r="H1868" s="1" t="s">
        <v>5194</v>
      </c>
      <c r="I1868" s="1" t="s">
        <v>6111</v>
      </c>
      <c r="J1868" s="1" t="s">
        <v>11752</v>
      </c>
      <c r="L1868" s="1" t="s">
        <v>76</v>
      </c>
      <c r="M1868" s="1" t="s">
        <v>98</v>
      </c>
      <c r="N1868" s="1" t="s">
        <v>11753</v>
      </c>
      <c r="O1868" s="1" t="s">
        <v>11754</v>
      </c>
    </row>
    <row r="1869">
      <c r="A1869" s="1" t="s">
        <v>5196</v>
      </c>
      <c r="B1869" s="1" t="s">
        <v>7777</v>
      </c>
      <c r="C1869" s="1">
        <v>2.0</v>
      </c>
      <c r="D1869" s="1">
        <v>100.0</v>
      </c>
      <c r="E1869" s="1">
        <v>3.0744685E7</v>
      </c>
      <c r="F1869" s="1" t="b">
        <v>0</v>
      </c>
      <c r="G1869" s="1" t="b">
        <v>0</v>
      </c>
      <c r="H1869" s="1" t="s">
        <v>5194</v>
      </c>
      <c r="I1869" s="1" t="s">
        <v>6111</v>
      </c>
      <c r="J1869" s="1" t="s">
        <v>11752</v>
      </c>
      <c r="L1869" s="1" t="s">
        <v>76</v>
      </c>
      <c r="M1869" s="1" t="s">
        <v>98</v>
      </c>
      <c r="N1869" s="1" t="s">
        <v>11755</v>
      </c>
      <c r="O1869" s="1" t="s">
        <v>11756</v>
      </c>
    </row>
    <row r="1870">
      <c r="A1870" s="1" t="s">
        <v>5161</v>
      </c>
      <c r="B1870" s="1" t="s">
        <v>7777</v>
      </c>
      <c r="C1870" s="1">
        <v>2.0</v>
      </c>
      <c r="D1870" s="1">
        <v>100.0</v>
      </c>
      <c r="E1870" s="1">
        <v>3.0615831E7</v>
      </c>
      <c r="F1870" s="1" t="b">
        <v>0</v>
      </c>
      <c r="G1870" s="1" t="b">
        <v>0</v>
      </c>
      <c r="H1870" s="1" t="s">
        <v>5159</v>
      </c>
      <c r="I1870" s="1" t="s">
        <v>6111</v>
      </c>
      <c r="J1870" s="1" t="s">
        <v>11220</v>
      </c>
      <c r="K1870" s="1" t="s">
        <v>11757</v>
      </c>
      <c r="L1870" s="1" t="s">
        <v>633</v>
      </c>
      <c r="M1870" s="1" t="s">
        <v>634</v>
      </c>
      <c r="N1870" s="1" t="s">
        <v>11379</v>
      </c>
      <c r="O1870" s="1" t="s">
        <v>11758</v>
      </c>
    </row>
    <row r="1871">
      <c r="A1871" s="1" t="s">
        <v>5160</v>
      </c>
      <c r="B1871" s="1" t="s">
        <v>7777</v>
      </c>
      <c r="C1871" s="1">
        <v>1.0</v>
      </c>
      <c r="D1871" s="1">
        <v>100.0</v>
      </c>
      <c r="E1871" s="1">
        <v>3.0615831E7</v>
      </c>
      <c r="F1871" s="1" t="b">
        <v>0</v>
      </c>
      <c r="G1871" s="1" t="b">
        <v>0</v>
      </c>
      <c r="H1871" s="1" t="s">
        <v>5159</v>
      </c>
      <c r="I1871" s="1" t="s">
        <v>6111</v>
      </c>
      <c r="J1871" s="1" t="s">
        <v>11220</v>
      </c>
      <c r="K1871" s="1" t="s">
        <v>11757</v>
      </c>
      <c r="L1871" s="1" t="s">
        <v>633</v>
      </c>
      <c r="M1871" s="1" t="s">
        <v>634</v>
      </c>
      <c r="N1871" s="1" t="s">
        <v>11379</v>
      </c>
      <c r="O1871" s="1" t="s">
        <v>11759</v>
      </c>
    </row>
    <row r="1872">
      <c r="A1872" s="1" t="s">
        <v>5186</v>
      </c>
      <c r="B1872" s="1" t="s">
        <v>7777</v>
      </c>
      <c r="C1872" s="1">
        <v>2.0</v>
      </c>
      <c r="D1872" s="1">
        <v>100.0</v>
      </c>
      <c r="E1872" s="1">
        <v>3.0592153E7</v>
      </c>
      <c r="F1872" s="1" t="b">
        <v>0</v>
      </c>
      <c r="G1872" s="1" t="b">
        <v>0</v>
      </c>
      <c r="H1872" s="1" t="s">
        <v>5184</v>
      </c>
      <c r="I1872" s="1" t="s">
        <v>6111</v>
      </c>
      <c r="J1872" s="1" t="s">
        <v>11760</v>
      </c>
      <c r="L1872" s="1" t="s">
        <v>148</v>
      </c>
      <c r="M1872" s="1" t="s">
        <v>322</v>
      </c>
      <c r="N1872" s="1" t="s">
        <v>11761</v>
      </c>
      <c r="O1872" s="1" t="s">
        <v>11762</v>
      </c>
    </row>
    <row r="1873">
      <c r="A1873" s="1" t="s">
        <v>5185</v>
      </c>
      <c r="B1873" s="1" t="s">
        <v>7777</v>
      </c>
      <c r="C1873" s="1">
        <v>1.0</v>
      </c>
      <c r="D1873" s="1">
        <v>100.0</v>
      </c>
      <c r="E1873" s="1">
        <v>3.0592153E7</v>
      </c>
      <c r="F1873" s="1" t="b">
        <v>0</v>
      </c>
      <c r="G1873" s="1" t="b">
        <v>0</v>
      </c>
      <c r="H1873" s="1" t="s">
        <v>5184</v>
      </c>
      <c r="I1873" s="1" t="s">
        <v>6111</v>
      </c>
      <c r="J1873" s="1" t="s">
        <v>11760</v>
      </c>
      <c r="L1873" s="1" t="s">
        <v>148</v>
      </c>
      <c r="M1873" s="1" t="s">
        <v>322</v>
      </c>
      <c r="N1873" s="1" t="s">
        <v>11763</v>
      </c>
      <c r="O1873" s="1" t="s">
        <v>11764</v>
      </c>
    </row>
    <row r="1874">
      <c r="A1874" s="1" t="s">
        <v>5200</v>
      </c>
      <c r="B1874" s="1" t="s">
        <v>7777</v>
      </c>
      <c r="C1874" s="1">
        <v>1.0</v>
      </c>
      <c r="D1874" s="1">
        <v>100.0</v>
      </c>
      <c r="E1874" s="1">
        <v>3.0591131E7</v>
      </c>
      <c r="F1874" s="1" t="b">
        <v>0</v>
      </c>
      <c r="G1874" s="1" t="b">
        <v>0</v>
      </c>
      <c r="H1874" s="1" t="s">
        <v>5199</v>
      </c>
      <c r="I1874" s="1" t="s">
        <v>6111</v>
      </c>
      <c r="J1874" s="1" t="s">
        <v>11765</v>
      </c>
      <c r="K1874" s="1" t="s">
        <v>11766</v>
      </c>
      <c r="L1874" s="1" t="s">
        <v>639</v>
      </c>
      <c r="M1874" s="1" t="s">
        <v>640</v>
      </c>
      <c r="N1874" s="1" t="s">
        <v>11767</v>
      </c>
      <c r="O1874" s="1" t="s">
        <v>11768</v>
      </c>
    </row>
    <row r="1875">
      <c r="A1875" s="1" t="s">
        <v>5201</v>
      </c>
      <c r="B1875" s="1" t="s">
        <v>7777</v>
      </c>
      <c r="C1875" s="1">
        <v>2.0</v>
      </c>
      <c r="D1875" s="1">
        <v>100.0</v>
      </c>
      <c r="E1875" s="1">
        <v>3.0591131E7</v>
      </c>
      <c r="F1875" s="1" t="b">
        <v>0</v>
      </c>
      <c r="G1875" s="1" t="b">
        <v>0</v>
      </c>
      <c r="H1875" s="1" t="s">
        <v>5199</v>
      </c>
      <c r="I1875" s="1" t="s">
        <v>6111</v>
      </c>
      <c r="J1875" s="1" t="s">
        <v>11765</v>
      </c>
      <c r="K1875" s="1" t="s">
        <v>11766</v>
      </c>
      <c r="L1875" s="1" t="s">
        <v>639</v>
      </c>
      <c r="M1875" s="1" t="s">
        <v>640</v>
      </c>
      <c r="N1875" s="1" t="s">
        <v>11769</v>
      </c>
      <c r="O1875" s="1" t="s">
        <v>11770</v>
      </c>
    </row>
    <row r="1876">
      <c r="A1876" s="1" t="s">
        <v>5190</v>
      </c>
      <c r="B1876" s="1" t="s">
        <v>7777</v>
      </c>
      <c r="C1876" s="1">
        <v>1.0</v>
      </c>
      <c r="D1876" s="1">
        <v>100.0</v>
      </c>
      <c r="E1876" s="1">
        <v>3.0376381E7</v>
      </c>
      <c r="F1876" s="1" t="b">
        <v>0</v>
      </c>
      <c r="G1876" s="1" t="b">
        <v>0</v>
      </c>
      <c r="H1876" s="1" t="s">
        <v>5189</v>
      </c>
      <c r="I1876" s="1" t="s">
        <v>6111</v>
      </c>
      <c r="J1876" s="1" t="s">
        <v>11669</v>
      </c>
      <c r="K1876" s="1" t="s">
        <v>11771</v>
      </c>
      <c r="L1876" s="1" t="s">
        <v>712</v>
      </c>
      <c r="M1876" s="1" t="s">
        <v>5102</v>
      </c>
      <c r="N1876" s="1" t="s">
        <v>11772</v>
      </c>
      <c r="O1876" s="1" t="s">
        <v>11773</v>
      </c>
    </row>
    <row r="1877">
      <c r="A1877" s="1" t="s">
        <v>5191</v>
      </c>
      <c r="B1877" s="1" t="s">
        <v>7777</v>
      </c>
      <c r="C1877" s="1">
        <v>2.0</v>
      </c>
      <c r="D1877" s="1">
        <v>100.0</v>
      </c>
      <c r="E1877" s="1">
        <v>3.0376381E7</v>
      </c>
      <c r="F1877" s="1" t="b">
        <v>0</v>
      </c>
      <c r="G1877" s="1" t="b">
        <v>0</v>
      </c>
      <c r="H1877" s="1" t="s">
        <v>5189</v>
      </c>
      <c r="I1877" s="1" t="s">
        <v>6111</v>
      </c>
      <c r="J1877" s="1" t="s">
        <v>11669</v>
      </c>
      <c r="K1877" s="1" t="s">
        <v>11771</v>
      </c>
      <c r="L1877" s="1" t="s">
        <v>712</v>
      </c>
      <c r="M1877" s="1" t="s">
        <v>5102</v>
      </c>
      <c r="N1877" s="1" t="s">
        <v>11774</v>
      </c>
      <c r="O1877" s="1" t="s">
        <v>11775</v>
      </c>
    </row>
    <row r="1878">
      <c r="A1878" s="1" t="s">
        <v>5221</v>
      </c>
      <c r="B1878" s="1" t="s">
        <v>7777</v>
      </c>
      <c r="C1878" s="1">
        <v>2.0</v>
      </c>
      <c r="D1878" s="1">
        <v>100.0</v>
      </c>
      <c r="E1878" s="1">
        <v>3.0195948E7</v>
      </c>
      <c r="F1878" s="1" t="b">
        <v>0</v>
      </c>
      <c r="G1878" s="1" t="b">
        <v>0</v>
      </c>
      <c r="H1878" s="1" t="s">
        <v>5219</v>
      </c>
      <c r="I1878" s="1" t="s">
        <v>6111</v>
      </c>
      <c r="J1878" s="1" t="s">
        <v>11714</v>
      </c>
      <c r="K1878" s="1" t="s">
        <v>11776</v>
      </c>
      <c r="L1878" s="1" t="s">
        <v>740</v>
      </c>
      <c r="M1878" s="1" t="s">
        <v>741</v>
      </c>
      <c r="N1878" s="1" t="s">
        <v>11777</v>
      </c>
      <c r="O1878" s="1" t="s">
        <v>11778</v>
      </c>
    </row>
    <row r="1879">
      <c r="A1879" s="1" t="s">
        <v>5220</v>
      </c>
      <c r="B1879" s="1" t="s">
        <v>7777</v>
      </c>
      <c r="C1879" s="1">
        <v>1.0</v>
      </c>
      <c r="D1879" s="1">
        <v>100.0</v>
      </c>
      <c r="E1879" s="1">
        <v>3.0195948E7</v>
      </c>
      <c r="F1879" s="1" t="b">
        <v>0</v>
      </c>
      <c r="G1879" s="1" t="b">
        <v>0</v>
      </c>
      <c r="H1879" s="1" t="s">
        <v>5219</v>
      </c>
      <c r="I1879" s="1" t="s">
        <v>6111</v>
      </c>
      <c r="J1879" s="1" t="s">
        <v>11714</v>
      </c>
      <c r="K1879" s="1" t="s">
        <v>11776</v>
      </c>
      <c r="L1879" s="1" t="s">
        <v>740</v>
      </c>
      <c r="M1879" s="1" t="s">
        <v>741</v>
      </c>
      <c r="N1879" s="1" t="s">
        <v>11779</v>
      </c>
      <c r="O1879" s="1" t="s">
        <v>11780</v>
      </c>
    </row>
    <row r="1880">
      <c r="A1880" s="1" t="s">
        <v>5225</v>
      </c>
      <c r="B1880" s="1" t="s">
        <v>7777</v>
      </c>
      <c r="C1880" s="1">
        <v>1.0</v>
      </c>
      <c r="D1880" s="1">
        <v>100.0</v>
      </c>
      <c r="E1880" s="1">
        <v>3.0135592E7</v>
      </c>
      <c r="F1880" s="1" t="b">
        <v>0</v>
      </c>
      <c r="G1880" s="1" t="b">
        <v>0</v>
      </c>
      <c r="H1880" s="1" t="s">
        <v>5224</v>
      </c>
      <c r="I1880" s="1" t="s">
        <v>6111</v>
      </c>
      <c r="J1880" s="1" t="s">
        <v>11781</v>
      </c>
      <c r="L1880" s="1" t="s">
        <v>148</v>
      </c>
      <c r="M1880" s="1" t="s">
        <v>347</v>
      </c>
      <c r="N1880" s="1" t="s">
        <v>11782</v>
      </c>
      <c r="O1880" s="1" t="s">
        <v>11783</v>
      </c>
    </row>
    <row r="1881">
      <c r="A1881" s="1" t="s">
        <v>5226</v>
      </c>
      <c r="B1881" s="1" t="s">
        <v>7777</v>
      </c>
      <c r="C1881" s="1">
        <v>2.0</v>
      </c>
      <c r="D1881" s="1">
        <v>100.0</v>
      </c>
      <c r="E1881" s="1">
        <v>3.0135592E7</v>
      </c>
      <c r="F1881" s="1" t="b">
        <v>0</v>
      </c>
      <c r="G1881" s="1" t="b">
        <v>0</v>
      </c>
      <c r="H1881" s="1" t="s">
        <v>5224</v>
      </c>
      <c r="I1881" s="1" t="s">
        <v>6111</v>
      </c>
      <c r="J1881" s="1" t="s">
        <v>11781</v>
      </c>
      <c r="L1881" s="1" t="s">
        <v>148</v>
      </c>
      <c r="M1881" s="1" t="s">
        <v>347</v>
      </c>
      <c r="N1881" s="1" t="s">
        <v>11784</v>
      </c>
      <c r="O1881" s="1" t="s">
        <v>11785</v>
      </c>
    </row>
    <row r="1882">
      <c r="A1882" s="1" t="s">
        <v>5176</v>
      </c>
      <c r="B1882" s="1" t="s">
        <v>7777</v>
      </c>
      <c r="C1882" s="1">
        <v>2.0</v>
      </c>
      <c r="D1882" s="1">
        <v>100.0</v>
      </c>
      <c r="E1882" s="1">
        <v>3.0099464E7</v>
      </c>
      <c r="F1882" s="1" t="b">
        <v>0</v>
      </c>
      <c r="G1882" s="1" t="b">
        <v>0</v>
      </c>
      <c r="H1882" s="1" t="s">
        <v>5174</v>
      </c>
      <c r="I1882" s="1" t="s">
        <v>6111</v>
      </c>
      <c r="J1882" s="1" t="s">
        <v>11786</v>
      </c>
      <c r="K1882" s="1" t="s">
        <v>11787</v>
      </c>
      <c r="L1882" s="1" t="s">
        <v>639</v>
      </c>
      <c r="M1882" s="1" t="s">
        <v>640</v>
      </c>
      <c r="N1882" s="1" t="s">
        <v>11788</v>
      </c>
      <c r="O1882" s="1" t="s">
        <v>11789</v>
      </c>
    </row>
    <row r="1883">
      <c r="A1883" s="1" t="s">
        <v>5175</v>
      </c>
      <c r="B1883" s="1" t="s">
        <v>7777</v>
      </c>
      <c r="C1883" s="1">
        <v>1.0</v>
      </c>
      <c r="D1883" s="1">
        <v>100.0</v>
      </c>
      <c r="E1883" s="1">
        <v>3.0099464E7</v>
      </c>
      <c r="F1883" s="1" t="b">
        <v>0</v>
      </c>
      <c r="G1883" s="1" t="b">
        <v>0</v>
      </c>
      <c r="H1883" s="1" t="s">
        <v>5174</v>
      </c>
      <c r="I1883" s="1" t="s">
        <v>6111</v>
      </c>
      <c r="J1883" s="1" t="s">
        <v>11786</v>
      </c>
      <c r="K1883" s="1" t="s">
        <v>11787</v>
      </c>
      <c r="L1883" s="1" t="s">
        <v>639</v>
      </c>
      <c r="M1883" s="1" t="s">
        <v>640</v>
      </c>
      <c r="N1883" s="1" t="s">
        <v>11790</v>
      </c>
      <c r="O1883" s="1" t="s">
        <v>11791</v>
      </c>
    </row>
    <row r="1884">
      <c r="A1884" s="1" t="s">
        <v>5206</v>
      </c>
      <c r="B1884" s="1" t="s">
        <v>7777</v>
      </c>
      <c r="C1884" s="1">
        <v>2.0</v>
      </c>
      <c r="D1884" s="1">
        <v>100.0</v>
      </c>
      <c r="E1884" s="1">
        <v>3.0054239E7</v>
      </c>
      <c r="F1884" s="1" t="b">
        <v>0</v>
      </c>
      <c r="G1884" s="1" t="b">
        <v>0</v>
      </c>
      <c r="H1884" s="1" t="s">
        <v>5204</v>
      </c>
      <c r="I1884" s="1" t="s">
        <v>6111</v>
      </c>
      <c r="J1884" s="1" t="s">
        <v>11792</v>
      </c>
      <c r="K1884" s="1" t="s">
        <v>11793</v>
      </c>
      <c r="L1884" s="1" t="s">
        <v>639</v>
      </c>
      <c r="M1884" s="1" t="s">
        <v>640</v>
      </c>
      <c r="N1884" s="1" t="s">
        <v>11794</v>
      </c>
      <c r="O1884" s="1" t="s">
        <v>11795</v>
      </c>
    </row>
    <row r="1885">
      <c r="A1885" s="1" t="s">
        <v>5205</v>
      </c>
      <c r="B1885" s="1" t="s">
        <v>7777</v>
      </c>
      <c r="C1885" s="1">
        <v>1.0</v>
      </c>
      <c r="D1885" s="1">
        <v>100.0</v>
      </c>
      <c r="E1885" s="1">
        <v>3.0054239E7</v>
      </c>
      <c r="F1885" s="1" t="b">
        <v>0</v>
      </c>
      <c r="G1885" s="1" t="b">
        <v>0</v>
      </c>
      <c r="H1885" s="1" t="s">
        <v>5204</v>
      </c>
      <c r="I1885" s="1" t="s">
        <v>6111</v>
      </c>
      <c r="J1885" s="1" t="s">
        <v>11792</v>
      </c>
      <c r="K1885" s="1" t="s">
        <v>11793</v>
      </c>
      <c r="L1885" s="1" t="s">
        <v>639</v>
      </c>
      <c r="M1885" s="1" t="s">
        <v>640</v>
      </c>
      <c r="N1885" s="1" t="s">
        <v>11796</v>
      </c>
      <c r="O1885" s="1" t="s">
        <v>11797</v>
      </c>
    </row>
    <row r="1886">
      <c r="A1886" s="1" t="s">
        <v>5245</v>
      </c>
      <c r="B1886" s="1" t="s">
        <v>7777</v>
      </c>
      <c r="C1886" s="1">
        <v>1.0</v>
      </c>
      <c r="D1886" s="1">
        <v>100.0</v>
      </c>
      <c r="E1886" s="1">
        <v>2.9356796E7</v>
      </c>
      <c r="F1886" s="1" t="b">
        <v>0</v>
      </c>
      <c r="G1886" s="1" t="b">
        <v>0</v>
      </c>
      <c r="H1886" s="1" t="s">
        <v>5244</v>
      </c>
      <c r="I1886" s="1" t="s">
        <v>6111</v>
      </c>
      <c r="J1886" s="1" t="s">
        <v>11798</v>
      </c>
      <c r="L1886" s="1" t="s">
        <v>76</v>
      </c>
      <c r="M1886" s="1" t="s">
        <v>370</v>
      </c>
      <c r="N1886" s="1" t="s">
        <v>11799</v>
      </c>
      <c r="O1886" s="1" t="s">
        <v>11800</v>
      </c>
    </row>
    <row r="1887">
      <c r="A1887" s="1" t="s">
        <v>5246</v>
      </c>
      <c r="B1887" s="1" t="s">
        <v>7777</v>
      </c>
      <c r="C1887" s="1">
        <v>2.0</v>
      </c>
      <c r="D1887" s="1">
        <v>100.0</v>
      </c>
      <c r="E1887" s="1">
        <v>2.9356796E7</v>
      </c>
      <c r="F1887" s="1" t="b">
        <v>0</v>
      </c>
      <c r="G1887" s="1" t="b">
        <v>0</v>
      </c>
      <c r="H1887" s="1" t="s">
        <v>5244</v>
      </c>
      <c r="I1887" s="1" t="s">
        <v>6111</v>
      </c>
      <c r="J1887" s="1" t="s">
        <v>11798</v>
      </c>
      <c r="L1887" s="1" t="s">
        <v>76</v>
      </c>
      <c r="M1887" s="1" t="s">
        <v>370</v>
      </c>
      <c r="N1887" s="1" t="s">
        <v>11801</v>
      </c>
      <c r="O1887" s="1" t="s">
        <v>11802</v>
      </c>
    </row>
    <row r="1888">
      <c r="A1888" s="1" t="s">
        <v>5241</v>
      </c>
      <c r="B1888" s="1" t="s">
        <v>7777</v>
      </c>
      <c r="C1888" s="1">
        <v>2.0</v>
      </c>
      <c r="D1888" s="1">
        <v>100.0</v>
      </c>
      <c r="E1888" s="1">
        <v>2.8974708E7</v>
      </c>
      <c r="F1888" s="1" t="b">
        <v>0</v>
      </c>
      <c r="G1888" s="1" t="b">
        <v>0</v>
      </c>
      <c r="H1888" s="1" t="s">
        <v>5239</v>
      </c>
      <c r="I1888" s="1" t="s">
        <v>6111</v>
      </c>
      <c r="J1888" s="1" t="s">
        <v>11803</v>
      </c>
      <c r="L1888" s="1" t="s">
        <v>76</v>
      </c>
      <c r="M1888" s="1" t="s">
        <v>4056</v>
      </c>
      <c r="N1888" s="1" t="s">
        <v>11804</v>
      </c>
      <c r="O1888" s="1" t="s">
        <v>11805</v>
      </c>
    </row>
    <row r="1889">
      <c r="A1889" s="1" t="s">
        <v>5240</v>
      </c>
      <c r="B1889" s="1" t="s">
        <v>7777</v>
      </c>
      <c r="C1889" s="1">
        <v>1.0</v>
      </c>
      <c r="D1889" s="1">
        <v>100.0</v>
      </c>
      <c r="E1889" s="1">
        <v>2.8974708E7</v>
      </c>
      <c r="F1889" s="1" t="b">
        <v>0</v>
      </c>
      <c r="G1889" s="1" t="b">
        <v>0</v>
      </c>
      <c r="H1889" s="1" t="s">
        <v>5239</v>
      </c>
      <c r="I1889" s="1" t="s">
        <v>6111</v>
      </c>
      <c r="J1889" s="1" t="s">
        <v>11803</v>
      </c>
      <c r="L1889" s="1" t="s">
        <v>76</v>
      </c>
      <c r="M1889" s="1" t="s">
        <v>4056</v>
      </c>
      <c r="N1889" s="1" t="s">
        <v>11806</v>
      </c>
      <c r="O1889" s="1" t="s">
        <v>11807</v>
      </c>
    </row>
    <row r="1890">
      <c r="A1890" s="1" t="s">
        <v>5235</v>
      </c>
      <c r="B1890" s="1" t="s">
        <v>7777</v>
      </c>
      <c r="C1890" s="1">
        <v>1.0</v>
      </c>
      <c r="D1890" s="1">
        <v>100.0</v>
      </c>
      <c r="E1890" s="1">
        <v>2.8640425E7</v>
      </c>
      <c r="F1890" s="1" t="b">
        <v>0</v>
      </c>
      <c r="G1890" s="1" t="b">
        <v>0</v>
      </c>
      <c r="H1890" s="1" t="s">
        <v>5234</v>
      </c>
      <c r="I1890" s="1" t="s">
        <v>6111</v>
      </c>
      <c r="J1890" s="1" t="s">
        <v>11808</v>
      </c>
      <c r="K1890" s="1" t="s">
        <v>11809</v>
      </c>
      <c r="L1890" s="1" t="s">
        <v>639</v>
      </c>
      <c r="M1890" s="1" t="s">
        <v>640</v>
      </c>
      <c r="N1890" s="1" t="s">
        <v>11810</v>
      </c>
      <c r="O1890" s="1" t="s">
        <v>11811</v>
      </c>
    </row>
    <row r="1891">
      <c r="A1891" s="1" t="s">
        <v>5236</v>
      </c>
      <c r="B1891" s="1" t="s">
        <v>7777</v>
      </c>
      <c r="C1891" s="1">
        <v>2.0</v>
      </c>
      <c r="D1891" s="1">
        <v>100.0</v>
      </c>
      <c r="E1891" s="1">
        <v>2.8640425E7</v>
      </c>
      <c r="F1891" s="1" t="b">
        <v>0</v>
      </c>
      <c r="G1891" s="1" t="b">
        <v>0</v>
      </c>
      <c r="H1891" s="1" t="s">
        <v>5234</v>
      </c>
      <c r="I1891" s="1" t="s">
        <v>6111</v>
      </c>
      <c r="J1891" s="1" t="s">
        <v>11808</v>
      </c>
      <c r="K1891" s="1" t="s">
        <v>11809</v>
      </c>
      <c r="L1891" s="1" t="s">
        <v>639</v>
      </c>
      <c r="M1891" s="1" t="s">
        <v>640</v>
      </c>
      <c r="N1891" s="1" t="s">
        <v>11812</v>
      </c>
      <c r="O1891" s="1" t="s">
        <v>11813</v>
      </c>
    </row>
    <row r="1892">
      <c r="A1892" s="1" t="s">
        <v>5261</v>
      </c>
      <c r="B1892" s="1" t="s">
        <v>7777</v>
      </c>
      <c r="C1892" s="1">
        <v>2.0</v>
      </c>
      <c r="D1892" s="1">
        <v>100.0</v>
      </c>
      <c r="E1892" s="1">
        <v>2.8535877E7</v>
      </c>
      <c r="F1892" s="1" t="b">
        <v>0</v>
      </c>
      <c r="G1892" s="1" t="b">
        <v>0</v>
      </c>
      <c r="H1892" s="1" t="s">
        <v>5259</v>
      </c>
      <c r="I1892" s="1" t="s">
        <v>6111</v>
      </c>
      <c r="J1892" s="1" t="s">
        <v>11814</v>
      </c>
      <c r="L1892" s="1" t="s">
        <v>148</v>
      </c>
      <c r="M1892" s="1" t="s">
        <v>98</v>
      </c>
      <c r="N1892" s="1" t="s">
        <v>11815</v>
      </c>
      <c r="O1892" s="1" t="s">
        <v>11816</v>
      </c>
    </row>
    <row r="1893">
      <c r="A1893" s="1" t="s">
        <v>5260</v>
      </c>
      <c r="B1893" s="1" t="s">
        <v>7777</v>
      </c>
      <c r="C1893" s="1">
        <v>1.0</v>
      </c>
      <c r="D1893" s="1">
        <v>100.0</v>
      </c>
      <c r="E1893" s="1">
        <v>2.8535877E7</v>
      </c>
      <c r="F1893" s="1" t="b">
        <v>0</v>
      </c>
      <c r="G1893" s="1" t="b">
        <v>0</v>
      </c>
      <c r="H1893" s="1" t="s">
        <v>5259</v>
      </c>
      <c r="I1893" s="1" t="s">
        <v>6111</v>
      </c>
      <c r="J1893" s="1" t="s">
        <v>11814</v>
      </c>
      <c r="L1893" s="1" t="s">
        <v>148</v>
      </c>
      <c r="M1893" s="1" t="s">
        <v>98</v>
      </c>
      <c r="N1893" s="1" t="s">
        <v>11817</v>
      </c>
      <c r="O1893" s="1" t="s">
        <v>11818</v>
      </c>
    </row>
    <row r="1894">
      <c r="A1894" s="1" t="s">
        <v>5266</v>
      </c>
      <c r="B1894" s="1" t="s">
        <v>7777</v>
      </c>
      <c r="C1894" s="1">
        <v>2.0</v>
      </c>
      <c r="D1894" s="1">
        <v>100.0</v>
      </c>
      <c r="E1894" s="1">
        <v>2.8395703E7</v>
      </c>
      <c r="F1894" s="1" t="b">
        <v>0</v>
      </c>
      <c r="G1894" s="1" t="b">
        <v>0</v>
      </c>
      <c r="H1894" s="1" t="s">
        <v>5264</v>
      </c>
      <c r="I1894" s="1" t="s">
        <v>6111</v>
      </c>
      <c r="J1894" s="1" t="s">
        <v>11515</v>
      </c>
      <c r="K1894" s="1" t="s">
        <v>10862</v>
      </c>
      <c r="L1894" s="1" t="s">
        <v>4083</v>
      </c>
      <c r="M1894" s="1" t="s">
        <v>4084</v>
      </c>
      <c r="N1894" s="1" t="s">
        <v>11819</v>
      </c>
      <c r="O1894" s="1" t="s">
        <v>11820</v>
      </c>
    </row>
    <row r="1895">
      <c r="A1895" s="1" t="s">
        <v>5265</v>
      </c>
      <c r="B1895" s="1" t="s">
        <v>7777</v>
      </c>
      <c r="C1895" s="1">
        <v>1.0</v>
      </c>
      <c r="D1895" s="1">
        <v>100.0</v>
      </c>
      <c r="E1895" s="1">
        <v>2.8395703E7</v>
      </c>
      <c r="F1895" s="1" t="b">
        <v>0</v>
      </c>
      <c r="G1895" s="1" t="b">
        <v>0</v>
      </c>
      <c r="H1895" s="1" t="s">
        <v>5264</v>
      </c>
      <c r="I1895" s="1" t="s">
        <v>6111</v>
      </c>
      <c r="J1895" s="1" t="s">
        <v>11515</v>
      </c>
      <c r="K1895" s="1" t="s">
        <v>10862</v>
      </c>
      <c r="L1895" s="1" t="s">
        <v>4083</v>
      </c>
      <c r="M1895" s="1" t="s">
        <v>4084</v>
      </c>
      <c r="N1895" s="1" t="s">
        <v>11821</v>
      </c>
      <c r="O1895" s="1" t="s">
        <v>11822</v>
      </c>
    </row>
    <row r="1896">
      <c r="A1896" s="1" t="s">
        <v>5251</v>
      </c>
      <c r="B1896" s="1" t="s">
        <v>7777</v>
      </c>
      <c r="C1896" s="1">
        <v>2.0</v>
      </c>
      <c r="D1896" s="1">
        <v>100.0</v>
      </c>
      <c r="E1896" s="1">
        <v>2.8365829E7</v>
      </c>
      <c r="F1896" s="1" t="b">
        <v>0</v>
      </c>
      <c r="G1896" s="1" t="b">
        <v>0</v>
      </c>
      <c r="H1896" s="1" t="s">
        <v>5249</v>
      </c>
      <c r="I1896" s="1" t="s">
        <v>6111</v>
      </c>
      <c r="J1896" s="1" t="s">
        <v>11019</v>
      </c>
      <c r="K1896" s="1" t="s">
        <v>11823</v>
      </c>
      <c r="L1896" s="1" t="s">
        <v>1657</v>
      </c>
      <c r="M1896" s="1" t="s">
        <v>1658</v>
      </c>
      <c r="N1896" s="1" t="s">
        <v>11379</v>
      </c>
      <c r="O1896" s="1" t="s">
        <v>11824</v>
      </c>
    </row>
    <row r="1897">
      <c r="A1897" s="1" t="s">
        <v>5250</v>
      </c>
      <c r="B1897" s="1" t="s">
        <v>7777</v>
      </c>
      <c r="C1897" s="1">
        <v>1.0</v>
      </c>
      <c r="D1897" s="1">
        <v>100.0</v>
      </c>
      <c r="E1897" s="1">
        <v>2.8365829E7</v>
      </c>
      <c r="F1897" s="1" t="b">
        <v>0</v>
      </c>
      <c r="G1897" s="1" t="b">
        <v>0</v>
      </c>
      <c r="H1897" s="1" t="s">
        <v>5249</v>
      </c>
      <c r="I1897" s="1" t="s">
        <v>6111</v>
      </c>
      <c r="J1897" s="1" t="s">
        <v>11019</v>
      </c>
      <c r="K1897" s="1" t="s">
        <v>11823</v>
      </c>
      <c r="L1897" s="1" t="s">
        <v>1657</v>
      </c>
      <c r="M1897" s="1" t="s">
        <v>1658</v>
      </c>
      <c r="N1897" s="1" t="s">
        <v>11379</v>
      </c>
      <c r="O1897" s="1" t="s">
        <v>11825</v>
      </c>
    </row>
    <row r="1898">
      <c r="A1898" s="1" t="s">
        <v>5256</v>
      </c>
      <c r="B1898" s="1" t="s">
        <v>7777</v>
      </c>
      <c r="C1898" s="1">
        <v>2.0</v>
      </c>
      <c r="D1898" s="1">
        <v>100.0</v>
      </c>
      <c r="E1898" s="1">
        <v>2.8284865E7</v>
      </c>
      <c r="F1898" s="1" t="b">
        <v>0</v>
      </c>
      <c r="G1898" s="1" t="b">
        <v>0</v>
      </c>
      <c r="H1898" s="1" t="s">
        <v>5254</v>
      </c>
      <c r="I1898" s="1" t="s">
        <v>6111</v>
      </c>
      <c r="J1898" s="1" t="s">
        <v>11826</v>
      </c>
      <c r="L1898" s="1" t="s">
        <v>37</v>
      </c>
      <c r="M1898" s="1" t="s">
        <v>322</v>
      </c>
      <c r="N1898" s="1" t="s">
        <v>11827</v>
      </c>
      <c r="O1898" s="1" t="s">
        <v>11828</v>
      </c>
    </row>
    <row r="1899">
      <c r="A1899" s="1" t="s">
        <v>5255</v>
      </c>
      <c r="B1899" s="1" t="s">
        <v>7777</v>
      </c>
      <c r="C1899" s="1">
        <v>1.0</v>
      </c>
      <c r="D1899" s="1">
        <v>100.0</v>
      </c>
      <c r="E1899" s="1">
        <v>2.8284865E7</v>
      </c>
      <c r="F1899" s="1" t="b">
        <v>0</v>
      </c>
      <c r="G1899" s="1" t="b">
        <v>0</v>
      </c>
      <c r="H1899" s="1" t="s">
        <v>5254</v>
      </c>
      <c r="I1899" s="1" t="s">
        <v>6111</v>
      </c>
      <c r="J1899" s="1" t="s">
        <v>11826</v>
      </c>
      <c r="L1899" s="1" t="s">
        <v>37</v>
      </c>
      <c r="M1899" s="1" t="s">
        <v>322</v>
      </c>
      <c r="N1899" s="1" t="s">
        <v>11829</v>
      </c>
      <c r="O1899" s="1" t="s">
        <v>11830</v>
      </c>
    </row>
    <row r="1900">
      <c r="A1900" s="1" t="s">
        <v>5270</v>
      </c>
      <c r="B1900" s="1" t="s">
        <v>7777</v>
      </c>
      <c r="C1900" s="1">
        <v>1.0</v>
      </c>
      <c r="D1900" s="1">
        <v>100.0</v>
      </c>
      <c r="E1900" s="1">
        <v>2.7915217E7</v>
      </c>
      <c r="F1900" s="1" t="b">
        <v>0</v>
      </c>
      <c r="G1900" s="1" t="b">
        <v>0</v>
      </c>
      <c r="H1900" s="1" t="s">
        <v>5269</v>
      </c>
      <c r="I1900" s="1" t="s">
        <v>6111</v>
      </c>
      <c r="J1900" s="1" t="s">
        <v>11831</v>
      </c>
      <c r="K1900" s="1" t="s">
        <v>11832</v>
      </c>
      <c r="L1900" s="1" t="s">
        <v>639</v>
      </c>
      <c r="M1900" s="1" t="s">
        <v>640</v>
      </c>
      <c r="N1900" s="1" t="s">
        <v>11833</v>
      </c>
      <c r="O1900" s="1" t="s">
        <v>11834</v>
      </c>
    </row>
    <row r="1901">
      <c r="A1901" s="1" t="s">
        <v>5271</v>
      </c>
      <c r="B1901" s="1" t="s">
        <v>7777</v>
      </c>
      <c r="C1901" s="1">
        <v>2.0</v>
      </c>
      <c r="D1901" s="1">
        <v>100.0</v>
      </c>
      <c r="E1901" s="1">
        <v>2.7915217E7</v>
      </c>
      <c r="F1901" s="1" t="b">
        <v>0</v>
      </c>
      <c r="G1901" s="1" t="b">
        <v>0</v>
      </c>
      <c r="H1901" s="1" t="s">
        <v>5269</v>
      </c>
      <c r="I1901" s="1" t="s">
        <v>6111</v>
      </c>
      <c r="J1901" s="1" t="s">
        <v>11831</v>
      </c>
      <c r="K1901" s="1" t="s">
        <v>11832</v>
      </c>
      <c r="L1901" s="1" t="s">
        <v>639</v>
      </c>
      <c r="M1901" s="1" t="s">
        <v>640</v>
      </c>
      <c r="N1901" s="1" t="s">
        <v>11835</v>
      </c>
      <c r="O1901" s="1" t="s">
        <v>11836</v>
      </c>
    </row>
    <row r="1902">
      <c r="A1902" s="1" t="s">
        <v>5286</v>
      </c>
      <c r="B1902" s="1" t="s">
        <v>7777</v>
      </c>
      <c r="C1902" s="1">
        <v>2.0</v>
      </c>
      <c r="D1902" s="1">
        <v>100.0</v>
      </c>
      <c r="E1902" s="1">
        <v>2.7665125E7</v>
      </c>
      <c r="F1902" s="1" t="b">
        <v>0</v>
      </c>
      <c r="G1902" s="1" t="b">
        <v>0</v>
      </c>
      <c r="H1902" s="1" t="s">
        <v>5284</v>
      </c>
      <c r="I1902" s="1" t="s">
        <v>6111</v>
      </c>
      <c r="J1902" s="1" t="s">
        <v>11837</v>
      </c>
      <c r="L1902" s="1" t="s">
        <v>37</v>
      </c>
      <c r="M1902" s="1" t="s">
        <v>55</v>
      </c>
      <c r="N1902" s="1" t="s">
        <v>11838</v>
      </c>
      <c r="O1902" s="1" t="s">
        <v>11839</v>
      </c>
    </row>
    <row r="1903">
      <c r="A1903" s="1" t="s">
        <v>5285</v>
      </c>
      <c r="B1903" s="1" t="s">
        <v>7777</v>
      </c>
      <c r="C1903" s="1">
        <v>1.0</v>
      </c>
      <c r="D1903" s="1">
        <v>100.0</v>
      </c>
      <c r="E1903" s="1">
        <v>2.7665125E7</v>
      </c>
      <c r="F1903" s="1" t="b">
        <v>0</v>
      </c>
      <c r="G1903" s="1" t="b">
        <v>0</v>
      </c>
      <c r="H1903" s="1" t="s">
        <v>5284</v>
      </c>
      <c r="I1903" s="1" t="s">
        <v>6111</v>
      </c>
      <c r="J1903" s="1" t="s">
        <v>11837</v>
      </c>
      <c r="L1903" s="1" t="s">
        <v>37</v>
      </c>
      <c r="M1903" s="1" t="s">
        <v>55</v>
      </c>
      <c r="N1903" s="1" t="s">
        <v>11840</v>
      </c>
      <c r="O1903" s="1" t="s">
        <v>11841</v>
      </c>
    </row>
    <row r="1904">
      <c r="A1904" s="1" t="s">
        <v>11842</v>
      </c>
      <c r="B1904" s="1" t="s">
        <v>7777</v>
      </c>
      <c r="C1904" s="1">
        <v>2.0</v>
      </c>
      <c r="D1904" s="1">
        <v>100.0</v>
      </c>
      <c r="E1904" s="1">
        <v>2.7520759E7</v>
      </c>
      <c r="F1904" s="1" t="b">
        <v>0</v>
      </c>
      <c r="G1904" s="1" t="b">
        <v>0</v>
      </c>
      <c r="H1904" s="1" t="s">
        <v>4042</v>
      </c>
      <c r="I1904" s="1" t="s">
        <v>6111</v>
      </c>
      <c r="J1904" s="1" t="s">
        <v>10818</v>
      </c>
      <c r="K1904" s="1" t="s">
        <v>10819</v>
      </c>
      <c r="L1904" s="1" t="s">
        <v>633</v>
      </c>
      <c r="M1904" s="1" t="s">
        <v>634</v>
      </c>
      <c r="N1904" s="1" t="s">
        <v>11843</v>
      </c>
      <c r="O1904" s="1" t="s">
        <v>11844</v>
      </c>
    </row>
    <row r="1905">
      <c r="A1905" s="1" t="s">
        <v>11845</v>
      </c>
      <c r="B1905" s="1" t="s">
        <v>7777</v>
      </c>
      <c r="C1905" s="1">
        <v>1.0</v>
      </c>
      <c r="D1905" s="1">
        <v>100.0</v>
      </c>
      <c r="E1905" s="1">
        <v>2.7520759E7</v>
      </c>
      <c r="F1905" s="1" t="b">
        <v>0</v>
      </c>
      <c r="G1905" s="1" t="b">
        <v>0</v>
      </c>
      <c r="H1905" s="1" t="s">
        <v>4042</v>
      </c>
      <c r="I1905" s="1" t="s">
        <v>6111</v>
      </c>
      <c r="J1905" s="1" t="s">
        <v>10818</v>
      </c>
      <c r="K1905" s="1" t="s">
        <v>10819</v>
      </c>
      <c r="L1905" s="1" t="s">
        <v>633</v>
      </c>
      <c r="M1905" s="1" t="s">
        <v>634</v>
      </c>
      <c r="N1905" s="1" t="s">
        <v>11846</v>
      </c>
      <c r="O1905" s="1" t="s">
        <v>11847</v>
      </c>
    </row>
    <row r="1906">
      <c r="A1906" s="1" t="s">
        <v>5280</v>
      </c>
      <c r="B1906" s="1" t="s">
        <v>7777</v>
      </c>
      <c r="C1906" s="1">
        <v>1.0</v>
      </c>
      <c r="D1906" s="1">
        <v>100.0</v>
      </c>
      <c r="E1906" s="1">
        <v>2.7494399E7</v>
      </c>
      <c r="F1906" s="1" t="b">
        <v>0</v>
      </c>
      <c r="G1906" s="1" t="b">
        <v>0</v>
      </c>
      <c r="H1906" s="1" t="s">
        <v>5279</v>
      </c>
      <c r="I1906" s="1" t="s">
        <v>6111</v>
      </c>
      <c r="J1906" s="1" t="s">
        <v>11550</v>
      </c>
      <c r="K1906" s="1" t="s">
        <v>11848</v>
      </c>
      <c r="L1906" s="1" t="s">
        <v>639</v>
      </c>
      <c r="M1906" s="1" t="s">
        <v>640</v>
      </c>
      <c r="N1906" s="1" t="s">
        <v>11849</v>
      </c>
      <c r="O1906" s="1" t="s">
        <v>11850</v>
      </c>
    </row>
    <row r="1907">
      <c r="A1907" s="1" t="s">
        <v>5281</v>
      </c>
      <c r="B1907" s="1" t="s">
        <v>7777</v>
      </c>
      <c r="C1907" s="1">
        <v>2.0</v>
      </c>
      <c r="D1907" s="1">
        <v>100.0</v>
      </c>
      <c r="E1907" s="1">
        <v>2.7494399E7</v>
      </c>
      <c r="F1907" s="1" t="b">
        <v>0</v>
      </c>
      <c r="G1907" s="1" t="b">
        <v>0</v>
      </c>
      <c r="H1907" s="1" t="s">
        <v>5279</v>
      </c>
      <c r="I1907" s="1" t="s">
        <v>6111</v>
      </c>
      <c r="J1907" s="1" t="s">
        <v>11550</v>
      </c>
      <c r="K1907" s="1" t="s">
        <v>11848</v>
      </c>
      <c r="L1907" s="1" t="s">
        <v>639</v>
      </c>
      <c r="M1907" s="1" t="s">
        <v>640</v>
      </c>
      <c r="N1907" s="1" t="s">
        <v>11851</v>
      </c>
      <c r="O1907" s="1" t="s">
        <v>11852</v>
      </c>
    </row>
    <row r="1908">
      <c r="A1908" s="1" t="s">
        <v>5291</v>
      </c>
      <c r="B1908" s="1" t="s">
        <v>7777</v>
      </c>
      <c r="C1908" s="1">
        <v>2.0</v>
      </c>
      <c r="D1908" s="1">
        <v>100.0</v>
      </c>
      <c r="E1908" s="1">
        <v>2.7428257E7</v>
      </c>
      <c r="F1908" s="1" t="b">
        <v>0</v>
      </c>
      <c r="G1908" s="1" t="b">
        <v>0</v>
      </c>
      <c r="H1908" s="1" t="s">
        <v>5289</v>
      </c>
      <c r="I1908" s="1" t="s">
        <v>6111</v>
      </c>
      <c r="J1908" s="1" t="s">
        <v>11853</v>
      </c>
      <c r="K1908" s="1" t="s">
        <v>11854</v>
      </c>
      <c r="L1908" s="1" t="s">
        <v>639</v>
      </c>
      <c r="M1908" s="1" t="s">
        <v>640</v>
      </c>
      <c r="N1908" s="1" t="s">
        <v>11855</v>
      </c>
      <c r="O1908" s="1" t="s">
        <v>11856</v>
      </c>
    </row>
    <row r="1909">
      <c r="A1909" s="1" t="s">
        <v>5290</v>
      </c>
      <c r="B1909" s="1" t="s">
        <v>7777</v>
      </c>
      <c r="C1909" s="1">
        <v>1.0</v>
      </c>
      <c r="D1909" s="1">
        <v>100.0</v>
      </c>
      <c r="E1909" s="1">
        <v>2.7428257E7</v>
      </c>
      <c r="F1909" s="1" t="b">
        <v>0</v>
      </c>
      <c r="G1909" s="1" t="b">
        <v>0</v>
      </c>
      <c r="H1909" s="1" t="s">
        <v>5289</v>
      </c>
      <c r="I1909" s="1" t="s">
        <v>6111</v>
      </c>
      <c r="J1909" s="1" t="s">
        <v>11853</v>
      </c>
      <c r="K1909" s="1" t="s">
        <v>11854</v>
      </c>
      <c r="L1909" s="1" t="s">
        <v>639</v>
      </c>
      <c r="M1909" s="1" t="s">
        <v>640</v>
      </c>
      <c r="N1909" s="1" t="s">
        <v>11857</v>
      </c>
      <c r="O1909" s="1" t="s">
        <v>11858</v>
      </c>
    </row>
    <row r="1910">
      <c r="A1910" s="1" t="s">
        <v>5295</v>
      </c>
      <c r="B1910" s="1" t="s">
        <v>7777</v>
      </c>
      <c r="C1910" s="1">
        <v>1.0</v>
      </c>
      <c r="D1910" s="1">
        <v>100.0</v>
      </c>
      <c r="E1910" s="1">
        <v>2.7141233E7</v>
      </c>
      <c r="F1910" s="1" t="b">
        <v>0</v>
      </c>
      <c r="G1910" s="1" t="b">
        <v>0</v>
      </c>
      <c r="H1910" s="1" t="s">
        <v>5294</v>
      </c>
      <c r="I1910" s="1" t="s">
        <v>6111</v>
      </c>
      <c r="J1910" s="1" t="s">
        <v>11859</v>
      </c>
      <c r="K1910" s="1" t="s">
        <v>11860</v>
      </c>
      <c r="L1910" s="1" t="s">
        <v>639</v>
      </c>
      <c r="M1910" s="1" t="s">
        <v>640</v>
      </c>
      <c r="N1910" s="1" t="s">
        <v>11861</v>
      </c>
      <c r="O1910" s="1" t="s">
        <v>11862</v>
      </c>
    </row>
    <row r="1911">
      <c r="A1911" s="1" t="s">
        <v>5296</v>
      </c>
      <c r="B1911" s="1" t="s">
        <v>7777</v>
      </c>
      <c r="C1911" s="1">
        <v>2.0</v>
      </c>
      <c r="D1911" s="1">
        <v>100.0</v>
      </c>
      <c r="E1911" s="1">
        <v>2.7141233E7</v>
      </c>
      <c r="F1911" s="1" t="b">
        <v>0</v>
      </c>
      <c r="G1911" s="1" t="b">
        <v>0</v>
      </c>
      <c r="H1911" s="1" t="s">
        <v>5294</v>
      </c>
      <c r="I1911" s="1" t="s">
        <v>6111</v>
      </c>
      <c r="J1911" s="1" t="s">
        <v>11859</v>
      </c>
      <c r="K1911" s="1" t="s">
        <v>11860</v>
      </c>
      <c r="L1911" s="1" t="s">
        <v>639</v>
      </c>
      <c r="M1911" s="1" t="s">
        <v>640</v>
      </c>
      <c r="N1911" s="1" t="s">
        <v>11863</v>
      </c>
      <c r="O1911" s="1" t="s">
        <v>11864</v>
      </c>
    </row>
    <row r="1912">
      <c r="A1912" s="1" t="s">
        <v>5306</v>
      </c>
      <c r="B1912" s="1" t="s">
        <v>7777</v>
      </c>
      <c r="C1912" s="1">
        <v>2.0</v>
      </c>
      <c r="D1912" s="1">
        <v>100.0</v>
      </c>
      <c r="E1912" s="1">
        <v>2.6680055E7</v>
      </c>
      <c r="F1912" s="1" t="b">
        <v>0</v>
      </c>
      <c r="G1912" s="1" t="b">
        <v>0</v>
      </c>
      <c r="H1912" s="1" t="s">
        <v>5304</v>
      </c>
      <c r="I1912" s="1" t="s">
        <v>6111</v>
      </c>
      <c r="J1912" s="1" t="s">
        <v>11865</v>
      </c>
      <c r="L1912" s="1" t="s">
        <v>76</v>
      </c>
      <c r="M1912" s="1" t="s">
        <v>138</v>
      </c>
      <c r="N1912" s="1" t="s">
        <v>11866</v>
      </c>
      <c r="O1912" s="1" t="s">
        <v>11867</v>
      </c>
    </row>
    <row r="1913">
      <c r="A1913" s="1" t="s">
        <v>5305</v>
      </c>
      <c r="B1913" s="1" t="s">
        <v>7777</v>
      </c>
      <c r="C1913" s="1">
        <v>1.0</v>
      </c>
      <c r="D1913" s="1">
        <v>100.0</v>
      </c>
      <c r="E1913" s="1">
        <v>2.6680055E7</v>
      </c>
      <c r="F1913" s="1" t="b">
        <v>0</v>
      </c>
      <c r="G1913" s="1" t="b">
        <v>0</v>
      </c>
      <c r="H1913" s="1" t="s">
        <v>5304</v>
      </c>
      <c r="I1913" s="1" t="s">
        <v>6111</v>
      </c>
      <c r="J1913" s="1" t="s">
        <v>11865</v>
      </c>
      <c r="L1913" s="1" t="s">
        <v>76</v>
      </c>
      <c r="M1913" s="1" t="s">
        <v>138</v>
      </c>
      <c r="N1913" s="1" t="s">
        <v>11868</v>
      </c>
      <c r="O1913" s="1" t="s">
        <v>11869</v>
      </c>
    </row>
    <row r="1914">
      <c r="A1914" s="1" t="s">
        <v>5320</v>
      </c>
      <c r="B1914" s="1" t="s">
        <v>7777</v>
      </c>
      <c r="C1914" s="1">
        <v>1.0</v>
      </c>
      <c r="D1914" s="1">
        <v>100.0</v>
      </c>
      <c r="E1914" s="1">
        <v>2.6532002E7</v>
      </c>
      <c r="F1914" s="1" t="b">
        <v>0</v>
      </c>
      <c r="G1914" s="1" t="b">
        <v>0</v>
      </c>
      <c r="H1914" s="1" t="s">
        <v>5319</v>
      </c>
      <c r="I1914" s="1" t="s">
        <v>6111</v>
      </c>
      <c r="J1914" s="1" t="s">
        <v>11870</v>
      </c>
      <c r="L1914" s="1" t="s">
        <v>37</v>
      </c>
      <c r="M1914" s="1" t="s">
        <v>98</v>
      </c>
      <c r="N1914" s="1" t="s">
        <v>11871</v>
      </c>
      <c r="O1914" s="1" t="s">
        <v>11872</v>
      </c>
    </row>
    <row r="1915">
      <c r="A1915" s="1" t="s">
        <v>5321</v>
      </c>
      <c r="B1915" s="1" t="s">
        <v>7777</v>
      </c>
      <c r="C1915" s="1">
        <v>2.0</v>
      </c>
      <c r="D1915" s="1">
        <v>100.0</v>
      </c>
      <c r="E1915" s="1">
        <v>2.6532002E7</v>
      </c>
      <c r="F1915" s="1" t="b">
        <v>0</v>
      </c>
      <c r="G1915" s="1" t="b">
        <v>0</v>
      </c>
      <c r="H1915" s="1" t="s">
        <v>5319</v>
      </c>
      <c r="I1915" s="1" t="s">
        <v>6111</v>
      </c>
      <c r="J1915" s="1" t="s">
        <v>11870</v>
      </c>
      <c r="L1915" s="1" t="s">
        <v>37</v>
      </c>
      <c r="M1915" s="1" t="s">
        <v>98</v>
      </c>
      <c r="N1915" s="1" t="s">
        <v>11873</v>
      </c>
      <c r="O1915" s="1" t="s">
        <v>11874</v>
      </c>
    </row>
    <row r="1916">
      <c r="A1916" s="1" t="s">
        <v>5315</v>
      </c>
      <c r="B1916" s="1" t="s">
        <v>7777</v>
      </c>
      <c r="C1916" s="1">
        <v>1.0</v>
      </c>
      <c r="D1916" s="1">
        <v>100.0</v>
      </c>
      <c r="E1916" s="1">
        <v>2.6445279E7</v>
      </c>
      <c r="F1916" s="1" t="b">
        <v>0</v>
      </c>
      <c r="G1916" s="1" t="b">
        <v>0</v>
      </c>
      <c r="H1916" s="1" t="s">
        <v>5314</v>
      </c>
      <c r="I1916" s="1" t="s">
        <v>6111</v>
      </c>
      <c r="J1916" s="1" t="s">
        <v>11875</v>
      </c>
      <c r="L1916" s="1" t="s">
        <v>25</v>
      </c>
      <c r="M1916" s="1" t="s">
        <v>55</v>
      </c>
      <c r="N1916" s="1" t="s">
        <v>11876</v>
      </c>
      <c r="O1916" s="1" t="s">
        <v>11877</v>
      </c>
    </row>
    <row r="1917">
      <c r="A1917" s="1" t="s">
        <v>5316</v>
      </c>
      <c r="B1917" s="1" t="s">
        <v>7777</v>
      </c>
      <c r="C1917" s="1">
        <v>2.0</v>
      </c>
      <c r="D1917" s="1">
        <v>100.0</v>
      </c>
      <c r="E1917" s="1">
        <v>2.6445279E7</v>
      </c>
      <c r="F1917" s="1" t="b">
        <v>0</v>
      </c>
      <c r="G1917" s="1" t="b">
        <v>0</v>
      </c>
      <c r="H1917" s="1" t="s">
        <v>5314</v>
      </c>
      <c r="I1917" s="1" t="s">
        <v>6111</v>
      </c>
      <c r="J1917" s="1" t="s">
        <v>11875</v>
      </c>
      <c r="L1917" s="1" t="s">
        <v>25</v>
      </c>
      <c r="M1917" s="1" t="s">
        <v>55</v>
      </c>
      <c r="N1917" s="1" t="s">
        <v>11878</v>
      </c>
      <c r="O1917" s="1" t="s">
        <v>11879</v>
      </c>
    </row>
    <row r="1918">
      <c r="A1918" s="1" t="s">
        <v>5311</v>
      </c>
      <c r="B1918" s="1" t="s">
        <v>7777</v>
      </c>
      <c r="C1918" s="1">
        <v>2.0</v>
      </c>
      <c r="D1918" s="1">
        <v>100.0</v>
      </c>
      <c r="E1918" s="1">
        <v>2.6386426E7</v>
      </c>
      <c r="F1918" s="1" t="b">
        <v>0</v>
      </c>
      <c r="G1918" s="1" t="b">
        <v>0</v>
      </c>
      <c r="H1918" s="1" t="s">
        <v>5309</v>
      </c>
      <c r="I1918" s="1" t="s">
        <v>6111</v>
      </c>
      <c r="J1918" s="1" t="s">
        <v>11880</v>
      </c>
      <c r="L1918" s="1" t="s">
        <v>25</v>
      </c>
      <c r="M1918" s="1" t="s">
        <v>4340</v>
      </c>
      <c r="N1918" s="1" t="s">
        <v>11881</v>
      </c>
      <c r="O1918" s="1" t="s">
        <v>11882</v>
      </c>
    </row>
    <row r="1919">
      <c r="A1919" s="1" t="s">
        <v>5310</v>
      </c>
      <c r="B1919" s="1" t="s">
        <v>7777</v>
      </c>
      <c r="C1919" s="1">
        <v>1.0</v>
      </c>
      <c r="D1919" s="1">
        <v>100.0</v>
      </c>
      <c r="E1919" s="1">
        <v>2.6386426E7</v>
      </c>
      <c r="F1919" s="1" t="b">
        <v>0</v>
      </c>
      <c r="G1919" s="1" t="b">
        <v>0</v>
      </c>
      <c r="H1919" s="1" t="s">
        <v>5309</v>
      </c>
      <c r="I1919" s="1" t="s">
        <v>6111</v>
      </c>
      <c r="J1919" s="1" t="s">
        <v>11880</v>
      </c>
      <c r="L1919" s="1" t="s">
        <v>25</v>
      </c>
      <c r="M1919" s="1" t="s">
        <v>4340</v>
      </c>
      <c r="N1919" s="1" t="s">
        <v>11883</v>
      </c>
      <c r="O1919" s="1" t="s">
        <v>11884</v>
      </c>
    </row>
    <row r="1920">
      <c r="A1920" s="1" t="s">
        <v>5325</v>
      </c>
      <c r="B1920" s="1" t="s">
        <v>7777</v>
      </c>
      <c r="C1920" s="1">
        <v>1.0</v>
      </c>
      <c r="D1920" s="1">
        <v>100.0</v>
      </c>
      <c r="E1920" s="1">
        <v>2.6046945E7</v>
      </c>
      <c r="F1920" s="1" t="b">
        <v>0</v>
      </c>
      <c r="G1920" s="1" t="b">
        <v>0</v>
      </c>
      <c r="H1920" s="1" t="s">
        <v>5324</v>
      </c>
      <c r="I1920" s="1" t="s">
        <v>6111</v>
      </c>
      <c r="J1920" s="1" t="s">
        <v>11885</v>
      </c>
      <c r="K1920" s="1" t="s">
        <v>11886</v>
      </c>
      <c r="L1920" s="1" t="s">
        <v>639</v>
      </c>
      <c r="M1920" s="1" t="s">
        <v>640</v>
      </c>
      <c r="N1920" s="1" t="s">
        <v>11887</v>
      </c>
      <c r="O1920" s="1" t="s">
        <v>11888</v>
      </c>
    </row>
    <row r="1921">
      <c r="A1921" s="1" t="s">
        <v>5326</v>
      </c>
      <c r="B1921" s="1" t="s">
        <v>7777</v>
      </c>
      <c r="C1921" s="1">
        <v>2.0</v>
      </c>
      <c r="D1921" s="1">
        <v>100.0</v>
      </c>
      <c r="E1921" s="1">
        <v>2.6046945E7</v>
      </c>
      <c r="F1921" s="1" t="b">
        <v>0</v>
      </c>
      <c r="G1921" s="1" t="b">
        <v>0</v>
      </c>
      <c r="H1921" s="1" t="s">
        <v>5324</v>
      </c>
      <c r="I1921" s="1" t="s">
        <v>6111</v>
      </c>
      <c r="J1921" s="1" t="s">
        <v>11885</v>
      </c>
      <c r="K1921" s="1" t="s">
        <v>11886</v>
      </c>
      <c r="L1921" s="1" t="s">
        <v>639</v>
      </c>
      <c r="M1921" s="1" t="s">
        <v>640</v>
      </c>
      <c r="N1921" s="1" t="s">
        <v>11889</v>
      </c>
      <c r="O1921" s="1" t="s">
        <v>11890</v>
      </c>
    </row>
    <row r="1922">
      <c r="A1922" s="1" t="s">
        <v>5336</v>
      </c>
      <c r="B1922" s="1" t="s">
        <v>7777</v>
      </c>
      <c r="C1922" s="1">
        <v>2.0</v>
      </c>
      <c r="D1922" s="1">
        <v>100.0</v>
      </c>
      <c r="E1922" s="1">
        <v>2.5856244E7</v>
      </c>
      <c r="F1922" s="1" t="b">
        <v>0</v>
      </c>
      <c r="G1922" s="1" t="b">
        <v>0</v>
      </c>
      <c r="H1922" s="1" t="s">
        <v>5334</v>
      </c>
      <c r="I1922" s="1" t="s">
        <v>6111</v>
      </c>
      <c r="J1922" s="1" t="s">
        <v>11891</v>
      </c>
      <c r="L1922" s="1" t="s">
        <v>37</v>
      </c>
      <c r="M1922" s="1" t="s">
        <v>4340</v>
      </c>
      <c r="N1922" s="1" t="s">
        <v>11892</v>
      </c>
      <c r="O1922" s="1" t="s">
        <v>11893</v>
      </c>
    </row>
    <row r="1923">
      <c r="A1923" s="1" t="s">
        <v>5335</v>
      </c>
      <c r="B1923" s="1" t="s">
        <v>7777</v>
      </c>
      <c r="C1923" s="1">
        <v>1.0</v>
      </c>
      <c r="D1923" s="1">
        <v>100.0</v>
      </c>
      <c r="E1923" s="1">
        <v>2.5856244E7</v>
      </c>
      <c r="F1923" s="1" t="b">
        <v>0</v>
      </c>
      <c r="G1923" s="1" t="b">
        <v>0</v>
      </c>
      <c r="H1923" s="1" t="s">
        <v>5334</v>
      </c>
      <c r="I1923" s="1" t="s">
        <v>6111</v>
      </c>
      <c r="J1923" s="1" t="s">
        <v>11891</v>
      </c>
      <c r="L1923" s="1" t="s">
        <v>37</v>
      </c>
      <c r="M1923" s="1" t="s">
        <v>4340</v>
      </c>
      <c r="N1923" s="1" t="s">
        <v>11894</v>
      </c>
      <c r="O1923" s="1" t="s">
        <v>11895</v>
      </c>
    </row>
    <row r="1924">
      <c r="A1924" s="1" t="s">
        <v>5345</v>
      </c>
      <c r="B1924" s="1" t="s">
        <v>7777</v>
      </c>
      <c r="C1924" s="1">
        <v>1.0</v>
      </c>
      <c r="D1924" s="1">
        <v>100.0</v>
      </c>
      <c r="E1924" s="1">
        <v>2.5465809E7</v>
      </c>
      <c r="F1924" s="1" t="b">
        <v>0</v>
      </c>
      <c r="G1924" s="1" t="b">
        <v>0</v>
      </c>
      <c r="H1924" s="1" t="s">
        <v>5344</v>
      </c>
      <c r="I1924" s="1" t="s">
        <v>6111</v>
      </c>
      <c r="J1924" s="1" t="s">
        <v>11896</v>
      </c>
      <c r="L1924" s="1" t="s">
        <v>37</v>
      </c>
      <c r="M1924" s="1" t="s">
        <v>77</v>
      </c>
      <c r="N1924" s="1" t="s">
        <v>11897</v>
      </c>
      <c r="O1924" s="1" t="s">
        <v>11898</v>
      </c>
    </row>
    <row r="1925">
      <c r="A1925" s="1" t="s">
        <v>5346</v>
      </c>
      <c r="B1925" s="1" t="s">
        <v>7777</v>
      </c>
      <c r="C1925" s="1">
        <v>2.0</v>
      </c>
      <c r="D1925" s="1">
        <v>100.0</v>
      </c>
      <c r="E1925" s="1">
        <v>2.5465809E7</v>
      </c>
      <c r="F1925" s="1" t="b">
        <v>0</v>
      </c>
      <c r="G1925" s="1" t="b">
        <v>0</v>
      </c>
      <c r="H1925" s="1" t="s">
        <v>5344</v>
      </c>
      <c r="I1925" s="1" t="s">
        <v>6111</v>
      </c>
      <c r="J1925" s="1" t="s">
        <v>11896</v>
      </c>
      <c r="L1925" s="1" t="s">
        <v>37</v>
      </c>
      <c r="M1925" s="1" t="s">
        <v>77</v>
      </c>
      <c r="N1925" s="1" t="s">
        <v>11899</v>
      </c>
      <c r="O1925" s="1" t="s">
        <v>11900</v>
      </c>
    </row>
    <row r="1926">
      <c r="A1926" s="1" t="s">
        <v>5340</v>
      </c>
      <c r="B1926" s="1" t="s">
        <v>7777</v>
      </c>
      <c r="C1926" s="1">
        <v>1.0</v>
      </c>
      <c r="D1926" s="1">
        <v>100.0</v>
      </c>
      <c r="E1926" s="1">
        <v>2.5315959E7</v>
      </c>
      <c r="F1926" s="1" t="b">
        <v>0</v>
      </c>
      <c r="G1926" s="1" t="b">
        <v>0</v>
      </c>
      <c r="H1926" s="1" t="s">
        <v>5339</v>
      </c>
      <c r="I1926" s="1" t="s">
        <v>6111</v>
      </c>
      <c r="J1926" s="1" t="s">
        <v>11901</v>
      </c>
      <c r="L1926" s="1" t="s">
        <v>148</v>
      </c>
      <c r="M1926" s="1" t="s">
        <v>55</v>
      </c>
      <c r="N1926" s="1" t="s">
        <v>11902</v>
      </c>
      <c r="O1926" s="1" t="s">
        <v>11903</v>
      </c>
    </row>
    <row r="1927">
      <c r="A1927" s="1" t="s">
        <v>5341</v>
      </c>
      <c r="B1927" s="1" t="s">
        <v>7777</v>
      </c>
      <c r="C1927" s="1">
        <v>2.0</v>
      </c>
      <c r="D1927" s="1">
        <v>100.0</v>
      </c>
      <c r="E1927" s="1">
        <v>2.5315959E7</v>
      </c>
      <c r="F1927" s="1" t="b">
        <v>0</v>
      </c>
      <c r="G1927" s="1" t="b">
        <v>0</v>
      </c>
      <c r="H1927" s="1" t="s">
        <v>5339</v>
      </c>
      <c r="I1927" s="1" t="s">
        <v>6111</v>
      </c>
      <c r="J1927" s="1" t="s">
        <v>11901</v>
      </c>
      <c r="L1927" s="1" t="s">
        <v>148</v>
      </c>
      <c r="M1927" s="1" t="s">
        <v>55</v>
      </c>
      <c r="N1927" s="1" t="s">
        <v>11904</v>
      </c>
      <c r="O1927" s="1" t="s">
        <v>11905</v>
      </c>
    </row>
    <row r="1928">
      <c r="A1928" s="1" t="s">
        <v>5350</v>
      </c>
      <c r="B1928" s="1" t="s">
        <v>7777</v>
      </c>
      <c r="C1928" s="1">
        <v>1.0</v>
      </c>
      <c r="D1928" s="1">
        <v>100.0</v>
      </c>
      <c r="E1928" s="1">
        <v>2.5117788E7</v>
      </c>
      <c r="F1928" s="1" t="b">
        <v>0</v>
      </c>
      <c r="G1928" s="1" t="b">
        <v>0</v>
      </c>
      <c r="H1928" s="1" t="s">
        <v>5349</v>
      </c>
      <c r="I1928" s="1" t="s">
        <v>6111</v>
      </c>
      <c r="J1928" s="1" t="s">
        <v>11906</v>
      </c>
      <c r="L1928" s="1" t="s">
        <v>37</v>
      </c>
      <c r="M1928" s="1" t="s">
        <v>370</v>
      </c>
      <c r="N1928" s="1" t="s">
        <v>11907</v>
      </c>
      <c r="O1928" s="1" t="s">
        <v>11908</v>
      </c>
    </row>
    <row r="1929">
      <c r="A1929" s="1" t="s">
        <v>5351</v>
      </c>
      <c r="B1929" s="1" t="s">
        <v>7777</v>
      </c>
      <c r="C1929" s="1">
        <v>2.0</v>
      </c>
      <c r="D1929" s="1">
        <v>100.0</v>
      </c>
      <c r="E1929" s="1">
        <v>2.5117788E7</v>
      </c>
      <c r="F1929" s="1" t="b">
        <v>0</v>
      </c>
      <c r="G1929" s="1" t="b">
        <v>0</v>
      </c>
      <c r="H1929" s="1" t="s">
        <v>5349</v>
      </c>
      <c r="I1929" s="1" t="s">
        <v>6111</v>
      </c>
      <c r="J1929" s="1" t="s">
        <v>11906</v>
      </c>
      <c r="L1929" s="1" t="s">
        <v>37</v>
      </c>
      <c r="M1929" s="1" t="s">
        <v>370</v>
      </c>
      <c r="N1929" s="1" t="s">
        <v>11909</v>
      </c>
      <c r="O1929" s="1" t="s">
        <v>11910</v>
      </c>
    </row>
    <row r="1930">
      <c r="A1930" s="1" t="s">
        <v>11911</v>
      </c>
      <c r="B1930" s="1" t="s">
        <v>7777</v>
      </c>
      <c r="C1930" s="1">
        <v>1.0</v>
      </c>
      <c r="D1930" s="1">
        <v>100.0</v>
      </c>
      <c r="E1930" s="1">
        <v>2.5006608E7</v>
      </c>
      <c r="F1930" s="1" t="b">
        <v>0</v>
      </c>
      <c r="G1930" s="1" t="b">
        <v>0</v>
      </c>
      <c r="H1930" s="1" t="s">
        <v>4091</v>
      </c>
      <c r="I1930" s="1" t="s">
        <v>6111</v>
      </c>
      <c r="J1930" s="1" t="s">
        <v>10874</v>
      </c>
      <c r="K1930" s="1" t="s">
        <v>10875</v>
      </c>
      <c r="L1930" s="1" t="s">
        <v>4083</v>
      </c>
      <c r="M1930" s="1" t="s">
        <v>4095</v>
      </c>
      <c r="N1930" s="1" t="s">
        <v>11912</v>
      </c>
      <c r="O1930" s="1" t="s">
        <v>11913</v>
      </c>
    </row>
    <row r="1931">
      <c r="A1931" s="1" t="s">
        <v>11914</v>
      </c>
      <c r="B1931" s="1" t="s">
        <v>7777</v>
      </c>
      <c r="C1931" s="1">
        <v>2.0</v>
      </c>
      <c r="D1931" s="1">
        <v>100.0</v>
      </c>
      <c r="E1931" s="1">
        <v>2.5006608E7</v>
      </c>
      <c r="F1931" s="1" t="b">
        <v>0</v>
      </c>
      <c r="G1931" s="1" t="b">
        <v>0</v>
      </c>
      <c r="H1931" s="1" t="s">
        <v>4091</v>
      </c>
      <c r="I1931" s="1" t="s">
        <v>6111</v>
      </c>
      <c r="J1931" s="1" t="s">
        <v>10874</v>
      </c>
      <c r="K1931" s="1" t="s">
        <v>10875</v>
      </c>
      <c r="L1931" s="1" t="s">
        <v>4083</v>
      </c>
      <c r="M1931" s="1" t="s">
        <v>4095</v>
      </c>
      <c r="N1931" s="1" t="s">
        <v>11915</v>
      </c>
      <c r="O1931" s="1" t="s">
        <v>11916</v>
      </c>
    </row>
    <row r="1932">
      <c r="A1932" s="1" t="s">
        <v>5355</v>
      </c>
      <c r="B1932" s="1" t="s">
        <v>7777</v>
      </c>
      <c r="C1932" s="1">
        <v>1.0</v>
      </c>
      <c r="D1932" s="1">
        <v>100.0</v>
      </c>
      <c r="E1932" s="1">
        <v>2.4406482E7</v>
      </c>
      <c r="F1932" s="1" t="b">
        <v>0</v>
      </c>
      <c r="G1932" s="1" t="b">
        <v>0</v>
      </c>
      <c r="H1932" s="1" t="s">
        <v>5354</v>
      </c>
      <c r="I1932" s="1" t="s">
        <v>6111</v>
      </c>
      <c r="J1932" s="1" t="s">
        <v>11917</v>
      </c>
      <c r="L1932" s="1" t="s">
        <v>148</v>
      </c>
      <c r="M1932" s="1" t="s">
        <v>4340</v>
      </c>
      <c r="N1932" s="1" t="s">
        <v>11918</v>
      </c>
      <c r="O1932" s="1" t="s">
        <v>11919</v>
      </c>
    </row>
    <row r="1933">
      <c r="A1933" s="1" t="s">
        <v>5356</v>
      </c>
      <c r="B1933" s="1" t="s">
        <v>7777</v>
      </c>
      <c r="C1933" s="1">
        <v>2.0</v>
      </c>
      <c r="D1933" s="1">
        <v>100.0</v>
      </c>
      <c r="E1933" s="1">
        <v>2.4406482E7</v>
      </c>
      <c r="F1933" s="1" t="b">
        <v>0</v>
      </c>
      <c r="G1933" s="1" t="b">
        <v>0</v>
      </c>
      <c r="H1933" s="1" t="s">
        <v>5354</v>
      </c>
      <c r="I1933" s="1" t="s">
        <v>6111</v>
      </c>
      <c r="J1933" s="1" t="s">
        <v>11917</v>
      </c>
      <c r="L1933" s="1" t="s">
        <v>148</v>
      </c>
      <c r="M1933" s="1" t="s">
        <v>4340</v>
      </c>
      <c r="N1933" s="1" t="s">
        <v>11920</v>
      </c>
      <c r="O1933" s="1" t="s">
        <v>11921</v>
      </c>
    </row>
    <row r="1934">
      <c r="A1934" s="1" t="s">
        <v>5365</v>
      </c>
      <c r="B1934" s="1" t="s">
        <v>7777</v>
      </c>
      <c r="C1934" s="1">
        <v>1.0</v>
      </c>
      <c r="D1934" s="1">
        <v>100.0</v>
      </c>
      <c r="E1934" s="1">
        <v>2.3724338E7</v>
      </c>
      <c r="F1934" s="1" t="b">
        <v>0</v>
      </c>
      <c r="G1934" s="1" t="b">
        <v>0</v>
      </c>
      <c r="H1934" s="1" t="s">
        <v>5364</v>
      </c>
      <c r="I1934" s="1" t="s">
        <v>6111</v>
      </c>
      <c r="J1934" s="1" t="s">
        <v>11922</v>
      </c>
      <c r="K1934" s="1" t="s">
        <v>11923</v>
      </c>
      <c r="L1934" s="1" t="s">
        <v>639</v>
      </c>
      <c r="M1934" s="1" t="s">
        <v>640</v>
      </c>
      <c r="N1934" s="1" t="s">
        <v>11924</v>
      </c>
      <c r="O1934" s="1" t="s">
        <v>11925</v>
      </c>
    </row>
    <row r="1935">
      <c r="A1935" s="1" t="s">
        <v>5366</v>
      </c>
      <c r="B1935" s="1" t="s">
        <v>7777</v>
      </c>
      <c r="C1935" s="1">
        <v>2.0</v>
      </c>
      <c r="D1935" s="1">
        <v>100.0</v>
      </c>
      <c r="E1935" s="1">
        <v>2.3724338E7</v>
      </c>
      <c r="F1935" s="1" t="b">
        <v>0</v>
      </c>
      <c r="G1935" s="1" t="b">
        <v>0</v>
      </c>
      <c r="H1935" s="1" t="s">
        <v>5364</v>
      </c>
      <c r="I1935" s="1" t="s">
        <v>6111</v>
      </c>
      <c r="J1935" s="1" t="s">
        <v>11922</v>
      </c>
      <c r="K1935" s="1" t="s">
        <v>11923</v>
      </c>
      <c r="L1935" s="1" t="s">
        <v>639</v>
      </c>
      <c r="M1935" s="1" t="s">
        <v>640</v>
      </c>
      <c r="N1935" s="1" t="s">
        <v>11926</v>
      </c>
      <c r="O1935" s="1" t="s">
        <v>11927</v>
      </c>
    </row>
    <row r="1936">
      <c r="A1936" s="1" t="s">
        <v>5361</v>
      </c>
      <c r="B1936" s="1" t="s">
        <v>7777</v>
      </c>
      <c r="C1936" s="1">
        <v>2.0</v>
      </c>
      <c r="D1936" s="1">
        <v>100.0</v>
      </c>
      <c r="E1936" s="1">
        <v>2.3541041E7</v>
      </c>
      <c r="F1936" s="1" t="b">
        <v>0</v>
      </c>
      <c r="G1936" s="1" t="b">
        <v>0</v>
      </c>
      <c r="H1936" s="1" t="s">
        <v>5359</v>
      </c>
      <c r="I1936" s="1" t="s">
        <v>6111</v>
      </c>
      <c r="J1936" s="1" t="s">
        <v>11928</v>
      </c>
      <c r="L1936" s="1" t="s">
        <v>76</v>
      </c>
      <c r="M1936" s="1" t="s">
        <v>4340</v>
      </c>
      <c r="N1936" s="1" t="s">
        <v>11929</v>
      </c>
      <c r="O1936" s="1" t="s">
        <v>11930</v>
      </c>
    </row>
    <row r="1937">
      <c r="A1937" s="1" t="s">
        <v>5360</v>
      </c>
      <c r="B1937" s="1" t="s">
        <v>7777</v>
      </c>
      <c r="C1937" s="1">
        <v>1.0</v>
      </c>
      <c r="D1937" s="1">
        <v>100.0</v>
      </c>
      <c r="E1937" s="1">
        <v>2.3541041E7</v>
      </c>
      <c r="F1937" s="1" t="b">
        <v>0</v>
      </c>
      <c r="G1937" s="1" t="b">
        <v>0</v>
      </c>
      <c r="H1937" s="1" t="s">
        <v>5359</v>
      </c>
      <c r="I1937" s="1" t="s">
        <v>6111</v>
      </c>
      <c r="J1937" s="1" t="s">
        <v>11928</v>
      </c>
      <c r="L1937" s="1" t="s">
        <v>76</v>
      </c>
      <c r="M1937" s="1" t="s">
        <v>4340</v>
      </c>
      <c r="N1937" s="1" t="s">
        <v>11931</v>
      </c>
      <c r="O1937" s="1" t="s">
        <v>11932</v>
      </c>
    </row>
    <row r="1938">
      <c r="A1938" s="1" t="s">
        <v>5370</v>
      </c>
      <c r="B1938" s="1" t="s">
        <v>7777</v>
      </c>
      <c r="C1938" s="1">
        <v>1.0</v>
      </c>
      <c r="D1938" s="1">
        <v>100.0</v>
      </c>
      <c r="E1938" s="1">
        <v>2.3388536E7</v>
      </c>
      <c r="F1938" s="1" t="b">
        <v>0</v>
      </c>
      <c r="G1938" s="1" t="b">
        <v>0</v>
      </c>
      <c r="H1938" s="1" t="s">
        <v>5369</v>
      </c>
      <c r="I1938" s="1" t="s">
        <v>6111</v>
      </c>
      <c r="J1938" s="1" t="s">
        <v>11933</v>
      </c>
      <c r="L1938" s="1" t="s">
        <v>25</v>
      </c>
      <c r="M1938" s="1" t="s">
        <v>98</v>
      </c>
      <c r="N1938" s="1" t="s">
        <v>11934</v>
      </c>
      <c r="O1938" s="1" t="s">
        <v>11935</v>
      </c>
    </row>
    <row r="1939">
      <c r="A1939" s="1" t="s">
        <v>5371</v>
      </c>
      <c r="B1939" s="1" t="s">
        <v>7777</v>
      </c>
      <c r="C1939" s="1">
        <v>2.0</v>
      </c>
      <c r="D1939" s="1">
        <v>100.0</v>
      </c>
      <c r="E1939" s="1">
        <v>2.3388536E7</v>
      </c>
      <c r="F1939" s="1" t="b">
        <v>0</v>
      </c>
      <c r="G1939" s="1" t="b">
        <v>0</v>
      </c>
      <c r="H1939" s="1" t="s">
        <v>5369</v>
      </c>
      <c r="I1939" s="1" t="s">
        <v>6111</v>
      </c>
      <c r="J1939" s="1" t="s">
        <v>11933</v>
      </c>
      <c r="L1939" s="1" t="s">
        <v>25</v>
      </c>
      <c r="M1939" s="1" t="s">
        <v>98</v>
      </c>
      <c r="N1939" s="1" t="s">
        <v>11936</v>
      </c>
      <c r="O1939" s="1" t="s">
        <v>11937</v>
      </c>
    </row>
    <row r="1940">
      <c r="A1940" s="1" t="s">
        <v>5375</v>
      </c>
      <c r="B1940" s="1" t="s">
        <v>7777</v>
      </c>
      <c r="C1940" s="1">
        <v>1.0</v>
      </c>
      <c r="D1940" s="1">
        <v>100.0</v>
      </c>
      <c r="E1940" s="1">
        <v>2.3057953E7</v>
      </c>
      <c r="F1940" s="1" t="b">
        <v>0</v>
      </c>
      <c r="G1940" s="1" t="b">
        <v>0</v>
      </c>
      <c r="H1940" s="1" t="s">
        <v>5374</v>
      </c>
      <c r="I1940" s="1" t="s">
        <v>6111</v>
      </c>
      <c r="J1940" s="1" t="s">
        <v>11660</v>
      </c>
      <c r="K1940" s="1" t="s">
        <v>11267</v>
      </c>
      <c r="L1940" s="1" t="s">
        <v>639</v>
      </c>
      <c r="M1940" s="1" t="s">
        <v>640</v>
      </c>
      <c r="N1940" s="1" t="s">
        <v>6676</v>
      </c>
      <c r="O1940" s="1" t="s">
        <v>11938</v>
      </c>
    </row>
    <row r="1941">
      <c r="A1941" s="1" t="s">
        <v>5376</v>
      </c>
      <c r="B1941" s="1" t="s">
        <v>7777</v>
      </c>
      <c r="C1941" s="1">
        <v>2.0</v>
      </c>
      <c r="D1941" s="1">
        <v>100.0</v>
      </c>
      <c r="E1941" s="1">
        <v>2.3057953E7</v>
      </c>
      <c r="F1941" s="1" t="b">
        <v>0</v>
      </c>
      <c r="G1941" s="1" t="b">
        <v>0</v>
      </c>
      <c r="H1941" s="1" t="s">
        <v>5374</v>
      </c>
      <c r="I1941" s="1" t="s">
        <v>6111</v>
      </c>
      <c r="J1941" s="1" t="s">
        <v>11660</v>
      </c>
      <c r="K1941" s="1" t="s">
        <v>11267</v>
      </c>
      <c r="L1941" s="1" t="s">
        <v>639</v>
      </c>
      <c r="M1941" s="1" t="s">
        <v>640</v>
      </c>
      <c r="N1941" s="1" t="s">
        <v>11222</v>
      </c>
      <c r="O1941" s="1" t="s">
        <v>11939</v>
      </c>
    </row>
    <row r="1942">
      <c r="A1942" s="1" t="s">
        <v>11940</v>
      </c>
      <c r="B1942" s="1" t="s">
        <v>7777</v>
      </c>
      <c r="C1942" s="1">
        <v>1.0</v>
      </c>
      <c r="D1942" s="1">
        <v>100.0</v>
      </c>
      <c r="E1942" s="1">
        <v>2.2341997E7</v>
      </c>
      <c r="F1942" s="1" t="b">
        <v>0</v>
      </c>
      <c r="G1942" s="1" t="b">
        <v>0</v>
      </c>
      <c r="H1942" s="1" t="s">
        <v>4063</v>
      </c>
      <c r="I1942" s="1" t="s">
        <v>6111</v>
      </c>
      <c r="J1942" s="1" t="s">
        <v>11085</v>
      </c>
      <c r="K1942" s="1" t="s">
        <v>11103</v>
      </c>
      <c r="L1942" s="1" t="s">
        <v>1766</v>
      </c>
      <c r="M1942" s="1" t="s">
        <v>1767</v>
      </c>
      <c r="N1942" s="1" t="s">
        <v>11941</v>
      </c>
      <c r="O1942" s="1" t="s">
        <v>11942</v>
      </c>
    </row>
    <row r="1943">
      <c r="A1943" s="1" t="s">
        <v>11943</v>
      </c>
      <c r="B1943" s="1" t="s">
        <v>7777</v>
      </c>
      <c r="C1943" s="1">
        <v>2.0</v>
      </c>
      <c r="D1943" s="1">
        <v>100.0</v>
      </c>
      <c r="E1943" s="1">
        <v>2.2341997E7</v>
      </c>
      <c r="F1943" s="1" t="b">
        <v>0</v>
      </c>
      <c r="G1943" s="1" t="b">
        <v>0</v>
      </c>
      <c r="H1943" s="1" t="s">
        <v>4063</v>
      </c>
      <c r="I1943" s="1" t="s">
        <v>6111</v>
      </c>
      <c r="J1943" s="1" t="s">
        <v>11085</v>
      </c>
      <c r="K1943" s="1" t="s">
        <v>11103</v>
      </c>
      <c r="L1943" s="1" t="s">
        <v>1766</v>
      </c>
      <c r="M1943" s="1" t="s">
        <v>1767</v>
      </c>
      <c r="N1943" s="1" t="s">
        <v>11944</v>
      </c>
      <c r="O1943" s="1" t="s">
        <v>11945</v>
      </c>
    </row>
    <row r="1944">
      <c r="A1944" s="1" t="s">
        <v>11946</v>
      </c>
      <c r="B1944" s="1" t="s">
        <v>7777</v>
      </c>
      <c r="C1944" s="1">
        <v>1.0</v>
      </c>
      <c r="D1944" s="1">
        <v>100.0</v>
      </c>
      <c r="E1944" s="1">
        <v>2.1422109E7</v>
      </c>
      <c r="F1944" s="1" t="b">
        <v>0</v>
      </c>
      <c r="G1944" s="1" t="b">
        <v>0</v>
      </c>
      <c r="H1944" s="1" t="s">
        <v>4047</v>
      </c>
      <c r="I1944" s="1" t="s">
        <v>6111</v>
      </c>
      <c r="J1944" s="1" t="s">
        <v>11085</v>
      </c>
      <c r="K1944" s="1" t="s">
        <v>11086</v>
      </c>
      <c r="L1944" s="1" t="s">
        <v>1766</v>
      </c>
      <c r="M1944" s="1" t="s">
        <v>1767</v>
      </c>
      <c r="N1944" s="1" t="s">
        <v>11947</v>
      </c>
      <c r="O1944" s="1" t="s">
        <v>11948</v>
      </c>
    </row>
    <row r="1945">
      <c r="A1945" s="1" t="s">
        <v>11949</v>
      </c>
      <c r="B1945" s="1" t="s">
        <v>7777</v>
      </c>
      <c r="C1945" s="1">
        <v>2.0</v>
      </c>
      <c r="D1945" s="1">
        <v>100.0</v>
      </c>
      <c r="E1945" s="1">
        <v>2.1422109E7</v>
      </c>
      <c r="F1945" s="1" t="b">
        <v>0</v>
      </c>
      <c r="G1945" s="1" t="b">
        <v>0</v>
      </c>
      <c r="H1945" s="1" t="s">
        <v>4047</v>
      </c>
      <c r="I1945" s="1" t="s">
        <v>6111</v>
      </c>
      <c r="J1945" s="1" t="s">
        <v>11085</v>
      </c>
      <c r="K1945" s="1" t="s">
        <v>11086</v>
      </c>
      <c r="L1945" s="1" t="s">
        <v>1766</v>
      </c>
      <c r="M1945" s="1" t="s">
        <v>1767</v>
      </c>
      <c r="N1945" s="1" t="s">
        <v>11950</v>
      </c>
      <c r="O1945" s="1" t="s">
        <v>11951</v>
      </c>
    </row>
    <row r="1946">
      <c r="A1946" s="1" t="s">
        <v>5380</v>
      </c>
      <c r="B1946" s="1" t="s">
        <v>7777</v>
      </c>
      <c r="C1946" s="1">
        <v>1.0</v>
      </c>
      <c r="D1946" s="1">
        <v>100.0</v>
      </c>
      <c r="E1946" s="1">
        <v>2.0680944E7</v>
      </c>
      <c r="F1946" s="1" t="b">
        <v>0</v>
      </c>
      <c r="G1946" s="1" t="b">
        <v>0</v>
      </c>
      <c r="H1946" s="1" t="s">
        <v>5379</v>
      </c>
      <c r="I1946" s="1" t="s">
        <v>6111</v>
      </c>
      <c r="J1946" s="1" t="s">
        <v>11952</v>
      </c>
      <c r="L1946" s="1" t="s">
        <v>37</v>
      </c>
      <c r="M1946" s="1" t="s">
        <v>4111</v>
      </c>
      <c r="N1946" s="1" t="s">
        <v>11953</v>
      </c>
      <c r="O1946" s="1" t="s">
        <v>11954</v>
      </c>
    </row>
    <row r="1947">
      <c r="A1947" s="1" t="s">
        <v>5381</v>
      </c>
      <c r="B1947" s="1" t="s">
        <v>7777</v>
      </c>
      <c r="C1947" s="1">
        <v>2.0</v>
      </c>
      <c r="D1947" s="1">
        <v>100.0</v>
      </c>
      <c r="E1947" s="1">
        <v>2.0680944E7</v>
      </c>
      <c r="F1947" s="1" t="b">
        <v>0</v>
      </c>
      <c r="G1947" s="1" t="b">
        <v>0</v>
      </c>
      <c r="H1947" s="1" t="s">
        <v>5379</v>
      </c>
      <c r="I1947" s="1" t="s">
        <v>6111</v>
      </c>
      <c r="J1947" s="1" t="s">
        <v>11952</v>
      </c>
      <c r="L1947" s="1" t="s">
        <v>37</v>
      </c>
      <c r="M1947" s="1" t="s">
        <v>4111</v>
      </c>
      <c r="N1947" s="1" t="s">
        <v>11955</v>
      </c>
      <c r="O1947" s="1" t="s">
        <v>11956</v>
      </c>
    </row>
    <row r="1948">
      <c r="A1948" s="1" t="s">
        <v>5385</v>
      </c>
      <c r="B1948" s="1" t="s">
        <v>7777</v>
      </c>
      <c r="C1948" s="1">
        <v>1.0</v>
      </c>
      <c r="D1948" s="1">
        <v>100.0</v>
      </c>
      <c r="E1948" s="1">
        <v>1.960463E7</v>
      </c>
      <c r="F1948" s="1" t="b">
        <v>0</v>
      </c>
      <c r="G1948" s="1" t="b">
        <v>0</v>
      </c>
      <c r="H1948" s="1" t="s">
        <v>5384</v>
      </c>
      <c r="I1948" s="1" t="s">
        <v>6111</v>
      </c>
      <c r="J1948" s="1" t="s">
        <v>11957</v>
      </c>
      <c r="K1948" s="1" t="s">
        <v>11958</v>
      </c>
      <c r="L1948" s="1" t="s">
        <v>639</v>
      </c>
      <c r="M1948" s="1" t="s">
        <v>640</v>
      </c>
      <c r="N1948" s="1" t="s">
        <v>11959</v>
      </c>
      <c r="O1948" s="1" t="s">
        <v>11960</v>
      </c>
    </row>
    <row r="1949">
      <c r="A1949" s="1" t="s">
        <v>5386</v>
      </c>
      <c r="B1949" s="1" t="s">
        <v>7777</v>
      </c>
      <c r="C1949" s="1">
        <v>2.0</v>
      </c>
      <c r="D1949" s="1">
        <v>100.0</v>
      </c>
      <c r="E1949" s="1">
        <v>1.960463E7</v>
      </c>
      <c r="F1949" s="1" t="b">
        <v>0</v>
      </c>
      <c r="G1949" s="1" t="b">
        <v>0</v>
      </c>
      <c r="H1949" s="1" t="s">
        <v>5384</v>
      </c>
      <c r="I1949" s="1" t="s">
        <v>6111</v>
      </c>
      <c r="J1949" s="1" t="s">
        <v>11957</v>
      </c>
      <c r="K1949" s="1" t="s">
        <v>11958</v>
      </c>
      <c r="L1949" s="1" t="s">
        <v>639</v>
      </c>
      <c r="M1949" s="1" t="s">
        <v>640</v>
      </c>
      <c r="N1949" s="1" t="s">
        <v>11961</v>
      </c>
      <c r="O1949" s="1" t="s">
        <v>11962</v>
      </c>
    </row>
    <row r="1950">
      <c r="A1950" s="1" t="s">
        <v>5391</v>
      </c>
      <c r="B1950" s="1" t="s">
        <v>7777</v>
      </c>
      <c r="C1950" s="1">
        <v>2.0</v>
      </c>
      <c r="D1950" s="1">
        <v>100.0</v>
      </c>
      <c r="E1950" s="1">
        <v>1.9451E7</v>
      </c>
      <c r="F1950" s="1" t="b">
        <v>0</v>
      </c>
      <c r="G1950" s="1" t="b">
        <v>0</v>
      </c>
      <c r="H1950" s="1" t="s">
        <v>5389</v>
      </c>
      <c r="I1950" s="1" t="s">
        <v>6111</v>
      </c>
      <c r="J1950" s="1" t="s">
        <v>11963</v>
      </c>
      <c r="K1950" s="1" t="s">
        <v>11964</v>
      </c>
      <c r="L1950" s="1" t="s">
        <v>639</v>
      </c>
      <c r="M1950" s="1" t="s">
        <v>640</v>
      </c>
      <c r="N1950" s="1" t="s">
        <v>11965</v>
      </c>
      <c r="O1950" s="1" t="s">
        <v>11966</v>
      </c>
    </row>
    <row r="1951">
      <c r="A1951" s="1" t="s">
        <v>5390</v>
      </c>
      <c r="B1951" s="1" t="s">
        <v>7777</v>
      </c>
      <c r="C1951" s="1">
        <v>1.0</v>
      </c>
      <c r="D1951" s="1">
        <v>100.0</v>
      </c>
      <c r="E1951" s="1">
        <v>1.9451E7</v>
      </c>
      <c r="F1951" s="1" t="b">
        <v>0</v>
      </c>
      <c r="G1951" s="1" t="b">
        <v>0</v>
      </c>
      <c r="H1951" s="1" t="s">
        <v>5389</v>
      </c>
      <c r="I1951" s="1" t="s">
        <v>6111</v>
      </c>
      <c r="J1951" s="1" t="s">
        <v>11963</v>
      </c>
      <c r="K1951" s="1" t="s">
        <v>11964</v>
      </c>
      <c r="L1951" s="1" t="s">
        <v>639</v>
      </c>
      <c r="M1951" s="1" t="s">
        <v>640</v>
      </c>
      <c r="N1951" s="1" t="s">
        <v>11967</v>
      </c>
      <c r="O1951" s="1" t="s">
        <v>11968</v>
      </c>
    </row>
    <row r="1952">
      <c r="A1952" s="1" t="s">
        <v>5396</v>
      </c>
      <c r="B1952" s="1" t="s">
        <v>7777</v>
      </c>
      <c r="C1952" s="1">
        <v>2.0</v>
      </c>
      <c r="D1952" s="1">
        <v>100.0</v>
      </c>
      <c r="E1952" s="1">
        <v>1.8651983E7</v>
      </c>
      <c r="F1952" s="1" t="b">
        <v>0</v>
      </c>
      <c r="G1952" s="1" t="b">
        <v>0</v>
      </c>
      <c r="H1952" s="1" t="s">
        <v>5394</v>
      </c>
      <c r="I1952" s="1" t="s">
        <v>6111</v>
      </c>
      <c r="J1952" s="1" t="s">
        <v>11969</v>
      </c>
      <c r="L1952" s="1" t="s">
        <v>25</v>
      </c>
      <c r="M1952" s="1" t="s">
        <v>4111</v>
      </c>
      <c r="N1952" s="1" t="s">
        <v>11970</v>
      </c>
      <c r="O1952" s="1" t="s">
        <v>11971</v>
      </c>
    </row>
    <row r="1953">
      <c r="A1953" s="1" t="s">
        <v>5395</v>
      </c>
      <c r="B1953" s="1" t="s">
        <v>7777</v>
      </c>
      <c r="C1953" s="1">
        <v>1.0</v>
      </c>
      <c r="D1953" s="1">
        <v>100.0</v>
      </c>
      <c r="E1953" s="1">
        <v>1.8651983E7</v>
      </c>
      <c r="F1953" s="1" t="b">
        <v>0</v>
      </c>
      <c r="G1953" s="1" t="b">
        <v>0</v>
      </c>
      <c r="H1953" s="1" t="s">
        <v>5394</v>
      </c>
      <c r="I1953" s="1" t="s">
        <v>6111</v>
      </c>
      <c r="J1953" s="1" t="s">
        <v>11969</v>
      </c>
      <c r="L1953" s="1" t="s">
        <v>25</v>
      </c>
      <c r="M1953" s="1" t="s">
        <v>4111</v>
      </c>
      <c r="N1953" s="1" t="s">
        <v>11972</v>
      </c>
      <c r="O1953" s="1" t="s">
        <v>11973</v>
      </c>
    </row>
    <row r="1954">
      <c r="A1954" s="1" t="s">
        <v>5401</v>
      </c>
      <c r="B1954" s="1" t="s">
        <v>7777</v>
      </c>
      <c r="C1954" s="1">
        <v>2.0</v>
      </c>
      <c r="D1954" s="1">
        <v>100.0</v>
      </c>
      <c r="E1954" s="1">
        <v>1.8334888E7</v>
      </c>
      <c r="F1954" s="1" t="b">
        <v>0</v>
      </c>
      <c r="G1954" s="1" t="b">
        <v>0</v>
      </c>
      <c r="H1954" s="1" t="s">
        <v>5399</v>
      </c>
      <c r="I1954" s="1" t="s">
        <v>6111</v>
      </c>
      <c r="J1954" s="1" t="s">
        <v>11974</v>
      </c>
      <c r="L1954" s="1" t="s">
        <v>25</v>
      </c>
      <c r="M1954" s="1" t="s">
        <v>180</v>
      </c>
      <c r="N1954" s="1" t="s">
        <v>11975</v>
      </c>
      <c r="O1954" s="1" t="s">
        <v>11976</v>
      </c>
    </row>
    <row r="1955">
      <c r="A1955" s="1" t="s">
        <v>5400</v>
      </c>
      <c r="B1955" s="1" t="s">
        <v>7777</v>
      </c>
      <c r="C1955" s="1">
        <v>1.0</v>
      </c>
      <c r="D1955" s="1">
        <v>100.0</v>
      </c>
      <c r="E1955" s="1">
        <v>1.8334888E7</v>
      </c>
      <c r="F1955" s="1" t="b">
        <v>0</v>
      </c>
      <c r="G1955" s="1" t="b">
        <v>0</v>
      </c>
      <c r="H1955" s="1" t="s">
        <v>5399</v>
      </c>
      <c r="I1955" s="1" t="s">
        <v>6111</v>
      </c>
      <c r="J1955" s="1" t="s">
        <v>11974</v>
      </c>
      <c r="L1955" s="1" t="s">
        <v>25</v>
      </c>
      <c r="M1955" s="1" t="s">
        <v>180</v>
      </c>
      <c r="N1955" s="1" t="s">
        <v>11977</v>
      </c>
      <c r="O1955" s="1" t="s">
        <v>11978</v>
      </c>
    </row>
    <row r="1956">
      <c r="A1956" s="1" t="s">
        <v>5406</v>
      </c>
      <c r="B1956" s="1" t="s">
        <v>7777</v>
      </c>
      <c r="C1956" s="1">
        <v>2.0</v>
      </c>
      <c r="D1956" s="1">
        <v>100.0</v>
      </c>
      <c r="E1956" s="1">
        <v>1.6850734E7</v>
      </c>
      <c r="F1956" s="1" t="b">
        <v>0</v>
      </c>
      <c r="G1956" s="1" t="b">
        <v>0</v>
      </c>
      <c r="H1956" s="1" t="s">
        <v>5404</v>
      </c>
      <c r="I1956" s="1" t="s">
        <v>6111</v>
      </c>
      <c r="J1956" s="1" t="s">
        <v>11979</v>
      </c>
      <c r="K1956" s="1" t="s">
        <v>11980</v>
      </c>
      <c r="L1956" s="1" t="s">
        <v>639</v>
      </c>
      <c r="M1956" s="1" t="s">
        <v>640</v>
      </c>
      <c r="N1956" s="1" t="s">
        <v>11981</v>
      </c>
      <c r="O1956" s="1" t="s">
        <v>11982</v>
      </c>
    </row>
    <row r="1957">
      <c r="A1957" s="1" t="s">
        <v>5405</v>
      </c>
      <c r="B1957" s="1" t="s">
        <v>7777</v>
      </c>
      <c r="C1957" s="1">
        <v>1.0</v>
      </c>
      <c r="D1957" s="1">
        <v>100.0</v>
      </c>
      <c r="E1957" s="1">
        <v>1.6850734E7</v>
      </c>
      <c r="F1957" s="1" t="b">
        <v>0</v>
      </c>
      <c r="G1957" s="1" t="b">
        <v>0</v>
      </c>
      <c r="H1957" s="1" t="s">
        <v>5404</v>
      </c>
      <c r="I1957" s="1" t="s">
        <v>6111</v>
      </c>
      <c r="J1957" s="1" t="s">
        <v>11979</v>
      </c>
      <c r="K1957" s="1" t="s">
        <v>11980</v>
      </c>
      <c r="L1957" s="1" t="s">
        <v>639</v>
      </c>
      <c r="M1957" s="1" t="s">
        <v>640</v>
      </c>
      <c r="N1957" s="1" t="s">
        <v>11983</v>
      </c>
      <c r="O1957" s="1" t="s">
        <v>11984</v>
      </c>
    </row>
    <row r="1958">
      <c r="A1958" s="1" t="s">
        <v>5410</v>
      </c>
      <c r="B1958" s="1" t="s">
        <v>7777</v>
      </c>
      <c r="C1958" s="1">
        <v>1.0</v>
      </c>
      <c r="D1958" s="1">
        <v>100.0</v>
      </c>
      <c r="E1958" s="1">
        <v>1.6641111E7</v>
      </c>
      <c r="F1958" s="1" t="b">
        <v>0</v>
      </c>
      <c r="G1958" s="1" t="b">
        <v>0</v>
      </c>
      <c r="H1958" s="1" t="s">
        <v>5409</v>
      </c>
      <c r="I1958" s="1" t="s">
        <v>6111</v>
      </c>
      <c r="J1958" s="1" t="s">
        <v>11985</v>
      </c>
      <c r="L1958" s="1" t="s">
        <v>148</v>
      </c>
      <c r="M1958" s="1" t="s">
        <v>180</v>
      </c>
      <c r="N1958" s="1" t="s">
        <v>11986</v>
      </c>
      <c r="O1958" s="1" t="s">
        <v>11987</v>
      </c>
    </row>
    <row r="1959">
      <c r="A1959" s="1" t="s">
        <v>5411</v>
      </c>
      <c r="B1959" s="1" t="s">
        <v>7777</v>
      </c>
      <c r="C1959" s="1">
        <v>2.0</v>
      </c>
      <c r="D1959" s="1">
        <v>100.0</v>
      </c>
      <c r="E1959" s="1">
        <v>1.6641111E7</v>
      </c>
      <c r="F1959" s="1" t="b">
        <v>0</v>
      </c>
      <c r="G1959" s="1" t="b">
        <v>0</v>
      </c>
      <c r="H1959" s="1" t="s">
        <v>5409</v>
      </c>
      <c r="I1959" s="1" t="s">
        <v>6111</v>
      </c>
      <c r="J1959" s="1" t="s">
        <v>11985</v>
      </c>
      <c r="L1959" s="1" t="s">
        <v>148</v>
      </c>
      <c r="M1959" s="1" t="s">
        <v>180</v>
      </c>
      <c r="N1959" s="1" t="s">
        <v>11988</v>
      </c>
      <c r="O1959" s="1" t="s">
        <v>11989</v>
      </c>
    </row>
    <row r="1960">
      <c r="A1960" s="1" t="s">
        <v>5416</v>
      </c>
      <c r="B1960" s="1" t="s">
        <v>7777</v>
      </c>
      <c r="C1960" s="1">
        <v>2.0</v>
      </c>
      <c r="D1960" s="1">
        <v>100.0</v>
      </c>
      <c r="E1960" s="1">
        <v>1.5437844E7</v>
      </c>
      <c r="F1960" s="1" t="b">
        <v>0</v>
      </c>
      <c r="G1960" s="1" t="b">
        <v>0</v>
      </c>
      <c r="H1960" s="1" t="s">
        <v>5414</v>
      </c>
      <c r="I1960" s="1" t="s">
        <v>6111</v>
      </c>
      <c r="J1960" s="1" t="s">
        <v>11990</v>
      </c>
      <c r="L1960" s="1" t="s">
        <v>148</v>
      </c>
      <c r="M1960" s="1" t="s">
        <v>4111</v>
      </c>
      <c r="N1960" s="1" t="s">
        <v>11991</v>
      </c>
      <c r="O1960" s="1" t="s">
        <v>11992</v>
      </c>
    </row>
    <row r="1961">
      <c r="A1961" s="1" t="s">
        <v>5415</v>
      </c>
      <c r="B1961" s="1" t="s">
        <v>7777</v>
      </c>
      <c r="C1961" s="1">
        <v>1.0</v>
      </c>
      <c r="D1961" s="1">
        <v>100.0</v>
      </c>
      <c r="E1961" s="1">
        <v>1.5437844E7</v>
      </c>
      <c r="F1961" s="1" t="b">
        <v>0</v>
      </c>
      <c r="G1961" s="1" t="b">
        <v>0</v>
      </c>
      <c r="H1961" s="1" t="s">
        <v>5414</v>
      </c>
      <c r="I1961" s="1" t="s">
        <v>6111</v>
      </c>
      <c r="J1961" s="1" t="s">
        <v>11990</v>
      </c>
      <c r="L1961" s="1" t="s">
        <v>148</v>
      </c>
      <c r="M1961" s="1" t="s">
        <v>4111</v>
      </c>
      <c r="N1961" s="1" t="s">
        <v>11993</v>
      </c>
      <c r="O1961" s="1" t="s">
        <v>11994</v>
      </c>
    </row>
    <row r="1962">
      <c r="A1962" s="1" t="s">
        <v>5420</v>
      </c>
      <c r="B1962" s="1" t="s">
        <v>7777</v>
      </c>
      <c r="C1962" s="1">
        <v>1.0</v>
      </c>
      <c r="D1962" s="1">
        <v>100.0</v>
      </c>
      <c r="E1962" s="1">
        <v>1.4089317E7</v>
      </c>
      <c r="F1962" s="1" t="b">
        <v>0</v>
      </c>
      <c r="G1962" s="1" t="b">
        <v>0</v>
      </c>
      <c r="H1962" s="1" t="s">
        <v>5419</v>
      </c>
      <c r="I1962" s="1" t="s">
        <v>6111</v>
      </c>
      <c r="J1962" s="1" t="s">
        <v>11995</v>
      </c>
      <c r="K1962" s="1" t="s">
        <v>11538</v>
      </c>
      <c r="L1962" s="1" t="s">
        <v>639</v>
      </c>
      <c r="M1962" s="1" t="s">
        <v>640</v>
      </c>
      <c r="N1962" s="1" t="s">
        <v>11996</v>
      </c>
      <c r="O1962" s="1" t="s">
        <v>11997</v>
      </c>
    </row>
    <row r="1963">
      <c r="A1963" s="1" t="s">
        <v>5421</v>
      </c>
      <c r="B1963" s="1" t="s">
        <v>7777</v>
      </c>
      <c r="C1963" s="1">
        <v>2.0</v>
      </c>
      <c r="D1963" s="1">
        <v>100.0</v>
      </c>
      <c r="E1963" s="1">
        <v>1.4089317E7</v>
      </c>
      <c r="F1963" s="1" t="b">
        <v>0</v>
      </c>
      <c r="G1963" s="1" t="b">
        <v>0</v>
      </c>
      <c r="H1963" s="1" t="s">
        <v>5419</v>
      </c>
      <c r="I1963" s="1" t="s">
        <v>6111</v>
      </c>
      <c r="J1963" s="1" t="s">
        <v>11995</v>
      </c>
      <c r="K1963" s="1" t="s">
        <v>11538</v>
      </c>
      <c r="L1963" s="1" t="s">
        <v>639</v>
      </c>
      <c r="M1963" s="1" t="s">
        <v>640</v>
      </c>
      <c r="N1963" s="1" t="s">
        <v>11998</v>
      </c>
      <c r="O1963" s="1" t="s">
        <v>11999</v>
      </c>
    </row>
    <row r="1964">
      <c r="A1964" s="1" t="s">
        <v>5425</v>
      </c>
      <c r="B1964" s="1" t="s">
        <v>7777</v>
      </c>
      <c r="C1964" s="1">
        <v>1.0</v>
      </c>
      <c r="D1964" s="1">
        <v>100.0</v>
      </c>
      <c r="E1964" s="1">
        <v>1.3520565E7</v>
      </c>
      <c r="F1964" s="1" t="b">
        <v>0</v>
      </c>
      <c r="G1964" s="1" t="b">
        <v>0</v>
      </c>
      <c r="H1964" s="1" t="s">
        <v>5424</v>
      </c>
      <c r="I1964" s="1" t="s">
        <v>6111</v>
      </c>
      <c r="J1964" s="1" t="s">
        <v>12000</v>
      </c>
      <c r="K1964" s="1" t="s">
        <v>12001</v>
      </c>
      <c r="L1964" s="1" t="s">
        <v>639</v>
      </c>
      <c r="M1964" s="1" t="s">
        <v>640</v>
      </c>
      <c r="N1964" s="1" t="s">
        <v>12002</v>
      </c>
      <c r="O1964" s="1" t="s">
        <v>12003</v>
      </c>
    </row>
    <row r="1965">
      <c r="A1965" s="1" t="s">
        <v>5426</v>
      </c>
      <c r="B1965" s="1" t="s">
        <v>7777</v>
      </c>
      <c r="C1965" s="1">
        <v>2.0</v>
      </c>
      <c r="D1965" s="1">
        <v>100.0</v>
      </c>
      <c r="E1965" s="1">
        <v>1.3520565E7</v>
      </c>
      <c r="F1965" s="1" t="b">
        <v>0</v>
      </c>
      <c r="G1965" s="1" t="b">
        <v>0</v>
      </c>
      <c r="H1965" s="1" t="s">
        <v>5424</v>
      </c>
      <c r="I1965" s="1" t="s">
        <v>6111</v>
      </c>
      <c r="J1965" s="1" t="s">
        <v>12000</v>
      </c>
      <c r="K1965" s="1" t="s">
        <v>12001</v>
      </c>
      <c r="L1965" s="1" t="s">
        <v>639</v>
      </c>
      <c r="M1965" s="1" t="s">
        <v>640</v>
      </c>
      <c r="N1965" s="1" t="s">
        <v>12004</v>
      </c>
      <c r="O1965" s="1" t="s">
        <v>12005</v>
      </c>
    </row>
    <row r="1966">
      <c r="A1966" s="1" t="s">
        <v>4195</v>
      </c>
      <c r="B1966" s="1" t="s">
        <v>7777</v>
      </c>
      <c r="C1966" s="1">
        <v>2.0</v>
      </c>
      <c r="D1966" s="1">
        <v>101.0</v>
      </c>
      <c r="E1966" s="1">
        <v>6.0821373E7</v>
      </c>
      <c r="F1966" s="1" t="b">
        <v>0</v>
      </c>
      <c r="G1966" s="1" t="b">
        <v>0</v>
      </c>
      <c r="H1966" s="1" t="s">
        <v>4193</v>
      </c>
      <c r="I1966" s="1" t="s">
        <v>6111</v>
      </c>
      <c r="J1966" s="1" t="s">
        <v>12006</v>
      </c>
      <c r="K1966" s="1" t="s">
        <v>12007</v>
      </c>
      <c r="L1966" s="1" t="s">
        <v>1538</v>
      </c>
      <c r="M1966" s="1" t="s">
        <v>1539</v>
      </c>
      <c r="N1966" s="1" t="s">
        <v>12008</v>
      </c>
      <c r="O1966" s="1" t="s">
        <v>12009</v>
      </c>
    </row>
    <row r="1967">
      <c r="A1967" s="1" t="s">
        <v>4194</v>
      </c>
      <c r="B1967" s="1" t="s">
        <v>7777</v>
      </c>
      <c r="C1967" s="1">
        <v>1.0</v>
      </c>
      <c r="D1967" s="1">
        <v>101.0</v>
      </c>
      <c r="E1967" s="1">
        <v>6.0821373E7</v>
      </c>
      <c r="F1967" s="1" t="b">
        <v>0</v>
      </c>
      <c r="G1967" s="1" t="b">
        <v>0</v>
      </c>
      <c r="H1967" s="1" t="s">
        <v>4193</v>
      </c>
      <c r="I1967" s="1" t="s">
        <v>6111</v>
      </c>
      <c r="J1967" s="1" t="s">
        <v>12006</v>
      </c>
      <c r="K1967" s="1" t="s">
        <v>12007</v>
      </c>
      <c r="L1967" s="1" t="s">
        <v>1538</v>
      </c>
      <c r="M1967" s="1" t="s">
        <v>1539</v>
      </c>
      <c r="N1967" s="1" t="s">
        <v>12010</v>
      </c>
      <c r="O1967" s="1" t="s">
        <v>12011</v>
      </c>
    </row>
    <row r="1968">
      <c r="A1968" s="1" t="s">
        <v>4224</v>
      </c>
      <c r="B1968" s="1" t="s">
        <v>7777</v>
      </c>
      <c r="C1968" s="1">
        <v>1.0</v>
      </c>
      <c r="D1968" s="1">
        <v>101.0</v>
      </c>
      <c r="E1968" s="1">
        <v>5.7679098E7</v>
      </c>
      <c r="F1968" s="1" t="b">
        <v>0</v>
      </c>
      <c r="G1968" s="1" t="b">
        <v>0</v>
      </c>
      <c r="H1968" s="1" t="s">
        <v>4223</v>
      </c>
      <c r="I1968" s="1" t="s">
        <v>6111</v>
      </c>
      <c r="J1968" s="1" t="s">
        <v>12012</v>
      </c>
      <c r="K1968" s="1" t="s">
        <v>12013</v>
      </c>
      <c r="L1968" s="1" t="s">
        <v>4227</v>
      </c>
      <c r="M1968" s="1" t="s">
        <v>418</v>
      </c>
      <c r="N1968" s="1" t="s">
        <v>12014</v>
      </c>
      <c r="O1968" s="1" t="s">
        <v>12015</v>
      </c>
    </row>
    <row r="1969">
      <c r="A1969" s="1" t="s">
        <v>4225</v>
      </c>
      <c r="B1969" s="1" t="s">
        <v>7777</v>
      </c>
      <c r="C1969" s="1">
        <v>2.0</v>
      </c>
      <c r="D1969" s="1">
        <v>101.0</v>
      </c>
      <c r="E1969" s="1">
        <v>5.7679098E7</v>
      </c>
      <c r="F1969" s="1" t="b">
        <v>0</v>
      </c>
      <c r="G1969" s="1" t="b">
        <v>0</v>
      </c>
      <c r="H1969" s="1" t="s">
        <v>4223</v>
      </c>
      <c r="I1969" s="1" t="s">
        <v>6111</v>
      </c>
      <c r="J1969" s="1" t="s">
        <v>12012</v>
      </c>
      <c r="K1969" s="1" t="s">
        <v>12013</v>
      </c>
      <c r="L1969" s="1" t="s">
        <v>4227</v>
      </c>
      <c r="M1969" s="1" t="s">
        <v>418</v>
      </c>
      <c r="N1969" s="1" t="s">
        <v>12016</v>
      </c>
      <c r="O1969" s="1" t="s">
        <v>12017</v>
      </c>
    </row>
    <row r="1970">
      <c r="A1970" s="1" t="s">
        <v>4237</v>
      </c>
      <c r="B1970" s="1" t="s">
        <v>7777</v>
      </c>
      <c r="C1970" s="1">
        <v>2.0</v>
      </c>
      <c r="D1970" s="1">
        <v>101.0</v>
      </c>
      <c r="E1970" s="1">
        <v>5.7262578E7</v>
      </c>
      <c r="F1970" s="1" t="b">
        <v>0</v>
      </c>
      <c r="G1970" s="1" t="b">
        <v>0</v>
      </c>
      <c r="H1970" s="1" t="s">
        <v>4235</v>
      </c>
      <c r="I1970" s="1" t="s">
        <v>6111</v>
      </c>
      <c r="J1970" s="1" t="s">
        <v>12018</v>
      </c>
      <c r="K1970" s="1" t="s">
        <v>12013</v>
      </c>
      <c r="L1970" s="1" t="s">
        <v>4227</v>
      </c>
      <c r="M1970" s="1" t="s">
        <v>418</v>
      </c>
      <c r="N1970" s="1" t="s">
        <v>12019</v>
      </c>
      <c r="O1970" s="1" t="s">
        <v>12020</v>
      </c>
    </row>
    <row r="1971">
      <c r="A1971" s="1" t="s">
        <v>4236</v>
      </c>
      <c r="B1971" s="1" t="s">
        <v>7777</v>
      </c>
      <c r="C1971" s="1">
        <v>1.0</v>
      </c>
      <c r="D1971" s="1">
        <v>101.0</v>
      </c>
      <c r="E1971" s="1">
        <v>5.7262578E7</v>
      </c>
      <c r="F1971" s="1" t="b">
        <v>0</v>
      </c>
      <c r="G1971" s="1" t="b">
        <v>0</v>
      </c>
      <c r="H1971" s="1" t="s">
        <v>4235</v>
      </c>
      <c r="I1971" s="1" t="s">
        <v>6111</v>
      </c>
      <c r="J1971" s="1" t="s">
        <v>12018</v>
      </c>
      <c r="K1971" s="1" t="s">
        <v>12013</v>
      </c>
      <c r="L1971" s="1" t="s">
        <v>4227</v>
      </c>
      <c r="M1971" s="1" t="s">
        <v>418</v>
      </c>
      <c r="N1971" s="1" t="s">
        <v>12021</v>
      </c>
      <c r="O1971" s="1" t="s">
        <v>12022</v>
      </c>
    </row>
    <row r="1972">
      <c r="A1972" s="1" t="s">
        <v>4241</v>
      </c>
      <c r="B1972" s="1" t="s">
        <v>7777</v>
      </c>
      <c r="C1972" s="1">
        <v>1.0</v>
      </c>
      <c r="D1972" s="1">
        <v>101.0</v>
      </c>
      <c r="E1972" s="1">
        <v>5.7007688E7</v>
      </c>
      <c r="F1972" s="1" t="b">
        <v>0</v>
      </c>
      <c r="G1972" s="1" t="b">
        <v>0</v>
      </c>
      <c r="H1972" s="1" t="s">
        <v>4240</v>
      </c>
      <c r="I1972" s="1" t="s">
        <v>6111</v>
      </c>
      <c r="J1972" s="1" t="s">
        <v>12023</v>
      </c>
      <c r="K1972" s="1" t="s">
        <v>12024</v>
      </c>
      <c r="L1972" s="1" t="s">
        <v>963</v>
      </c>
      <c r="M1972" s="1" t="s">
        <v>964</v>
      </c>
      <c r="N1972" s="1" t="s">
        <v>12025</v>
      </c>
      <c r="O1972" s="1" t="s">
        <v>12026</v>
      </c>
    </row>
    <row r="1973">
      <c r="A1973" s="1" t="s">
        <v>4242</v>
      </c>
      <c r="B1973" s="1" t="s">
        <v>7777</v>
      </c>
      <c r="C1973" s="1">
        <v>2.0</v>
      </c>
      <c r="D1973" s="1">
        <v>101.0</v>
      </c>
      <c r="E1973" s="1">
        <v>5.7007688E7</v>
      </c>
      <c r="F1973" s="1" t="b">
        <v>0</v>
      </c>
      <c r="G1973" s="1" t="b">
        <v>0</v>
      </c>
      <c r="H1973" s="1" t="s">
        <v>4240</v>
      </c>
      <c r="I1973" s="1" t="s">
        <v>6111</v>
      </c>
      <c r="J1973" s="1" t="s">
        <v>12023</v>
      </c>
      <c r="K1973" s="1" t="s">
        <v>12024</v>
      </c>
      <c r="L1973" s="1" t="s">
        <v>963</v>
      </c>
      <c r="M1973" s="1" t="s">
        <v>964</v>
      </c>
      <c r="N1973" s="1" t="s">
        <v>12027</v>
      </c>
      <c r="O1973" s="1" t="s">
        <v>12028</v>
      </c>
    </row>
    <row r="1974">
      <c r="A1974" s="1" t="s">
        <v>4281</v>
      </c>
      <c r="B1974" s="1" t="s">
        <v>7777</v>
      </c>
      <c r="C1974" s="1">
        <v>1.0</v>
      </c>
      <c r="D1974" s="1">
        <v>101.0</v>
      </c>
      <c r="E1974" s="1">
        <v>5.5341908E7</v>
      </c>
      <c r="F1974" s="1" t="b">
        <v>0</v>
      </c>
      <c r="G1974" s="1" t="b">
        <v>0</v>
      </c>
      <c r="H1974" s="1" t="s">
        <v>4280</v>
      </c>
      <c r="I1974" s="1" t="s">
        <v>6111</v>
      </c>
      <c r="J1974" s="1" t="s">
        <v>12029</v>
      </c>
      <c r="K1974" s="1" t="s">
        <v>12030</v>
      </c>
      <c r="L1974" s="1" t="s">
        <v>4227</v>
      </c>
      <c r="M1974" s="1" t="s">
        <v>418</v>
      </c>
      <c r="N1974" s="1" t="s">
        <v>12031</v>
      </c>
      <c r="O1974" s="1" t="s">
        <v>12032</v>
      </c>
    </row>
    <row r="1975">
      <c r="A1975" s="1" t="s">
        <v>4282</v>
      </c>
      <c r="B1975" s="1" t="s">
        <v>7777</v>
      </c>
      <c r="C1975" s="1">
        <v>2.0</v>
      </c>
      <c r="D1975" s="1">
        <v>101.0</v>
      </c>
      <c r="E1975" s="1">
        <v>5.5341908E7</v>
      </c>
      <c r="F1975" s="1" t="b">
        <v>0</v>
      </c>
      <c r="G1975" s="1" t="b">
        <v>0</v>
      </c>
      <c r="H1975" s="1" t="s">
        <v>4280</v>
      </c>
      <c r="I1975" s="1" t="s">
        <v>6111</v>
      </c>
      <c r="J1975" s="1" t="s">
        <v>12029</v>
      </c>
      <c r="K1975" s="1" t="s">
        <v>12030</v>
      </c>
      <c r="L1975" s="1" t="s">
        <v>4227</v>
      </c>
      <c r="M1975" s="1" t="s">
        <v>418</v>
      </c>
      <c r="N1975" s="1" t="s">
        <v>12033</v>
      </c>
      <c r="O1975" s="1" t="s">
        <v>12034</v>
      </c>
    </row>
    <row r="1976">
      <c r="A1976" s="1" t="s">
        <v>4296</v>
      </c>
      <c r="B1976" s="1" t="s">
        <v>7777</v>
      </c>
      <c r="C1976" s="1">
        <v>1.0</v>
      </c>
      <c r="D1976" s="1">
        <v>101.0</v>
      </c>
      <c r="E1976" s="1">
        <v>5.5163711E7</v>
      </c>
      <c r="F1976" s="1" t="b">
        <v>0</v>
      </c>
      <c r="G1976" s="1" t="b">
        <v>0</v>
      </c>
      <c r="H1976" s="1" t="s">
        <v>4295</v>
      </c>
      <c r="I1976" s="1" t="s">
        <v>6111</v>
      </c>
      <c r="J1976" s="1" t="s">
        <v>12035</v>
      </c>
      <c r="K1976" s="1" t="s">
        <v>12030</v>
      </c>
      <c r="L1976" s="1" t="s">
        <v>4227</v>
      </c>
      <c r="M1976" s="1" t="s">
        <v>418</v>
      </c>
      <c r="N1976" s="1" t="s">
        <v>12036</v>
      </c>
      <c r="O1976" s="1" t="s">
        <v>12037</v>
      </c>
    </row>
    <row r="1977">
      <c r="A1977" s="1" t="s">
        <v>4297</v>
      </c>
      <c r="B1977" s="1" t="s">
        <v>7777</v>
      </c>
      <c r="C1977" s="1">
        <v>2.0</v>
      </c>
      <c r="D1977" s="1">
        <v>101.0</v>
      </c>
      <c r="E1977" s="1">
        <v>5.5163711E7</v>
      </c>
      <c r="F1977" s="1" t="b">
        <v>0</v>
      </c>
      <c r="G1977" s="1" t="b">
        <v>0</v>
      </c>
      <c r="H1977" s="1" t="s">
        <v>4295</v>
      </c>
      <c r="I1977" s="1" t="s">
        <v>6111</v>
      </c>
      <c r="J1977" s="1" t="s">
        <v>12035</v>
      </c>
      <c r="K1977" s="1" t="s">
        <v>12030</v>
      </c>
      <c r="L1977" s="1" t="s">
        <v>4227</v>
      </c>
      <c r="M1977" s="1" t="s">
        <v>418</v>
      </c>
      <c r="N1977" s="1" t="s">
        <v>12038</v>
      </c>
      <c r="O1977" s="1" t="s">
        <v>12039</v>
      </c>
    </row>
    <row r="1978">
      <c r="A1978" s="1" t="s">
        <v>4316</v>
      </c>
      <c r="B1978" s="1" t="s">
        <v>7777</v>
      </c>
      <c r="C1978" s="1">
        <v>1.0</v>
      </c>
      <c r="D1978" s="1">
        <v>101.0</v>
      </c>
      <c r="E1978" s="1">
        <v>5.3642688E7</v>
      </c>
      <c r="F1978" s="1" t="b">
        <v>0</v>
      </c>
      <c r="G1978" s="1" t="b">
        <v>0</v>
      </c>
      <c r="H1978" s="1" t="s">
        <v>4315</v>
      </c>
      <c r="I1978" s="1" t="s">
        <v>6111</v>
      </c>
      <c r="J1978" s="1" t="s">
        <v>12018</v>
      </c>
      <c r="K1978" s="1" t="s">
        <v>12040</v>
      </c>
      <c r="L1978" s="1" t="s">
        <v>4319</v>
      </c>
      <c r="M1978" s="1" t="s">
        <v>418</v>
      </c>
      <c r="N1978" s="1" t="s">
        <v>12041</v>
      </c>
      <c r="O1978" s="1" t="s">
        <v>12042</v>
      </c>
    </row>
    <row r="1979">
      <c r="A1979" s="1" t="s">
        <v>4317</v>
      </c>
      <c r="B1979" s="1" t="s">
        <v>7777</v>
      </c>
      <c r="C1979" s="1">
        <v>2.0</v>
      </c>
      <c r="D1979" s="1">
        <v>101.0</v>
      </c>
      <c r="E1979" s="1">
        <v>5.3642688E7</v>
      </c>
      <c r="F1979" s="1" t="b">
        <v>0</v>
      </c>
      <c r="G1979" s="1" t="b">
        <v>0</v>
      </c>
      <c r="H1979" s="1" t="s">
        <v>4315</v>
      </c>
      <c r="I1979" s="1" t="s">
        <v>6111</v>
      </c>
      <c r="J1979" s="1" t="s">
        <v>12018</v>
      </c>
      <c r="K1979" s="1" t="s">
        <v>12040</v>
      </c>
      <c r="L1979" s="1" t="s">
        <v>4319</v>
      </c>
      <c r="M1979" s="1" t="s">
        <v>418</v>
      </c>
      <c r="N1979" s="1" t="s">
        <v>12043</v>
      </c>
      <c r="O1979" s="1" t="s">
        <v>12044</v>
      </c>
    </row>
    <row r="1980">
      <c r="A1980" s="1" t="s">
        <v>4322</v>
      </c>
      <c r="B1980" s="1" t="s">
        <v>7777</v>
      </c>
      <c r="C1980" s="1">
        <v>1.0</v>
      </c>
      <c r="D1980" s="1">
        <v>101.0</v>
      </c>
      <c r="E1980" s="1">
        <v>5.3633187E7</v>
      </c>
      <c r="F1980" s="1" t="b">
        <v>0</v>
      </c>
      <c r="G1980" s="1" t="b">
        <v>0</v>
      </c>
      <c r="H1980" s="1" t="s">
        <v>4321</v>
      </c>
      <c r="I1980" s="1" t="s">
        <v>6111</v>
      </c>
      <c r="J1980" s="1" t="s">
        <v>12012</v>
      </c>
      <c r="K1980" s="1" t="s">
        <v>12040</v>
      </c>
      <c r="L1980" s="1" t="s">
        <v>4319</v>
      </c>
      <c r="M1980" s="1" t="s">
        <v>418</v>
      </c>
      <c r="N1980" s="1" t="s">
        <v>12045</v>
      </c>
      <c r="O1980" s="1" t="s">
        <v>12046</v>
      </c>
    </row>
    <row r="1981">
      <c r="A1981" s="1" t="s">
        <v>4323</v>
      </c>
      <c r="B1981" s="1" t="s">
        <v>7777</v>
      </c>
      <c r="C1981" s="1">
        <v>2.0</v>
      </c>
      <c r="D1981" s="1">
        <v>101.0</v>
      </c>
      <c r="E1981" s="1">
        <v>5.3633187E7</v>
      </c>
      <c r="F1981" s="1" t="b">
        <v>0</v>
      </c>
      <c r="G1981" s="1" t="b">
        <v>0</v>
      </c>
      <c r="H1981" s="1" t="s">
        <v>4321</v>
      </c>
      <c r="I1981" s="1" t="s">
        <v>6111</v>
      </c>
      <c r="J1981" s="1" t="s">
        <v>12012</v>
      </c>
      <c r="K1981" s="1" t="s">
        <v>12040</v>
      </c>
      <c r="L1981" s="1" t="s">
        <v>4319</v>
      </c>
      <c r="M1981" s="1" t="s">
        <v>418</v>
      </c>
      <c r="N1981" s="1" t="s">
        <v>12047</v>
      </c>
      <c r="O1981" s="1" t="s">
        <v>12048</v>
      </c>
    </row>
    <row r="1982">
      <c r="A1982" s="1" t="s">
        <v>4328</v>
      </c>
      <c r="B1982" s="1" t="s">
        <v>7777</v>
      </c>
      <c r="C1982" s="1">
        <v>2.0</v>
      </c>
      <c r="D1982" s="1">
        <v>101.0</v>
      </c>
      <c r="E1982" s="1">
        <v>5.3545193E7</v>
      </c>
      <c r="F1982" s="1" t="b">
        <v>0</v>
      </c>
      <c r="G1982" s="1" t="b">
        <v>0</v>
      </c>
      <c r="H1982" s="1" t="s">
        <v>4326</v>
      </c>
      <c r="I1982" s="1" t="s">
        <v>6111</v>
      </c>
      <c r="J1982" s="1" t="s">
        <v>12035</v>
      </c>
      <c r="K1982" s="1" t="s">
        <v>12049</v>
      </c>
      <c r="L1982" s="1" t="s">
        <v>4319</v>
      </c>
      <c r="M1982" s="1" t="s">
        <v>418</v>
      </c>
      <c r="N1982" s="1" t="s">
        <v>12050</v>
      </c>
      <c r="O1982" s="1" t="s">
        <v>12051</v>
      </c>
    </row>
    <row r="1983">
      <c r="A1983" s="1" t="s">
        <v>4327</v>
      </c>
      <c r="B1983" s="1" t="s">
        <v>7777</v>
      </c>
      <c r="C1983" s="1">
        <v>1.0</v>
      </c>
      <c r="D1983" s="1">
        <v>101.0</v>
      </c>
      <c r="E1983" s="1">
        <v>5.3545193E7</v>
      </c>
      <c r="F1983" s="1" t="b">
        <v>0</v>
      </c>
      <c r="G1983" s="1" t="b">
        <v>0</v>
      </c>
      <c r="H1983" s="1" t="s">
        <v>4326</v>
      </c>
      <c r="I1983" s="1" t="s">
        <v>6111</v>
      </c>
      <c r="J1983" s="1" t="s">
        <v>12035</v>
      </c>
      <c r="K1983" s="1" t="s">
        <v>12049</v>
      </c>
      <c r="L1983" s="1" t="s">
        <v>4319</v>
      </c>
      <c r="M1983" s="1" t="s">
        <v>418</v>
      </c>
      <c r="N1983" s="1" t="s">
        <v>12052</v>
      </c>
      <c r="O1983" s="1" t="s">
        <v>12053</v>
      </c>
    </row>
    <row r="1984">
      <c r="A1984" s="1" t="s">
        <v>4348</v>
      </c>
      <c r="B1984" s="1" t="s">
        <v>7777</v>
      </c>
      <c r="C1984" s="1">
        <v>1.0</v>
      </c>
      <c r="D1984" s="1">
        <v>101.0</v>
      </c>
      <c r="E1984" s="1">
        <v>5.2853096E7</v>
      </c>
      <c r="F1984" s="1" t="b">
        <v>0</v>
      </c>
      <c r="G1984" s="1" t="b">
        <v>0</v>
      </c>
      <c r="H1984" s="1" t="s">
        <v>4347</v>
      </c>
      <c r="I1984" s="1" t="s">
        <v>6111</v>
      </c>
      <c r="J1984" s="1" t="s">
        <v>12029</v>
      </c>
      <c r="K1984" s="1" t="s">
        <v>12049</v>
      </c>
      <c r="L1984" s="1" t="s">
        <v>4319</v>
      </c>
      <c r="M1984" s="1" t="s">
        <v>418</v>
      </c>
      <c r="N1984" s="1" t="s">
        <v>12054</v>
      </c>
      <c r="O1984" s="1" t="s">
        <v>12055</v>
      </c>
    </row>
    <row r="1985">
      <c r="A1985" s="1" t="s">
        <v>4349</v>
      </c>
      <c r="B1985" s="1" t="s">
        <v>7777</v>
      </c>
      <c r="C1985" s="1">
        <v>2.0</v>
      </c>
      <c r="D1985" s="1">
        <v>101.0</v>
      </c>
      <c r="E1985" s="1">
        <v>5.2853096E7</v>
      </c>
      <c r="F1985" s="1" t="b">
        <v>0</v>
      </c>
      <c r="G1985" s="1" t="b">
        <v>0</v>
      </c>
      <c r="H1985" s="1" t="s">
        <v>4347</v>
      </c>
      <c r="I1985" s="1" t="s">
        <v>6111</v>
      </c>
      <c r="J1985" s="1" t="s">
        <v>12029</v>
      </c>
      <c r="K1985" s="1" t="s">
        <v>12049</v>
      </c>
      <c r="L1985" s="1" t="s">
        <v>4319</v>
      </c>
      <c r="M1985" s="1" t="s">
        <v>418</v>
      </c>
      <c r="N1985" s="1" t="s">
        <v>12056</v>
      </c>
      <c r="O1985" s="1" t="s">
        <v>12057</v>
      </c>
    </row>
    <row r="1986">
      <c r="A1986" s="1" t="s">
        <v>4368</v>
      </c>
      <c r="B1986" s="1" t="s">
        <v>7777</v>
      </c>
      <c r="C1986" s="1">
        <v>1.0</v>
      </c>
      <c r="D1986" s="1">
        <v>101.0</v>
      </c>
      <c r="E1986" s="1">
        <v>5.2327577E7</v>
      </c>
      <c r="F1986" s="1" t="b">
        <v>0</v>
      </c>
      <c r="G1986" s="1" t="b">
        <v>0</v>
      </c>
      <c r="H1986" s="1" t="s">
        <v>4367</v>
      </c>
      <c r="I1986" s="1" t="s">
        <v>6111</v>
      </c>
      <c r="J1986" s="1" t="s">
        <v>12058</v>
      </c>
      <c r="K1986" s="1" t="s">
        <v>12059</v>
      </c>
      <c r="L1986" s="1" t="s">
        <v>4319</v>
      </c>
      <c r="M1986" s="1" t="s">
        <v>418</v>
      </c>
      <c r="N1986" s="1" t="s">
        <v>12060</v>
      </c>
      <c r="O1986" s="1" t="s">
        <v>12061</v>
      </c>
    </row>
    <row r="1987">
      <c r="A1987" s="1" t="s">
        <v>4369</v>
      </c>
      <c r="B1987" s="1" t="s">
        <v>7777</v>
      </c>
      <c r="C1987" s="1">
        <v>2.0</v>
      </c>
      <c r="D1987" s="1">
        <v>101.0</v>
      </c>
      <c r="E1987" s="1">
        <v>5.2327577E7</v>
      </c>
      <c r="F1987" s="1" t="b">
        <v>0</v>
      </c>
      <c r="G1987" s="1" t="b">
        <v>0</v>
      </c>
      <c r="H1987" s="1" t="s">
        <v>4367</v>
      </c>
      <c r="I1987" s="1" t="s">
        <v>6111</v>
      </c>
      <c r="J1987" s="1" t="s">
        <v>12058</v>
      </c>
      <c r="K1987" s="1" t="s">
        <v>12059</v>
      </c>
      <c r="L1987" s="1" t="s">
        <v>4319</v>
      </c>
      <c r="M1987" s="1" t="s">
        <v>418</v>
      </c>
      <c r="N1987" s="1" t="s">
        <v>12062</v>
      </c>
      <c r="O1987" s="1" t="s">
        <v>12063</v>
      </c>
    </row>
    <row r="1988">
      <c r="A1988" s="1" t="s">
        <v>4389</v>
      </c>
      <c r="B1988" s="1" t="s">
        <v>7777</v>
      </c>
      <c r="C1988" s="1">
        <v>2.0</v>
      </c>
      <c r="D1988" s="1">
        <v>101.0</v>
      </c>
      <c r="E1988" s="1">
        <v>5.1651836E7</v>
      </c>
      <c r="F1988" s="1" t="b">
        <v>0</v>
      </c>
      <c r="G1988" s="1" t="b">
        <v>0</v>
      </c>
      <c r="H1988" s="1" t="s">
        <v>4387</v>
      </c>
      <c r="I1988" s="1" t="s">
        <v>6111</v>
      </c>
      <c r="J1988" s="1" t="s">
        <v>12064</v>
      </c>
      <c r="K1988" s="1" t="s">
        <v>12059</v>
      </c>
      <c r="L1988" s="1" t="s">
        <v>4319</v>
      </c>
      <c r="M1988" s="1" t="s">
        <v>418</v>
      </c>
      <c r="N1988" s="1" t="s">
        <v>12065</v>
      </c>
      <c r="O1988" s="1" t="s">
        <v>12066</v>
      </c>
    </row>
    <row r="1989">
      <c r="A1989" s="1" t="s">
        <v>4388</v>
      </c>
      <c r="B1989" s="1" t="s">
        <v>7777</v>
      </c>
      <c r="C1989" s="1">
        <v>1.0</v>
      </c>
      <c r="D1989" s="1">
        <v>101.0</v>
      </c>
      <c r="E1989" s="1">
        <v>5.1651836E7</v>
      </c>
      <c r="F1989" s="1" t="b">
        <v>0</v>
      </c>
      <c r="G1989" s="1" t="b">
        <v>0</v>
      </c>
      <c r="H1989" s="1" t="s">
        <v>4387</v>
      </c>
      <c r="I1989" s="1" t="s">
        <v>6111</v>
      </c>
      <c r="J1989" s="1" t="s">
        <v>12064</v>
      </c>
      <c r="K1989" s="1" t="s">
        <v>12059</v>
      </c>
      <c r="L1989" s="1" t="s">
        <v>4319</v>
      </c>
      <c r="M1989" s="1" t="s">
        <v>418</v>
      </c>
      <c r="N1989" s="1" t="s">
        <v>12067</v>
      </c>
      <c r="O1989" s="1" t="s">
        <v>12068</v>
      </c>
    </row>
    <row r="1990">
      <c r="A1990" s="1" t="s">
        <v>4393</v>
      </c>
      <c r="B1990" s="1" t="s">
        <v>7777</v>
      </c>
      <c r="C1990" s="1">
        <v>1.0</v>
      </c>
      <c r="D1990" s="1">
        <v>101.0</v>
      </c>
      <c r="E1990" s="1">
        <v>5.1367795E7</v>
      </c>
      <c r="F1990" s="1" t="b">
        <v>0</v>
      </c>
      <c r="G1990" s="1" t="b">
        <v>0</v>
      </c>
      <c r="H1990" s="1" t="s">
        <v>4392</v>
      </c>
      <c r="I1990" s="1" t="s">
        <v>6111</v>
      </c>
      <c r="J1990" s="1" t="s">
        <v>12058</v>
      </c>
      <c r="K1990" s="1" t="s">
        <v>12069</v>
      </c>
      <c r="L1990" s="1" t="s">
        <v>4227</v>
      </c>
      <c r="M1990" s="1" t="s">
        <v>418</v>
      </c>
      <c r="N1990" s="1" t="s">
        <v>12070</v>
      </c>
      <c r="O1990" s="1" t="s">
        <v>12071</v>
      </c>
    </row>
    <row r="1991">
      <c r="A1991" s="1" t="s">
        <v>4394</v>
      </c>
      <c r="B1991" s="1" t="s">
        <v>7777</v>
      </c>
      <c r="C1991" s="1">
        <v>2.0</v>
      </c>
      <c r="D1991" s="1">
        <v>101.0</v>
      </c>
      <c r="E1991" s="1">
        <v>5.1367795E7</v>
      </c>
      <c r="F1991" s="1" t="b">
        <v>0</v>
      </c>
      <c r="G1991" s="1" t="b">
        <v>0</v>
      </c>
      <c r="H1991" s="1" t="s">
        <v>4392</v>
      </c>
      <c r="I1991" s="1" t="s">
        <v>6111</v>
      </c>
      <c r="J1991" s="1" t="s">
        <v>12058</v>
      </c>
      <c r="K1991" s="1" t="s">
        <v>12069</v>
      </c>
      <c r="L1991" s="1" t="s">
        <v>4227</v>
      </c>
      <c r="M1991" s="1" t="s">
        <v>418</v>
      </c>
      <c r="N1991" s="1" t="s">
        <v>12072</v>
      </c>
      <c r="O1991" s="1" t="s">
        <v>12073</v>
      </c>
    </row>
    <row r="1992">
      <c r="A1992" s="1" t="s">
        <v>4415</v>
      </c>
      <c r="B1992" s="1" t="s">
        <v>7777</v>
      </c>
      <c r="C1992" s="1">
        <v>1.0</v>
      </c>
      <c r="D1992" s="1">
        <v>101.0</v>
      </c>
      <c r="E1992" s="1">
        <v>5.0270896E7</v>
      </c>
      <c r="F1992" s="1" t="b">
        <v>0</v>
      </c>
      <c r="G1992" s="1" t="b">
        <v>0</v>
      </c>
      <c r="H1992" s="1" t="s">
        <v>4414</v>
      </c>
      <c r="I1992" s="1" t="s">
        <v>6111</v>
      </c>
      <c r="J1992" s="1" t="s">
        <v>12064</v>
      </c>
      <c r="K1992" s="1" t="s">
        <v>12069</v>
      </c>
      <c r="L1992" s="1" t="s">
        <v>4227</v>
      </c>
      <c r="M1992" s="1" t="s">
        <v>418</v>
      </c>
      <c r="N1992" s="1" t="s">
        <v>12074</v>
      </c>
      <c r="O1992" s="1" t="s">
        <v>12075</v>
      </c>
    </row>
    <row r="1993">
      <c r="A1993" s="1" t="s">
        <v>4416</v>
      </c>
      <c r="B1993" s="1" t="s">
        <v>7777</v>
      </c>
      <c r="C1993" s="1">
        <v>2.0</v>
      </c>
      <c r="D1993" s="1">
        <v>101.0</v>
      </c>
      <c r="E1993" s="1">
        <v>5.0270896E7</v>
      </c>
      <c r="F1993" s="1" t="b">
        <v>0</v>
      </c>
      <c r="G1993" s="1" t="b">
        <v>0</v>
      </c>
      <c r="H1993" s="1" t="s">
        <v>4414</v>
      </c>
      <c r="I1993" s="1" t="s">
        <v>6111</v>
      </c>
      <c r="J1993" s="1" t="s">
        <v>12064</v>
      </c>
      <c r="K1993" s="1" t="s">
        <v>12069</v>
      </c>
      <c r="L1993" s="1" t="s">
        <v>4227</v>
      </c>
      <c r="M1993" s="1" t="s">
        <v>418</v>
      </c>
      <c r="N1993" s="1" t="s">
        <v>12076</v>
      </c>
      <c r="O1993" s="1" t="s">
        <v>12077</v>
      </c>
    </row>
    <row r="1994">
      <c r="A1994" s="1" t="s">
        <v>4450</v>
      </c>
      <c r="B1994" s="1" t="s">
        <v>7777</v>
      </c>
      <c r="C1994" s="1">
        <v>1.0</v>
      </c>
      <c r="D1994" s="1">
        <v>101.0</v>
      </c>
      <c r="E1994" s="1">
        <v>4.9234265E7</v>
      </c>
      <c r="F1994" s="1" t="b">
        <v>0</v>
      </c>
      <c r="G1994" s="1" t="b">
        <v>0</v>
      </c>
      <c r="H1994" s="1" t="s">
        <v>4449</v>
      </c>
      <c r="I1994" s="1" t="s">
        <v>6111</v>
      </c>
      <c r="J1994" s="1" t="s">
        <v>12078</v>
      </c>
      <c r="K1994" s="1" t="s">
        <v>12079</v>
      </c>
      <c r="L1994" s="1" t="s">
        <v>1538</v>
      </c>
      <c r="M1994" s="1" t="s">
        <v>1539</v>
      </c>
      <c r="N1994" s="1" t="s">
        <v>12080</v>
      </c>
      <c r="O1994" s="1" t="s">
        <v>12081</v>
      </c>
    </row>
    <row r="1995">
      <c r="A1995" s="1" t="s">
        <v>4451</v>
      </c>
      <c r="B1995" s="1" t="s">
        <v>7777</v>
      </c>
      <c r="C1995" s="1">
        <v>2.0</v>
      </c>
      <c r="D1995" s="1">
        <v>101.0</v>
      </c>
      <c r="E1995" s="1">
        <v>4.9234265E7</v>
      </c>
      <c r="F1995" s="1" t="b">
        <v>0</v>
      </c>
      <c r="G1995" s="1" t="b">
        <v>0</v>
      </c>
      <c r="H1995" s="1" t="s">
        <v>4449</v>
      </c>
      <c r="I1995" s="1" t="s">
        <v>6111</v>
      </c>
      <c r="J1995" s="1" t="s">
        <v>12078</v>
      </c>
      <c r="K1995" s="1" t="s">
        <v>12079</v>
      </c>
      <c r="L1995" s="1" t="s">
        <v>1538</v>
      </c>
      <c r="M1995" s="1" t="s">
        <v>1539</v>
      </c>
      <c r="N1995" s="1" t="s">
        <v>12082</v>
      </c>
      <c r="O1995" s="1" t="s">
        <v>12083</v>
      </c>
    </row>
    <row r="1996">
      <c r="A1996" s="1" t="s">
        <v>4445</v>
      </c>
      <c r="B1996" s="1" t="s">
        <v>7777</v>
      </c>
      <c r="C1996" s="1">
        <v>1.0</v>
      </c>
      <c r="D1996" s="1">
        <v>101.0</v>
      </c>
      <c r="E1996" s="1">
        <v>4.8818544E7</v>
      </c>
      <c r="F1996" s="1" t="b">
        <v>0</v>
      </c>
      <c r="G1996" s="1" t="b">
        <v>0</v>
      </c>
      <c r="H1996" s="1" t="s">
        <v>4444</v>
      </c>
      <c r="I1996" s="1" t="s">
        <v>6111</v>
      </c>
      <c r="J1996" s="1" t="s">
        <v>12084</v>
      </c>
      <c r="K1996" s="1" t="s">
        <v>12085</v>
      </c>
      <c r="L1996" s="1" t="s">
        <v>1538</v>
      </c>
      <c r="M1996" s="1" t="s">
        <v>1539</v>
      </c>
      <c r="N1996" s="1" t="s">
        <v>12086</v>
      </c>
      <c r="O1996" s="1" t="s">
        <v>12087</v>
      </c>
    </row>
    <row r="1997">
      <c r="A1997" s="1" t="s">
        <v>4446</v>
      </c>
      <c r="B1997" s="1" t="s">
        <v>7777</v>
      </c>
      <c r="C1997" s="1">
        <v>2.0</v>
      </c>
      <c r="D1997" s="1">
        <v>101.0</v>
      </c>
      <c r="E1997" s="1">
        <v>4.8818544E7</v>
      </c>
      <c r="F1997" s="1" t="b">
        <v>0</v>
      </c>
      <c r="G1997" s="1" t="b">
        <v>0</v>
      </c>
      <c r="H1997" s="1" t="s">
        <v>4444</v>
      </c>
      <c r="I1997" s="1" t="s">
        <v>6111</v>
      </c>
      <c r="J1997" s="1" t="s">
        <v>12084</v>
      </c>
      <c r="K1997" s="1" t="s">
        <v>12085</v>
      </c>
      <c r="L1997" s="1" t="s">
        <v>1538</v>
      </c>
      <c r="M1997" s="1" t="s">
        <v>1539</v>
      </c>
      <c r="N1997" s="1" t="s">
        <v>12088</v>
      </c>
      <c r="O1997" s="1" t="s">
        <v>12089</v>
      </c>
    </row>
    <row r="1998">
      <c r="A1998" s="1" t="s">
        <v>4582</v>
      </c>
      <c r="B1998" s="1" t="s">
        <v>7777</v>
      </c>
      <c r="C1998" s="1">
        <v>1.0</v>
      </c>
      <c r="D1998" s="1">
        <v>101.0</v>
      </c>
      <c r="E1998" s="1">
        <v>4.6077275E7</v>
      </c>
      <c r="F1998" s="1" t="b">
        <v>0</v>
      </c>
      <c r="G1998" s="1" t="b">
        <v>0</v>
      </c>
      <c r="H1998" s="1" t="s">
        <v>4581</v>
      </c>
      <c r="I1998" s="1" t="s">
        <v>6111</v>
      </c>
      <c r="J1998" s="1" t="s">
        <v>12090</v>
      </c>
      <c r="K1998" s="1" t="s">
        <v>12091</v>
      </c>
      <c r="L1998" s="1" t="s">
        <v>1538</v>
      </c>
      <c r="M1998" s="1" t="s">
        <v>1539</v>
      </c>
      <c r="N1998" s="1" t="s">
        <v>12092</v>
      </c>
      <c r="O1998" s="1" t="s">
        <v>12093</v>
      </c>
    </row>
    <row r="1999">
      <c r="A1999" s="1" t="s">
        <v>4583</v>
      </c>
      <c r="B1999" s="1" t="s">
        <v>7777</v>
      </c>
      <c r="C1999" s="1">
        <v>2.0</v>
      </c>
      <c r="D1999" s="1">
        <v>101.0</v>
      </c>
      <c r="E1999" s="1">
        <v>4.6077275E7</v>
      </c>
      <c r="F1999" s="1" t="b">
        <v>0</v>
      </c>
      <c r="G1999" s="1" t="b">
        <v>0</v>
      </c>
      <c r="H1999" s="1" t="s">
        <v>4581</v>
      </c>
      <c r="I1999" s="1" t="s">
        <v>6111</v>
      </c>
      <c r="J1999" s="1" t="s">
        <v>12090</v>
      </c>
      <c r="K1999" s="1" t="s">
        <v>12091</v>
      </c>
      <c r="L1999" s="1" t="s">
        <v>1538</v>
      </c>
      <c r="M1999" s="1" t="s">
        <v>1539</v>
      </c>
      <c r="N1999" s="1" t="s">
        <v>12094</v>
      </c>
      <c r="O1999" s="1" t="s">
        <v>12095</v>
      </c>
    </row>
    <row r="2000">
      <c r="A2000" s="1" t="s">
        <v>4608</v>
      </c>
      <c r="B2000" s="1" t="s">
        <v>7777</v>
      </c>
      <c r="C2000" s="1">
        <v>2.0</v>
      </c>
      <c r="D2000" s="1">
        <v>101.0</v>
      </c>
      <c r="E2000" s="1">
        <v>4.4447445E7</v>
      </c>
      <c r="F2000" s="1" t="b">
        <v>0</v>
      </c>
      <c r="G2000" s="1" t="b">
        <v>0</v>
      </c>
      <c r="H2000" s="1" t="s">
        <v>4606</v>
      </c>
      <c r="I2000" s="1" t="s">
        <v>6111</v>
      </c>
      <c r="J2000" s="1" t="s">
        <v>12096</v>
      </c>
      <c r="K2000" s="1" t="s">
        <v>12097</v>
      </c>
      <c r="L2000" s="1" t="s">
        <v>1538</v>
      </c>
      <c r="M2000" s="1" t="s">
        <v>1539</v>
      </c>
      <c r="N2000" s="1" t="s">
        <v>12098</v>
      </c>
      <c r="O2000" s="1" t="s">
        <v>12099</v>
      </c>
    </row>
    <row r="2001">
      <c r="A2001" s="1" t="s">
        <v>4607</v>
      </c>
      <c r="B2001" s="1" t="s">
        <v>7777</v>
      </c>
      <c r="C2001" s="1">
        <v>1.0</v>
      </c>
      <c r="D2001" s="1">
        <v>101.0</v>
      </c>
      <c r="E2001" s="1">
        <v>4.4447445E7</v>
      </c>
      <c r="F2001" s="1" t="b">
        <v>0</v>
      </c>
      <c r="G2001" s="1" t="b">
        <v>0</v>
      </c>
      <c r="H2001" s="1" t="s">
        <v>4606</v>
      </c>
      <c r="I2001" s="1" t="s">
        <v>6111</v>
      </c>
      <c r="J2001" s="1" t="s">
        <v>12096</v>
      </c>
      <c r="K2001" s="1" t="s">
        <v>12097</v>
      </c>
      <c r="L2001" s="1" t="s">
        <v>1538</v>
      </c>
      <c r="M2001" s="1" t="s">
        <v>1539</v>
      </c>
      <c r="N2001" s="1" t="s">
        <v>12100</v>
      </c>
      <c r="O2001" s="1" t="s">
        <v>12101</v>
      </c>
    </row>
    <row r="2002">
      <c r="A2002" s="1" t="s">
        <v>4753</v>
      </c>
      <c r="B2002" s="1" t="s">
        <v>7777</v>
      </c>
      <c r="C2002" s="1">
        <v>2.0</v>
      </c>
      <c r="D2002" s="1">
        <v>101.0</v>
      </c>
      <c r="E2002" s="1">
        <v>4.1475818E7</v>
      </c>
      <c r="F2002" s="1" t="b">
        <v>0</v>
      </c>
      <c r="G2002" s="1" t="b">
        <v>0</v>
      </c>
      <c r="H2002" s="1" t="s">
        <v>4751</v>
      </c>
      <c r="I2002" s="1" t="s">
        <v>6111</v>
      </c>
      <c r="J2002" s="1" t="s">
        <v>12102</v>
      </c>
      <c r="K2002" s="1" t="s">
        <v>12103</v>
      </c>
      <c r="L2002" s="1" t="s">
        <v>1538</v>
      </c>
      <c r="M2002" s="1" t="s">
        <v>1539</v>
      </c>
      <c r="N2002" s="1" t="s">
        <v>12104</v>
      </c>
      <c r="O2002" s="1" t="s">
        <v>12105</v>
      </c>
    </row>
    <row r="2003">
      <c r="A2003" s="1" t="s">
        <v>4752</v>
      </c>
      <c r="B2003" s="1" t="s">
        <v>7777</v>
      </c>
      <c r="C2003" s="1">
        <v>1.0</v>
      </c>
      <c r="D2003" s="1">
        <v>101.0</v>
      </c>
      <c r="E2003" s="1">
        <v>4.1475818E7</v>
      </c>
      <c r="F2003" s="1" t="b">
        <v>0</v>
      </c>
      <c r="G2003" s="1" t="b">
        <v>0</v>
      </c>
      <c r="H2003" s="1" t="s">
        <v>4751</v>
      </c>
      <c r="I2003" s="1" t="s">
        <v>6111</v>
      </c>
      <c r="J2003" s="1" t="s">
        <v>12102</v>
      </c>
      <c r="K2003" s="1" t="s">
        <v>12103</v>
      </c>
      <c r="L2003" s="1" t="s">
        <v>1538</v>
      </c>
      <c r="M2003" s="1" t="s">
        <v>1539</v>
      </c>
      <c r="N2003" s="1" t="s">
        <v>12106</v>
      </c>
      <c r="O2003" s="1" t="s">
        <v>12107</v>
      </c>
    </row>
    <row r="2004">
      <c r="A2004" s="1" t="s">
        <v>4830</v>
      </c>
      <c r="B2004" s="1" t="s">
        <v>7777</v>
      </c>
      <c r="C2004" s="1">
        <v>2.0</v>
      </c>
      <c r="D2004" s="1">
        <v>101.0</v>
      </c>
      <c r="E2004" s="1">
        <v>3.9334897E7</v>
      </c>
      <c r="F2004" s="1" t="b">
        <v>0</v>
      </c>
      <c r="G2004" s="1" t="b">
        <v>0</v>
      </c>
      <c r="H2004" s="1" t="s">
        <v>4828</v>
      </c>
      <c r="I2004" s="1" t="s">
        <v>6111</v>
      </c>
      <c r="J2004" s="1" t="s">
        <v>12108</v>
      </c>
      <c r="K2004" s="1" t="s">
        <v>12007</v>
      </c>
      <c r="L2004" s="1" t="s">
        <v>1538</v>
      </c>
      <c r="M2004" s="1" t="s">
        <v>1539</v>
      </c>
      <c r="N2004" s="1" t="s">
        <v>12109</v>
      </c>
      <c r="O2004" s="1" t="s">
        <v>12110</v>
      </c>
    </row>
    <row r="2005">
      <c r="A2005" s="1" t="s">
        <v>4829</v>
      </c>
      <c r="B2005" s="1" t="s">
        <v>7777</v>
      </c>
      <c r="C2005" s="1">
        <v>1.0</v>
      </c>
      <c r="D2005" s="1">
        <v>101.0</v>
      </c>
      <c r="E2005" s="1">
        <v>3.9334897E7</v>
      </c>
      <c r="F2005" s="1" t="b">
        <v>0</v>
      </c>
      <c r="G2005" s="1" t="b">
        <v>0</v>
      </c>
      <c r="H2005" s="1" t="s">
        <v>4828</v>
      </c>
      <c r="I2005" s="1" t="s">
        <v>6111</v>
      </c>
      <c r="J2005" s="1" t="s">
        <v>12108</v>
      </c>
      <c r="K2005" s="1" t="s">
        <v>12007</v>
      </c>
      <c r="L2005" s="1" t="s">
        <v>1538</v>
      </c>
      <c r="M2005" s="1" t="s">
        <v>1539</v>
      </c>
      <c r="N2005" s="1" t="s">
        <v>12111</v>
      </c>
      <c r="O2005" s="1" t="s">
        <v>12112</v>
      </c>
    </row>
    <row r="2006">
      <c r="A2006" s="1" t="s">
        <v>4895</v>
      </c>
      <c r="B2006" s="1" t="s">
        <v>7777</v>
      </c>
      <c r="C2006" s="1">
        <v>2.0</v>
      </c>
      <c r="D2006" s="1">
        <v>101.0</v>
      </c>
      <c r="E2006" s="1">
        <v>3.7510739E7</v>
      </c>
      <c r="F2006" s="1" t="b">
        <v>0</v>
      </c>
      <c r="G2006" s="1" t="b">
        <v>0</v>
      </c>
      <c r="H2006" s="1" t="s">
        <v>4893</v>
      </c>
      <c r="I2006" s="1" t="s">
        <v>6111</v>
      </c>
      <c r="J2006" s="1" t="s">
        <v>12113</v>
      </c>
      <c r="K2006" s="1" t="s">
        <v>12114</v>
      </c>
      <c r="L2006" s="1" t="s">
        <v>1538</v>
      </c>
      <c r="M2006" s="1" t="s">
        <v>1539</v>
      </c>
      <c r="N2006" s="1" t="s">
        <v>12115</v>
      </c>
      <c r="O2006" s="1" t="s">
        <v>12116</v>
      </c>
    </row>
    <row r="2007">
      <c r="A2007" s="1" t="s">
        <v>4894</v>
      </c>
      <c r="B2007" s="1" t="s">
        <v>7777</v>
      </c>
      <c r="C2007" s="1">
        <v>1.0</v>
      </c>
      <c r="D2007" s="1">
        <v>101.0</v>
      </c>
      <c r="E2007" s="1">
        <v>3.7510739E7</v>
      </c>
      <c r="F2007" s="1" t="b">
        <v>0</v>
      </c>
      <c r="G2007" s="1" t="b">
        <v>0</v>
      </c>
      <c r="H2007" s="1" t="s">
        <v>4893</v>
      </c>
      <c r="I2007" s="1" t="s">
        <v>6111</v>
      </c>
      <c r="J2007" s="1" t="s">
        <v>12113</v>
      </c>
      <c r="K2007" s="1" t="s">
        <v>12114</v>
      </c>
      <c r="L2007" s="1" t="s">
        <v>1538</v>
      </c>
      <c r="M2007" s="1" t="s">
        <v>1539</v>
      </c>
      <c r="N2007" s="1" t="s">
        <v>12117</v>
      </c>
      <c r="O2007" s="1" t="s">
        <v>12118</v>
      </c>
    </row>
    <row r="2008">
      <c r="A2008" s="1" t="s">
        <v>4945</v>
      </c>
      <c r="B2008" s="1" t="s">
        <v>7777</v>
      </c>
      <c r="C2008" s="1">
        <v>2.0</v>
      </c>
      <c r="D2008" s="1">
        <v>101.0</v>
      </c>
      <c r="E2008" s="1">
        <v>3.6440642E7</v>
      </c>
      <c r="F2008" s="1" t="b">
        <v>0</v>
      </c>
      <c r="G2008" s="1" t="b">
        <v>0</v>
      </c>
      <c r="H2008" s="1" t="s">
        <v>4943</v>
      </c>
      <c r="I2008" s="1" t="s">
        <v>6111</v>
      </c>
      <c r="J2008" s="1" t="s">
        <v>12119</v>
      </c>
      <c r="K2008" s="1" t="s">
        <v>12120</v>
      </c>
      <c r="L2008" s="1" t="s">
        <v>1538</v>
      </c>
      <c r="M2008" s="1" t="s">
        <v>1539</v>
      </c>
      <c r="N2008" s="1" t="s">
        <v>12121</v>
      </c>
      <c r="O2008" s="1" t="s">
        <v>12122</v>
      </c>
    </row>
    <row r="2009">
      <c r="A2009" s="1" t="s">
        <v>4944</v>
      </c>
      <c r="B2009" s="1" t="s">
        <v>7777</v>
      </c>
      <c r="C2009" s="1">
        <v>1.0</v>
      </c>
      <c r="D2009" s="1">
        <v>101.0</v>
      </c>
      <c r="E2009" s="1">
        <v>3.6440642E7</v>
      </c>
      <c r="F2009" s="1" t="b">
        <v>0</v>
      </c>
      <c r="G2009" s="1" t="b">
        <v>0</v>
      </c>
      <c r="H2009" s="1" t="s">
        <v>4943</v>
      </c>
      <c r="I2009" s="1" t="s">
        <v>6111</v>
      </c>
      <c r="J2009" s="1" t="s">
        <v>12119</v>
      </c>
      <c r="K2009" s="1" t="s">
        <v>12120</v>
      </c>
      <c r="L2009" s="1" t="s">
        <v>1538</v>
      </c>
      <c r="M2009" s="1" t="s">
        <v>1539</v>
      </c>
      <c r="N2009" s="1" t="s">
        <v>12123</v>
      </c>
      <c r="O2009" s="1" t="s">
        <v>12124</v>
      </c>
    </row>
    <row r="2010">
      <c r="A2010" s="1" t="s">
        <v>4964</v>
      </c>
      <c r="B2010" s="1" t="s">
        <v>7777</v>
      </c>
      <c r="C2010" s="1">
        <v>1.0</v>
      </c>
      <c r="D2010" s="1">
        <v>101.0</v>
      </c>
      <c r="E2010" s="1">
        <v>3.6080134E7</v>
      </c>
      <c r="F2010" s="1" t="b">
        <v>0</v>
      </c>
      <c r="G2010" s="1" t="b">
        <v>0</v>
      </c>
      <c r="H2010" s="1" t="s">
        <v>4963</v>
      </c>
      <c r="I2010" s="1" t="s">
        <v>6111</v>
      </c>
      <c r="J2010" s="1" t="s">
        <v>12125</v>
      </c>
      <c r="K2010" s="1" t="s">
        <v>12126</v>
      </c>
      <c r="L2010" s="1" t="s">
        <v>1538</v>
      </c>
      <c r="M2010" s="1" t="s">
        <v>1539</v>
      </c>
      <c r="N2010" s="1" t="s">
        <v>12127</v>
      </c>
      <c r="O2010" s="1" t="s">
        <v>12128</v>
      </c>
    </row>
    <row r="2011">
      <c r="A2011" s="1" t="s">
        <v>4965</v>
      </c>
      <c r="B2011" s="1" t="s">
        <v>7777</v>
      </c>
      <c r="C2011" s="1">
        <v>2.0</v>
      </c>
      <c r="D2011" s="1">
        <v>101.0</v>
      </c>
      <c r="E2011" s="1">
        <v>3.6080134E7</v>
      </c>
      <c r="F2011" s="1" t="b">
        <v>0</v>
      </c>
      <c r="G2011" s="1" t="b">
        <v>0</v>
      </c>
      <c r="H2011" s="1" t="s">
        <v>4963</v>
      </c>
      <c r="I2011" s="1" t="s">
        <v>6111</v>
      </c>
      <c r="J2011" s="1" t="s">
        <v>12125</v>
      </c>
      <c r="K2011" s="1" t="s">
        <v>12126</v>
      </c>
      <c r="L2011" s="1" t="s">
        <v>1538</v>
      </c>
      <c r="M2011" s="1" t="s">
        <v>1539</v>
      </c>
      <c r="N2011" s="1" t="s">
        <v>12129</v>
      </c>
      <c r="O2011" s="1" t="s">
        <v>12130</v>
      </c>
    </row>
    <row r="2012">
      <c r="A2012" s="1" t="s">
        <v>4985</v>
      </c>
      <c r="B2012" s="1" t="s">
        <v>7777</v>
      </c>
      <c r="C2012" s="1">
        <v>2.0</v>
      </c>
      <c r="D2012" s="1">
        <v>101.0</v>
      </c>
      <c r="E2012" s="1">
        <v>3.5203165E7</v>
      </c>
      <c r="F2012" s="1" t="b">
        <v>0</v>
      </c>
      <c r="G2012" s="1" t="b">
        <v>0</v>
      </c>
      <c r="H2012" s="1" t="s">
        <v>4983</v>
      </c>
      <c r="I2012" s="1" t="s">
        <v>6111</v>
      </c>
      <c r="J2012" s="1" t="s">
        <v>12131</v>
      </c>
      <c r="K2012" s="1" t="s">
        <v>12132</v>
      </c>
      <c r="L2012" s="1" t="s">
        <v>1538</v>
      </c>
      <c r="M2012" s="1" t="s">
        <v>1539</v>
      </c>
      <c r="N2012" s="1" t="s">
        <v>12133</v>
      </c>
      <c r="O2012" s="1" t="s">
        <v>12134</v>
      </c>
    </row>
    <row r="2013">
      <c r="A2013" s="1" t="s">
        <v>4984</v>
      </c>
      <c r="B2013" s="1" t="s">
        <v>7777</v>
      </c>
      <c r="C2013" s="1">
        <v>1.0</v>
      </c>
      <c r="D2013" s="1">
        <v>101.0</v>
      </c>
      <c r="E2013" s="1">
        <v>3.5203165E7</v>
      </c>
      <c r="F2013" s="1" t="b">
        <v>0</v>
      </c>
      <c r="G2013" s="1" t="b">
        <v>0</v>
      </c>
      <c r="H2013" s="1" t="s">
        <v>4983</v>
      </c>
      <c r="I2013" s="1" t="s">
        <v>6111</v>
      </c>
      <c r="J2013" s="1" t="s">
        <v>12131</v>
      </c>
      <c r="K2013" s="1" t="s">
        <v>12132</v>
      </c>
      <c r="L2013" s="1" t="s">
        <v>1538</v>
      </c>
      <c r="M2013" s="1" t="s">
        <v>1539</v>
      </c>
      <c r="N2013" s="1" t="s">
        <v>12135</v>
      </c>
      <c r="O2013" s="1" t="s">
        <v>12136</v>
      </c>
    </row>
    <row r="2014">
      <c r="A2014" s="1" t="s">
        <v>5014</v>
      </c>
      <c r="B2014" s="1" t="s">
        <v>7777</v>
      </c>
      <c r="C2014" s="1">
        <v>1.0</v>
      </c>
      <c r="D2014" s="1">
        <v>101.0</v>
      </c>
      <c r="E2014" s="1">
        <v>3.4247416E7</v>
      </c>
      <c r="F2014" s="1" t="b">
        <v>0</v>
      </c>
      <c r="G2014" s="1" t="b">
        <v>0</v>
      </c>
      <c r="H2014" s="1" t="s">
        <v>5013</v>
      </c>
      <c r="I2014" s="1" t="s">
        <v>6111</v>
      </c>
      <c r="J2014" s="1" t="s">
        <v>12137</v>
      </c>
      <c r="K2014" s="1" t="s">
        <v>12079</v>
      </c>
      <c r="L2014" s="1" t="s">
        <v>1538</v>
      </c>
      <c r="M2014" s="1" t="s">
        <v>1539</v>
      </c>
      <c r="N2014" s="1" t="s">
        <v>12138</v>
      </c>
      <c r="O2014" s="1" t="s">
        <v>12139</v>
      </c>
    </row>
    <row r="2015">
      <c r="A2015" s="1" t="s">
        <v>5015</v>
      </c>
      <c r="B2015" s="1" t="s">
        <v>7777</v>
      </c>
      <c r="C2015" s="1">
        <v>2.0</v>
      </c>
      <c r="D2015" s="1">
        <v>101.0</v>
      </c>
      <c r="E2015" s="1">
        <v>3.4247416E7</v>
      </c>
      <c r="F2015" s="1" t="b">
        <v>0</v>
      </c>
      <c r="G2015" s="1" t="b">
        <v>0</v>
      </c>
      <c r="H2015" s="1" t="s">
        <v>5013</v>
      </c>
      <c r="I2015" s="1" t="s">
        <v>6111</v>
      </c>
      <c r="J2015" s="1" t="s">
        <v>12137</v>
      </c>
      <c r="K2015" s="1" t="s">
        <v>12079</v>
      </c>
      <c r="L2015" s="1" t="s">
        <v>1538</v>
      </c>
      <c r="M2015" s="1" t="s">
        <v>1539</v>
      </c>
      <c r="N2015" s="1" t="s">
        <v>12140</v>
      </c>
      <c r="O2015" s="1" t="s">
        <v>12141</v>
      </c>
    </row>
    <row r="2016">
      <c r="A2016" s="1" t="s">
        <v>5030</v>
      </c>
      <c r="B2016" s="1" t="s">
        <v>7777</v>
      </c>
      <c r="C2016" s="1">
        <v>2.0</v>
      </c>
      <c r="D2016" s="1">
        <v>101.0</v>
      </c>
      <c r="E2016" s="1">
        <v>3.4174751E7</v>
      </c>
      <c r="F2016" s="1" t="b">
        <v>0</v>
      </c>
      <c r="G2016" s="1" t="b">
        <v>0</v>
      </c>
      <c r="H2016" s="1" t="s">
        <v>5028</v>
      </c>
      <c r="I2016" s="1" t="s">
        <v>6111</v>
      </c>
      <c r="J2016" s="1" t="s">
        <v>12142</v>
      </c>
      <c r="K2016" s="1" t="s">
        <v>12143</v>
      </c>
      <c r="L2016" s="1" t="s">
        <v>1538</v>
      </c>
      <c r="M2016" s="1" t="s">
        <v>1539</v>
      </c>
      <c r="N2016" s="1" t="s">
        <v>12144</v>
      </c>
      <c r="O2016" s="1" t="s">
        <v>12145</v>
      </c>
    </row>
    <row r="2017">
      <c r="A2017" s="1" t="s">
        <v>5029</v>
      </c>
      <c r="B2017" s="1" t="s">
        <v>7777</v>
      </c>
      <c r="C2017" s="1">
        <v>1.0</v>
      </c>
      <c r="D2017" s="1">
        <v>101.0</v>
      </c>
      <c r="E2017" s="1">
        <v>3.4174751E7</v>
      </c>
      <c r="F2017" s="1" t="b">
        <v>0</v>
      </c>
      <c r="G2017" s="1" t="b">
        <v>0</v>
      </c>
      <c r="H2017" s="1" t="s">
        <v>5028</v>
      </c>
      <c r="I2017" s="1" t="s">
        <v>6111</v>
      </c>
      <c r="J2017" s="1" t="s">
        <v>12142</v>
      </c>
      <c r="K2017" s="1" t="s">
        <v>12143</v>
      </c>
      <c r="L2017" s="1" t="s">
        <v>1538</v>
      </c>
      <c r="M2017" s="1" t="s">
        <v>1539</v>
      </c>
      <c r="N2017" s="1" t="s">
        <v>12146</v>
      </c>
      <c r="O2017" s="1" t="s">
        <v>12147</v>
      </c>
    </row>
    <row r="2018">
      <c r="A2018" s="1" t="s">
        <v>5020</v>
      </c>
      <c r="B2018" s="1" t="s">
        <v>7777</v>
      </c>
      <c r="C2018" s="1">
        <v>2.0</v>
      </c>
      <c r="D2018" s="1">
        <v>101.0</v>
      </c>
      <c r="E2018" s="1">
        <v>3.4109372E7</v>
      </c>
      <c r="F2018" s="1" t="b">
        <v>0</v>
      </c>
      <c r="G2018" s="1" t="b">
        <v>0</v>
      </c>
      <c r="H2018" s="1" t="s">
        <v>5018</v>
      </c>
      <c r="I2018" s="1" t="s">
        <v>6111</v>
      </c>
      <c r="J2018" s="1" t="s">
        <v>12148</v>
      </c>
      <c r="K2018" s="1" t="s">
        <v>12097</v>
      </c>
      <c r="L2018" s="1" t="s">
        <v>1538</v>
      </c>
      <c r="M2018" s="1" t="s">
        <v>1539</v>
      </c>
      <c r="N2018" s="1" t="s">
        <v>12149</v>
      </c>
      <c r="O2018" s="1" t="s">
        <v>12150</v>
      </c>
    </row>
    <row r="2019">
      <c r="A2019" s="1" t="s">
        <v>5019</v>
      </c>
      <c r="B2019" s="1" t="s">
        <v>7777</v>
      </c>
      <c r="C2019" s="1">
        <v>1.0</v>
      </c>
      <c r="D2019" s="1">
        <v>101.0</v>
      </c>
      <c r="E2019" s="1">
        <v>3.4109372E7</v>
      </c>
      <c r="F2019" s="1" t="b">
        <v>0</v>
      </c>
      <c r="G2019" s="1" t="b">
        <v>0</v>
      </c>
      <c r="H2019" s="1" t="s">
        <v>5018</v>
      </c>
      <c r="I2019" s="1" t="s">
        <v>6111</v>
      </c>
      <c r="J2019" s="1" t="s">
        <v>12148</v>
      </c>
      <c r="K2019" s="1" t="s">
        <v>12097</v>
      </c>
      <c r="L2019" s="1" t="s">
        <v>1538</v>
      </c>
      <c r="M2019" s="1" t="s">
        <v>1539</v>
      </c>
      <c r="N2019" s="1" t="s">
        <v>12151</v>
      </c>
      <c r="O2019" s="1" t="s">
        <v>12152</v>
      </c>
    </row>
    <row r="2020">
      <c r="A2020" s="1" t="s">
        <v>5039</v>
      </c>
      <c r="B2020" s="1" t="s">
        <v>7777</v>
      </c>
      <c r="C2020" s="1">
        <v>1.0</v>
      </c>
      <c r="D2020" s="1">
        <v>101.0</v>
      </c>
      <c r="E2020" s="1">
        <v>3.3610077E7</v>
      </c>
      <c r="F2020" s="1" t="b">
        <v>0</v>
      </c>
      <c r="G2020" s="1" t="b">
        <v>0</v>
      </c>
      <c r="H2020" s="1" t="s">
        <v>5038</v>
      </c>
      <c r="I2020" s="1" t="s">
        <v>6111</v>
      </c>
      <c r="J2020" s="1" t="s">
        <v>12153</v>
      </c>
      <c r="K2020" s="1" t="s">
        <v>12154</v>
      </c>
      <c r="L2020" s="1" t="s">
        <v>1538</v>
      </c>
      <c r="M2020" s="1" t="s">
        <v>1539</v>
      </c>
      <c r="N2020" s="1" t="s">
        <v>12155</v>
      </c>
      <c r="O2020" s="1" t="s">
        <v>12156</v>
      </c>
    </row>
    <row r="2021">
      <c r="A2021" s="1" t="s">
        <v>5040</v>
      </c>
      <c r="B2021" s="1" t="s">
        <v>7777</v>
      </c>
      <c r="C2021" s="1">
        <v>2.0</v>
      </c>
      <c r="D2021" s="1">
        <v>101.0</v>
      </c>
      <c r="E2021" s="1">
        <v>3.3610077E7</v>
      </c>
      <c r="F2021" s="1" t="b">
        <v>0</v>
      </c>
      <c r="G2021" s="1" t="b">
        <v>0</v>
      </c>
      <c r="H2021" s="1" t="s">
        <v>5038</v>
      </c>
      <c r="I2021" s="1" t="s">
        <v>6111</v>
      </c>
      <c r="J2021" s="1" t="s">
        <v>12153</v>
      </c>
      <c r="K2021" s="1" t="s">
        <v>12154</v>
      </c>
      <c r="L2021" s="1" t="s">
        <v>1538</v>
      </c>
      <c r="M2021" s="1" t="s">
        <v>1539</v>
      </c>
      <c r="N2021" s="1" t="s">
        <v>12157</v>
      </c>
      <c r="O2021" s="1" t="s">
        <v>12158</v>
      </c>
    </row>
    <row r="2022">
      <c r="A2022" s="1" t="s">
        <v>5060</v>
      </c>
      <c r="B2022" s="1" t="s">
        <v>7777</v>
      </c>
      <c r="C2022" s="1">
        <v>2.0</v>
      </c>
      <c r="D2022" s="1">
        <v>101.0</v>
      </c>
      <c r="E2022" s="1">
        <v>3.3224274E7</v>
      </c>
      <c r="F2022" s="1" t="b">
        <v>0</v>
      </c>
      <c r="G2022" s="1" t="b">
        <v>0</v>
      </c>
      <c r="H2022" s="1" t="s">
        <v>5058</v>
      </c>
      <c r="I2022" s="1" t="s">
        <v>6111</v>
      </c>
      <c r="J2022" s="1" t="s">
        <v>12159</v>
      </c>
      <c r="K2022" s="1" t="s">
        <v>12160</v>
      </c>
      <c r="L2022" s="1" t="s">
        <v>1538</v>
      </c>
      <c r="M2022" s="1" t="s">
        <v>1539</v>
      </c>
      <c r="N2022" s="1" t="s">
        <v>12161</v>
      </c>
      <c r="O2022" s="1" t="s">
        <v>12162</v>
      </c>
    </row>
    <row r="2023">
      <c r="A2023" s="1" t="s">
        <v>5059</v>
      </c>
      <c r="B2023" s="1" t="s">
        <v>7777</v>
      </c>
      <c r="C2023" s="1">
        <v>1.0</v>
      </c>
      <c r="D2023" s="1">
        <v>101.0</v>
      </c>
      <c r="E2023" s="1">
        <v>3.3224274E7</v>
      </c>
      <c r="F2023" s="1" t="b">
        <v>0</v>
      </c>
      <c r="G2023" s="1" t="b">
        <v>0</v>
      </c>
      <c r="H2023" s="1" t="s">
        <v>5058</v>
      </c>
      <c r="I2023" s="1" t="s">
        <v>6111</v>
      </c>
      <c r="J2023" s="1" t="s">
        <v>12159</v>
      </c>
      <c r="K2023" s="1" t="s">
        <v>12160</v>
      </c>
      <c r="L2023" s="1" t="s">
        <v>1538</v>
      </c>
      <c r="M2023" s="1" t="s">
        <v>1539</v>
      </c>
      <c r="N2023" s="1" t="s">
        <v>12163</v>
      </c>
      <c r="O2023" s="1" t="s">
        <v>12164</v>
      </c>
    </row>
    <row r="2024">
      <c r="A2024" s="1" t="s">
        <v>5064</v>
      </c>
      <c r="B2024" s="1" t="s">
        <v>7777</v>
      </c>
      <c r="C2024" s="1">
        <v>1.0</v>
      </c>
      <c r="D2024" s="1">
        <v>101.0</v>
      </c>
      <c r="E2024" s="1">
        <v>3.301874E7</v>
      </c>
      <c r="F2024" s="1" t="b">
        <v>0</v>
      </c>
      <c r="G2024" s="1" t="b">
        <v>0</v>
      </c>
      <c r="H2024" s="1" t="s">
        <v>5063</v>
      </c>
      <c r="I2024" s="1" t="s">
        <v>6111</v>
      </c>
      <c r="J2024" s="1" t="s">
        <v>12165</v>
      </c>
      <c r="K2024" s="1" t="s">
        <v>12166</v>
      </c>
      <c r="L2024" s="1" t="s">
        <v>1538</v>
      </c>
      <c r="M2024" s="1" t="s">
        <v>1539</v>
      </c>
      <c r="N2024" s="1" t="s">
        <v>12167</v>
      </c>
      <c r="O2024" s="1" t="s">
        <v>12168</v>
      </c>
    </row>
    <row r="2025">
      <c r="A2025" s="1" t="s">
        <v>5065</v>
      </c>
      <c r="B2025" s="1" t="s">
        <v>7777</v>
      </c>
      <c r="C2025" s="1">
        <v>2.0</v>
      </c>
      <c r="D2025" s="1">
        <v>101.0</v>
      </c>
      <c r="E2025" s="1">
        <v>3.301874E7</v>
      </c>
      <c r="F2025" s="1" t="b">
        <v>0</v>
      </c>
      <c r="G2025" s="1" t="b">
        <v>0</v>
      </c>
      <c r="H2025" s="1" t="s">
        <v>5063</v>
      </c>
      <c r="I2025" s="1" t="s">
        <v>6111</v>
      </c>
      <c r="J2025" s="1" t="s">
        <v>12165</v>
      </c>
      <c r="K2025" s="1" t="s">
        <v>12166</v>
      </c>
      <c r="L2025" s="1" t="s">
        <v>1538</v>
      </c>
      <c r="M2025" s="1" t="s">
        <v>1539</v>
      </c>
      <c r="N2025" s="1" t="s">
        <v>12169</v>
      </c>
      <c r="O2025" s="1" t="s">
        <v>12170</v>
      </c>
    </row>
    <row r="2026">
      <c r="A2026" s="1" t="s">
        <v>5075</v>
      </c>
      <c r="B2026" s="1" t="s">
        <v>7777</v>
      </c>
      <c r="C2026" s="1">
        <v>2.0</v>
      </c>
      <c r="D2026" s="1">
        <v>101.0</v>
      </c>
      <c r="E2026" s="1">
        <v>3.2860786E7</v>
      </c>
      <c r="F2026" s="1" t="b">
        <v>0</v>
      </c>
      <c r="G2026" s="1" t="b">
        <v>0</v>
      </c>
      <c r="H2026" s="1" t="s">
        <v>5073</v>
      </c>
      <c r="I2026" s="1" t="s">
        <v>6111</v>
      </c>
      <c r="J2026" s="1" t="s">
        <v>12171</v>
      </c>
      <c r="K2026" s="1" t="s">
        <v>12085</v>
      </c>
      <c r="L2026" s="1" t="s">
        <v>1538</v>
      </c>
      <c r="M2026" s="1" t="s">
        <v>1539</v>
      </c>
      <c r="N2026" s="1" t="s">
        <v>12172</v>
      </c>
      <c r="O2026" s="1" t="s">
        <v>12173</v>
      </c>
    </row>
    <row r="2027">
      <c r="A2027" s="1" t="s">
        <v>5074</v>
      </c>
      <c r="B2027" s="1" t="s">
        <v>7777</v>
      </c>
      <c r="C2027" s="1">
        <v>1.0</v>
      </c>
      <c r="D2027" s="1">
        <v>101.0</v>
      </c>
      <c r="E2027" s="1">
        <v>3.2860786E7</v>
      </c>
      <c r="F2027" s="1" t="b">
        <v>0</v>
      </c>
      <c r="G2027" s="1" t="b">
        <v>0</v>
      </c>
      <c r="H2027" s="1" t="s">
        <v>5073</v>
      </c>
      <c r="I2027" s="1" t="s">
        <v>6111</v>
      </c>
      <c r="J2027" s="1" t="s">
        <v>12171</v>
      </c>
      <c r="K2027" s="1" t="s">
        <v>12085</v>
      </c>
      <c r="L2027" s="1" t="s">
        <v>1538</v>
      </c>
      <c r="M2027" s="1" t="s">
        <v>1539</v>
      </c>
      <c r="N2027" s="1" t="s">
        <v>12174</v>
      </c>
      <c r="O2027" s="1" t="s">
        <v>12175</v>
      </c>
    </row>
    <row r="2028">
      <c r="A2028" s="1" t="s">
        <v>5106</v>
      </c>
      <c r="B2028" s="1" t="s">
        <v>7777</v>
      </c>
      <c r="C2028" s="1">
        <v>2.0</v>
      </c>
      <c r="D2028" s="1">
        <v>101.0</v>
      </c>
      <c r="E2028" s="1">
        <v>3.1996234E7</v>
      </c>
      <c r="F2028" s="1" t="b">
        <v>0</v>
      </c>
      <c r="G2028" s="1" t="b">
        <v>0</v>
      </c>
      <c r="H2028" s="1" t="s">
        <v>5104</v>
      </c>
      <c r="I2028" s="1" t="s">
        <v>6111</v>
      </c>
      <c r="J2028" s="1" t="s">
        <v>12176</v>
      </c>
      <c r="K2028" s="1" t="s">
        <v>12177</v>
      </c>
      <c r="L2028" s="1" t="s">
        <v>1538</v>
      </c>
      <c r="M2028" s="1" t="s">
        <v>1539</v>
      </c>
      <c r="N2028" s="1" t="s">
        <v>12178</v>
      </c>
      <c r="O2028" s="1" t="s">
        <v>12179</v>
      </c>
    </row>
    <row r="2029">
      <c r="A2029" s="1" t="s">
        <v>5105</v>
      </c>
      <c r="B2029" s="1" t="s">
        <v>7777</v>
      </c>
      <c r="C2029" s="1">
        <v>1.0</v>
      </c>
      <c r="D2029" s="1">
        <v>101.0</v>
      </c>
      <c r="E2029" s="1">
        <v>3.1996234E7</v>
      </c>
      <c r="F2029" s="1" t="b">
        <v>0</v>
      </c>
      <c r="G2029" s="1" t="b">
        <v>0</v>
      </c>
      <c r="H2029" s="1" t="s">
        <v>5104</v>
      </c>
      <c r="I2029" s="1" t="s">
        <v>6111</v>
      </c>
      <c r="J2029" s="1" t="s">
        <v>12176</v>
      </c>
      <c r="K2029" s="1" t="s">
        <v>12177</v>
      </c>
      <c r="L2029" s="1" t="s">
        <v>1538</v>
      </c>
      <c r="M2029" s="1" t="s">
        <v>1539</v>
      </c>
      <c r="N2029" s="1" t="s">
        <v>12180</v>
      </c>
      <c r="O2029" s="1" t="s">
        <v>12181</v>
      </c>
    </row>
    <row r="2030">
      <c r="A2030" s="1" t="s">
        <v>5115</v>
      </c>
      <c r="B2030" s="1" t="s">
        <v>7777</v>
      </c>
      <c r="C2030" s="1">
        <v>1.0</v>
      </c>
      <c r="D2030" s="1">
        <v>101.0</v>
      </c>
      <c r="E2030" s="1">
        <v>3.1969746E7</v>
      </c>
      <c r="F2030" s="1" t="b">
        <v>0</v>
      </c>
      <c r="G2030" s="1" t="b">
        <v>0</v>
      </c>
      <c r="H2030" s="1" t="s">
        <v>5114</v>
      </c>
      <c r="I2030" s="1" t="s">
        <v>6111</v>
      </c>
      <c r="J2030" s="1" t="s">
        <v>12182</v>
      </c>
      <c r="K2030" s="1" t="s">
        <v>12183</v>
      </c>
      <c r="L2030" s="1" t="s">
        <v>1538</v>
      </c>
      <c r="M2030" s="1" t="s">
        <v>1539</v>
      </c>
      <c r="N2030" s="1" t="s">
        <v>12184</v>
      </c>
      <c r="O2030" s="1" t="s">
        <v>12185</v>
      </c>
    </row>
    <row r="2031">
      <c r="A2031" s="1" t="s">
        <v>5116</v>
      </c>
      <c r="B2031" s="1" t="s">
        <v>7777</v>
      </c>
      <c r="C2031" s="1">
        <v>2.0</v>
      </c>
      <c r="D2031" s="1">
        <v>101.0</v>
      </c>
      <c r="E2031" s="1">
        <v>3.1969746E7</v>
      </c>
      <c r="F2031" s="1" t="b">
        <v>0</v>
      </c>
      <c r="G2031" s="1" t="b">
        <v>0</v>
      </c>
      <c r="H2031" s="1" t="s">
        <v>5114</v>
      </c>
      <c r="I2031" s="1" t="s">
        <v>6111</v>
      </c>
      <c r="J2031" s="1" t="s">
        <v>12182</v>
      </c>
      <c r="K2031" s="1" t="s">
        <v>12183</v>
      </c>
      <c r="L2031" s="1" t="s">
        <v>1538</v>
      </c>
      <c r="M2031" s="1" t="s">
        <v>1539</v>
      </c>
      <c r="N2031" s="1" t="s">
        <v>12186</v>
      </c>
      <c r="O2031" s="1" t="s">
        <v>12187</v>
      </c>
    </row>
    <row r="2032">
      <c r="A2032" s="1" t="s">
        <v>5125</v>
      </c>
      <c r="B2032" s="1" t="s">
        <v>7777</v>
      </c>
      <c r="C2032" s="1">
        <v>1.0</v>
      </c>
      <c r="D2032" s="1">
        <v>101.0</v>
      </c>
      <c r="E2032" s="1">
        <v>3.1838221E7</v>
      </c>
      <c r="F2032" s="1" t="b">
        <v>0</v>
      </c>
      <c r="G2032" s="1" t="b">
        <v>0</v>
      </c>
      <c r="H2032" s="1" t="s">
        <v>5124</v>
      </c>
      <c r="I2032" s="1" t="s">
        <v>6111</v>
      </c>
      <c r="J2032" s="1" t="s">
        <v>12188</v>
      </c>
      <c r="K2032" s="1" t="s">
        <v>12189</v>
      </c>
      <c r="L2032" s="1" t="s">
        <v>1538</v>
      </c>
      <c r="M2032" s="1" t="s">
        <v>1539</v>
      </c>
      <c r="N2032" s="1" t="s">
        <v>12190</v>
      </c>
      <c r="O2032" s="1" t="s">
        <v>12191</v>
      </c>
    </row>
    <row r="2033">
      <c r="A2033" s="1" t="s">
        <v>5126</v>
      </c>
      <c r="B2033" s="1" t="s">
        <v>7777</v>
      </c>
      <c r="C2033" s="1">
        <v>2.0</v>
      </c>
      <c r="D2033" s="1">
        <v>101.0</v>
      </c>
      <c r="E2033" s="1">
        <v>3.1838221E7</v>
      </c>
      <c r="F2033" s="1" t="b">
        <v>0</v>
      </c>
      <c r="G2033" s="1" t="b">
        <v>0</v>
      </c>
      <c r="H2033" s="1" t="s">
        <v>5124</v>
      </c>
      <c r="I2033" s="1" t="s">
        <v>6111</v>
      </c>
      <c r="J2033" s="1" t="s">
        <v>12188</v>
      </c>
      <c r="K2033" s="1" t="s">
        <v>12189</v>
      </c>
      <c r="L2033" s="1" t="s">
        <v>1538</v>
      </c>
      <c r="M2033" s="1" t="s">
        <v>1539</v>
      </c>
      <c r="N2033" s="1" t="s">
        <v>12192</v>
      </c>
      <c r="O2033" s="1" t="s">
        <v>12193</v>
      </c>
    </row>
    <row r="2034">
      <c r="A2034" s="1" t="s">
        <v>5121</v>
      </c>
      <c r="B2034" s="1" t="s">
        <v>7777</v>
      </c>
      <c r="C2034" s="1">
        <v>2.0</v>
      </c>
      <c r="D2034" s="1">
        <v>101.0</v>
      </c>
      <c r="E2034" s="1">
        <v>3.1776109E7</v>
      </c>
      <c r="F2034" s="1" t="b">
        <v>0</v>
      </c>
      <c r="G2034" s="1" t="b">
        <v>0</v>
      </c>
      <c r="H2034" s="1" t="s">
        <v>5119</v>
      </c>
      <c r="I2034" s="1" t="s">
        <v>6111</v>
      </c>
      <c r="J2034" s="1" t="s">
        <v>12194</v>
      </c>
      <c r="K2034" s="1" t="s">
        <v>12195</v>
      </c>
      <c r="L2034" s="1" t="s">
        <v>1538</v>
      </c>
      <c r="M2034" s="1" t="s">
        <v>1539</v>
      </c>
      <c r="N2034" s="1" t="s">
        <v>12196</v>
      </c>
      <c r="O2034" s="1" t="s">
        <v>12197</v>
      </c>
    </row>
    <row r="2035">
      <c r="A2035" s="1" t="s">
        <v>5120</v>
      </c>
      <c r="B2035" s="1" t="s">
        <v>7777</v>
      </c>
      <c r="C2035" s="1">
        <v>1.0</v>
      </c>
      <c r="D2035" s="1">
        <v>101.0</v>
      </c>
      <c r="E2035" s="1">
        <v>3.1776109E7</v>
      </c>
      <c r="F2035" s="1" t="b">
        <v>0</v>
      </c>
      <c r="G2035" s="1" t="b">
        <v>0</v>
      </c>
      <c r="H2035" s="1" t="s">
        <v>5119</v>
      </c>
      <c r="I2035" s="1" t="s">
        <v>6111</v>
      </c>
      <c r="J2035" s="1" t="s">
        <v>12194</v>
      </c>
      <c r="K2035" s="1" t="s">
        <v>12195</v>
      </c>
      <c r="L2035" s="1" t="s">
        <v>1538</v>
      </c>
      <c r="M2035" s="1" t="s">
        <v>1539</v>
      </c>
      <c r="N2035" s="1" t="s">
        <v>12198</v>
      </c>
      <c r="O2035" s="1" t="s">
        <v>12199</v>
      </c>
    </row>
    <row r="2036">
      <c r="A2036" s="1" t="s">
        <v>5131</v>
      </c>
      <c r="B2036" s="1" t="s">
        <v>7777</v>
      </c>
      <c r="C2036" s="1">
        <v>2.0</v>
      </c>
      <c r="D2036" s="1">
        <v>101.0</v>
      </c>
      <c r="E2036" s="1">
        <v>3.1716835E7</v>
      </c>
      <c r="F2036" s="1" t="b">
        <v>0</v>
      </c>
      <c r="G2036" s="1" t="b">
        <v>0</v>
      </c>
      <c r="H2036" s="1" t="s">
        <v>5129</v>
      </c>
      <c r="I2036" s="1" t="s">
        <v>6111</v>
      </c>
      <c r="J2036" s="1" t="s">
        <v>12200</v>
      </c>
      <c r="K2036" s="1" t="s">
        <v>12201</v>
      </c>
      <c r="L2036" s="1" t="s">
        <v>1538</v>
      </c>
      <c r="M2036" s="1" t="s">
        <v>1539</v>
      </c>
      <c r="N2036" s="1" t="s">
        <v>12202</v>
      </c>
      <c r="O2036" s="1" t="s">
        <v>12203</v>
      </c>
    </row>
    <row r="2037">
      <c r="A2037" s="1" t="s">
        <v>5130</v>
      </c>
      <c r="B2037" s="1" t="s">
        <v>7777</v>
      </c>
      <c r="C2037" s="1">
        <v>1.0</v>
      </c>
      <c r="D2037" s="1">
        <v>101.0</v>
      </c>
      <c r="E2037" s="1">
        <v>3.1716835E7</v>
      </c>
      <c r="F2037" s="1" t="b">
        <v>0</v>
      </c>
      <c r="G2037" s="1" t="b">
        <v>0</v>
      </c>
      <c r="H2037" s="1" t="s">
        <v>5129</v>
      </c>
      <c r="I2037" s="1" t="s">
        <v>6111</v>
      </c>
      <c r="J2037" s="1" t="s">
        <v>12200</v>
      </c>
      <c r="K2037" s="1" t="s">
        <v>12201</v>
      </c>
      <c r="L2037" s="1" t="s">
        <v>1538</v>
      </c>
      <c r="M2037" s="1" t="s">
        <v>1539</v>
      </c>
      <c r="N2037" s="1" t="s">
        <v>12204</v>
      </c>
      <c r="O2037" s="1" t="s">
        <v>12205</v>
      </c>
    </row>
    <row r="2038">
      <c r="A2038" s="1" t="s">
        <v>5150</v>
      </c>
      <c r="B2038" s="1" t="s">
        <v>7777</v>
      </c>
      <c r="C2038" s="1">
        <v>1.0</v>
      </c>
      <c r="D2038" s="1">
        <v>101.0</v>
      </c>
      <c r="E2038" s="1">
        <v>3.1073984E7</v>
      </c>
      <c r="F2038" s="1" t="b">
        <v>0</v>
      </c>
      <c r="G2038" s="1" t="b">
        <v>0</v>
      </c>
      <c r="H2038" s="1" t="s">
        <v>5149</v>
      </c>
      <c r="I2038" s="1" t="s">
        <v>6111</v>
      </c>
      <c r="J2038" s="1" t="s">
        <v>12206</v>
      </c>
      <c r="K2038" s="1" t="s">
        <v>12207</v>
      </c>
      <c r="L2038" s="1" t="s">
        <v>1538</v>
      </c>
      <c r="M2038" s="1" t="s">
        <v>1539</v>
      </c>
      <c r="N2038" s="1" t="s">
        <v>12208</v>
      </c>
      <c r="O2038" s="1" t="s">
        <v>12209</v>
      </c>
    </row>
    <row r="2039">
      <c r="A2039" s="1" t="s">
        <v>5151</v>
      </c>
      <c r="B2039" s="1" t="s">
        <v>7777</v>
      </c>
      <c r="C2039" s="1">
        <v>2.0</v>
      </c>
      <c r="D2039" s="1">
        <v>101.0</v>
      </c>
      <c r="E2039" s="1">
        <v>3.1073984E7</v>
      </c>
      <c r="F2039" s="1" t="b">
        <v>0</v>
      </c>
      <c r="G2039" s="1" t="b">
        <v>0</v>
      </c>
      <c r="H2039" s="1" t="s">
        <v>5149</v>
      </c>
      <c r="I2039" s="1" t="s">
        <v>6111</v>
      </c>
      <c r="J2039" s="1" t="s">
        <v>12206</v>
      </c>
      <c r="K2039" s="1" t="s">
        <v>12207</v>
      </c>
      <c r="L2039" s="1" t="s">
        <v>1538</v>
      </c>
      <c r="M2039" s="1" t="s">
        <v>1539</v>
      </c>
      <c r="N2039" s="1" t="s">
        <v>12210</v>
      </c>
      <c r="O2039" s="1" t="s">
        <v>12211</v>
      </c>
    </row>
    <row r="2040">
      <c r="A2040" s="1" t="s">
        <v>5166</v>
      </c>
      <c r="B2040" s="1" t="s">
        <v>7777</v>
      </c>
      <c r="C2040" s="1">
        <v>2.0</v>
      </c>
      <c r="D2040" s="1">
        <v>101.0</v>
      </c>
      <c r="E2040" s="1">
        <v>3.1045955E7</v>
      </c>
      <c r="F2040" s="1" t="b">
        <v>0</v>
      </c>
      <c r="G2040" s="1" t="b">
        <v>0</v>
      </c>
      <c r="H2040" s="1" t="s">
        <v>5164</v>
      </c>
      <c r="I2040" s="1" t="s">
        <v>6111</v>
      </c>
      <c r="J2040" s="1" t="s">
        <v>12212</v>
      </c>
      <c r="K2040" s="1" t="s">
        <v>12213</v>
      </c>
      <c r="L2040" s="1" t="s">
        <v>1538</v>
      </c>
      <c r="M2040" s="1" t="s">
        <v>1539</v>
      </c>
      <c r="N2040" s="1" t="s">
        <v>12214</v>
      </c>
      <c r="O2040" s="1" t="s">
        <v>12215</v>
      </c>
    </row>
    <row r="2041">
      <c r="A2041" s="1" t="s">
        <v>5165</v>
      </c>
      <c r="B2041" s="1" t="s">
        <v>7777</v>
      </c>
      <c r="C2041" s="1">
        <v>1.0</v>
      </c>
      <c r="D2041" s="1">
        <v>101.0</v>
      </c>
      <c r="E2041" s="1">
        <v>3.1045955E7</v>
      </c>
      <c r="F2041" s="1" t="b">
        <v>0</v>
      </c>
      <c r="G2041" s="1" t="b">
        <v>0</v>
      </c>
      <c r="H2041" s="1" t="s">
        <v>5164</v>
      </c>
      <c r="I2041" s="1" t="s">
        <v>6111</v>
      </c>
      <c r="J2041" s="1" t="s">
        <v>12212</v>
      </c>
      <c r="K2041" s="1" t="s">
        <v>12213</v>
      </c>
      <c r="L2041" s="1" t="s">
        <v>1538</v>
      </c>
      <c r="M2041" s="1" t="s">
        <v>1539</v>
      </c>
      <c r="N2041" s="1" t="s">
        <v>12216</v>
      </c>
      <c r="O2041" s="1" t="s">
        <v>12217</v>
      </c>
    </row>
    <row r="2042">
      <c r="A2042" s="1" t="s">
        <v>5275</v>
      </c>
      <c r="B2042" s="1" t="s">
        <v>7777</v>
      </c>
      <c r="C2042" s="1">
        <v>1.0</v>
      </c>
      <c r="D2042" s="1">
        <v>101.0</v>
      </c>
      <c r="E2042" s="1">
        <v>3.101154E7</v>
      </c>
      <c r="F2042" s="1" t="b">
        <v>0</v>
      </c>
      <c r="G2042" s="1" t="b">
        <v>0</v>
      </c>
      <c r="H2042" s="1" t="s">
        <v>5274</v>
      </c>
      <c r="I2042" s="1" t="s">
        <v>6111</v>
      </c>
      <c r="J2042" s="1" t="s">
        <v>12023</v>
      </c>
      <c r="K2042" s="1" t="s">
        <v>12218</v>
      </c>
      <c r="L2042" s="1" t="s">
        <v>963</v>
      </c>
      <c r="M2042" s="1" t="s">
        <v>964</v>
      </c>
      <c r="N2042" s="1" t="s">
        <v>12219</v>
      </c>
      <c r="O2042" s="1" t="s">
        <v>12220</v>
      </c>
    </row>
    <row r="2043">
      <c r="A2043" s="1" t="s">
        <v>5276</v>
      </c>
      <c r="B2043" s="1" t="s">
        <v>7777</v>
      </c>
      <c r="C2043" s="1">
        <v>2.0</v>
      </c>
      <c r="D2043" s="1">
        <v>101.0</v>
      </c>
      <c r="E2043" s="1">
        <v>3.101154E7</v>
      </c>
      <c r="F2043" s="1" t="b">
        <v>0</v>
      </c>
      <c r="G2043" s="1" t="b">
        <v>0</v>
      </c>
      <c r="H2043" s="1" t="s">
        <v>5274</v>
      </c>
      <c r="I2043" s="1" t="s">
        <v>6111</v>
      </c>
      <c r="J2043" s="1" t="s">
        <v>12023</v>
      </c>
      <c r="K2043" s="1" t="s">
        <v>12218</v>
      </c>
      <c r="L2043" s="1" t="s">
        <v>963</v>
      </c>
      <c r="M2043" s="1" t="s">
        <v>964</v>
      </c>
      <c r="N2043" s="1" t="s">
        <v>12221</v>
      </c>
      <c r="O2043" s="1" t="s">
        <v>12222</v>
      </c>
    </row>
    <row r="2044">
      <c r="A2044" s="1" t="s">
        <v>5180</v>
      </c>
      <c r="B2044" s="1" t="s">
        <v>7777</v>
      </c>
      <c r="C2044" s="1">
        <v>1.0</v>
      </c>
      <c r="D2044" s="1">
        <v>101.0</v>
      </c>
      <c r="E2044" s="1">
        <v>3.0256361E7</v>
      </c>
      <c r="F2044" s="1" t="b">
        <v>0</v>
      </c>
      <c r="G2044" s="1" t="b">
        <v>0</v>
      </c>
      <c r="H2044" s="1" t="s">
        <v>5179</v>
      </c>
      <c r="I2044" s="1" t="s">
        <v>6111</v>
      </c>
      <c r="J2044" s="1" t="s">
        <v>12223</v>
      </c>
      <c r="K2044" s="1" t="s">
        <v>12224</v>
      </c>
      <c r="L2044" s="1" t="s">
        <v>1538</v>
      </c>
      <c r="M2044" s="1" t="s">
        <v>1539</v>
      </c>
      <c r="N2044" s="1" t="s">
        <v>12225</v>
      </c>
      <c r="O2044" s="1" t="s">
        <v>12226</v>
      </c>
    </row>
    <row r="2045">
      <c r="A2045" s="1" t="s">
        <v>5181</v>
      </c>
      <c r="B2045" s="1" t="s">
        <v>7777</v>
      </c>
      <c r="C2045" s="1">
        <v>2.0</v>
      </c>
      <c r="D2045" s="1">
        <v>101.0</v>
      </c>
      <c r="E2045" s="1">
        <v>3.0256361E7</v>
      </c>
      <c r="F2045" s="1" t="b">
        <v>0</v>
      </c>
      <c r="G2045" s="1" t="b">
        <v>0</v>
      </c>
      <c r="H2045" s="1" t="s">
        <v>5179</v>
      </c>
      <c r="I2045" s="1" t="s">
        <v>6111</v>
      </c>
      <c r="J2045" s="1" t="s">
        <v>12223</v>
      </c>
      <c r="K2045" s="1" t="s">
        <v>12224</v>
      </c>
      <c r="L2045" s="1" t="s">
        <v>1538</v>
      </c>
      <c r="M2045" s="1" t="s">
        <v>1539</v>
      </c>
      <c r="N2045" s="1" t="s">
        <v>12227</v>
      </c>
      <c r="O2045" s="1" t="s">
        <v>12228</v>
      </c>
    </row>
    <row r="2046">
      <c r="A2046" s="1" t="s">
        <v>5215</v>
      </c>
      <c r="B2046" s="1" t="s">
        <v>7777</v>
      </c>
      <c r="C2046" s="1">
        <v>1.0</v>
      </c>
      <c r="D2046" s="1">
        <v>101.0</v>
      </c>
      <c r="E2046" s="1">
        <v>3.0038231E7</v>
      </c>
      <c r="F2046" s="1" t="b">
        <v>0</v>
      </c>
      <c r="G2046" s="1" t="b">
        <v>0</v>
      </c>
      <c r="H2046" s="1" t="s">
        <v>5214</v>
      </c>
      <c r="I2046" s="1" t="s">
        <v>6111</v>
      </c>
      <c r="J2046" s="1" t="s">
        <v>12229</v>
      </c>
      <c r="K2046" s="1" t="s">
        <v>12091</v>
      </c>
      <c r="L2046" s="1" t="s">
        <v>1538</v>
      </c>
      <c r="M2046" s="1" t="s">
        <v>1539</v>
      </c>
      <c r="N2046" s="1" t="s">
        <v>12230</v>
      </c>
      <c r="O2046" s="1" t="s">
        <v>12231</v>
      </c>
    </row>
    <row r="2047">
      <c r="A2047" s="1" t="s">
        <v>5216</v>
      </c>
      <c r="B2047" s="1" t="s">
        <v>7777</v>
      </c>
      <c r="C2047" s="1">
        <v>2.0</v>
      </c>
      <c r="D2047" s="1">
        <v>101.0</v>
      </c>
      <c r="E2047" s="1">
        <v>3.0038231E7</v>
      </c>
      <c r="F2047" s="1" t="b">
        <v>0</v>
      </c>
      <c r="G2047" s="1" t="b">
        <v>0</v>
      </c>
      <c r="H2047" s="1" t="s">
        <v>5214</v>
      </c>
      <c r="I2047" s="1" t="s">
        <v>6111</v>
      </c>
      <c r="J2047" s="1" t="s">
        <v>12229</v>
      </c>
      <c r="K2047" s="1" t="s">
        <v>12091</v>
      </c>
      <c r="L2047" s="1" t="s">
        <v>1538</v>
      </c>
      <c r="M2047" s="1" t="s">
        <v>1539</v>
      </c>
      <c r="N2047" s="1" t="s">
        <v>12232</v>
      </c>
      <c r="O2047" s="1" t="s">
        <v>12233</v>
      </c>
    </row>
    <row r="2048">
      <c r="A2048" s="1" t="s">
        <v>5230</v>
      </c>
      <c r="B2048" s="1" t="s">
        <v>7777</v>
      </c>
      <c r="C2048" s="1">
        <v>1.0</v>
      </c>
      <c r="D2048" s="1">
        <v>101.0</v>
      </c>
      <c r="E2048" s="1">
        <v>2.9527638E7</v>
      </c>
      <c r="F2048" s="1" t="b">
        <v>0</v>
      </c>
      <c r="G2048" s="1" t="b">
        <v>0</v>
      </c>
      <c r="H2048" s="1" t="s">
        <v>5229</v>
      </c>
      <c r="I2048" s="1" t="s">
        <v>6111</v>
      </c>
      <c r="J2048" s="1" t="s">
        <v>12234</v>
      </c>
      <c r="K2048" s="1" t="s">
        <v>12235</v>
      </c>
      <c r="L2048" s="1" t="s">
        <v>1538</v>
      </c>
      <c r="M2048" s="1" t="s">
        <v>1539</v>
      </c>
      <c r="N2048" s="1" t="s">
        <v>12236</v>
      </c>
      <c r="O2048" s="1" t="s">
        <v>12237</v>
      </c>
    </row>
    <row r="2049">
      <c r="A2049" s="1" t="s">
        <v>5231</v>
      </c>
      <c r="B2049" s="1" t="s">
        <v>7777</v>
      </c>
      <c r="C2049" s="1">
        <v>2.0</v>
      </c>
      <c r="D2049" s="1">
        <v>101.0</v>
      </c>
      <c r="E2049" s="1">
        <v>2.9527638E7</v>
      </c>
      <c r="F2049" s="1" t="b">
        <v>0</v>
      </c>
      <c r="G2049" s="1" t="b">
        <v>0</v>
      </c>
      <c r="H2049" s="1" t="s">
        <v>5229</v>
      </c>
      <c r="I2049" s="1" t="s">
        <v>6111</v>
      </c>
      <c r="J2049" s="1" t="s">
        <v>12234</v>
      </c>
      <c r="K2049" s="1" t="s">
        <v>12235</v>
      </c>
      <c r="L2049" s="1" t="s">
        <v>1538</v>
      </c>
      <c r="M2049" s="1" t="s">
        <v>1539</v>
      </c>
      <c r="N2049" s="1" t="s">
        <v>12238</v>
      </c>
      <c r="O2049" s="1" t="s">
        <v>12239</v>
      </c>
    </row>
    <row r="2050">
      <c r="A2050" s="1" t="s">
        <v>5301</v>
      </c>
      <c r="B2050" s="1" t="s">
        <v>7777</v>
      </c>
      <c r="C2050" s="1">
        <v>2.0</v>
      </c>
      <c r="D2050" s="1">
        <v>101.0</v>
      </c>
      <c r="E2050" s="1">
        <v>2.6830018E7</v>
      </c>
      <c r="F2050" s="1" t="b">
        <v>0</v>
      </c>
      <c r="G2050" s="1" t="b">
        <v>0</v>
      </c>
      <c r="H2050" s="1" t="s">
        <v>5299</v>
      </c>
      <c r="I2050" s="1" t="s">
        <v>6111</v>
      </c>
      <c r="J2050" s="1" t="s">
        <v>12240</v>
      </c>
      <c r="K2050" s="1" t="s">
        <v>12103</v>
      </c>
      <c r="L2050" s="1" t="s">
        <v>1538</v>
      </c>
      <c r="M2050" s="1" t="s">
        <v>1539</v>
      </c>
      <c r="N2050" s="1" t="s">
        <v>12241</v>
      </c>
      <c r="O2050" s="1" t="s">
        <v>12242</v>
      </c>
    </row>
    <row r="2051">
      <c r="A2051" s="1" t="s">
        <v>5300</v>
      </c>
      <c r="B2051" s="1" t="s">
        <v>7777</v>
      </c>
      <c r="C2051" s="1">
        <v>1.0</v>
      </c>
      <c r="D2051" s="1">
        <v>101.0</v>
      </c>
      <c r="E2051" s="1">
        <v>2.6830018E7</v>
      </c>
      <c r="F2051" s="1" t="b">
        <v>0</v>
      </c>
      <c r="G2051" s="1" t="b">
        <v>0</v>
      </c>
      <c r="H2051" s="1" t="s">
        <v>5299</v>
      </c>
      <c r="I2051" s="1" t="s">
        <v>6111</v>
      </c>
      <c r="J2051" s="1" t="s">
        <v>12240</v>
      </c>
      <c r="K2051" s="1" t="s">
        <v>12103</v>
      </c>
      <c r="L2051" s="1" t="s">
        <v>1538</v>
      </c>
      <c r="M2051" s="1" t="s">
        <v>1539</v>
      </c>
      <c r="N2051" s="1" t="s">
        <v>12243</v>
      </c>
      <c r="O2051" s="1" t="s">
        <v>12244</v>
      </c>
    </row>
    <row r="2052">
      <c r="A2052" s="1" t="s">
        <v>5331</v>
      </c>
      <c r="B2052" s="1" t="s">
        <v>7777</v>
      </c>
      <c r="C2052" s="1">
        <v>2.0</v>
      </c>
      <c r="D2052" s="1">
        <v>101.0</v>
      </c>
      <c r="E2052" s="1">
        <v>2.6009925E7</v>
      </c>
      <c r="F2052" s="1" t="b">
        <v>0</v>
      </c>
      <c r="G2052" s="1" t="b">
        <v>0</v>
      </c>
      <c r="H2052" s="1" t="s">
        <v>5329</v>
      </c>
      <c r="I2052" s="1" t="s">
        <v>6111</v>
      </c>
      <c r="J2052" s="1" t="s">
        <v>12245</v>
      </c>
      <c r="K2052" s="1" t="s">
        <v>12246</v>
      </c>
      <c r="L2052" s="1" t="s">
        <v>1538</v>
      </c>
      <c r="M2052" s="1" t="s">
        <v>1539</v>
      </c>
      <c r="N2052" s="1" t="s">
        <v>12247</v>
      </c>
      <c r="O2052" s="1" t="s">
        <v>12248</v>
      </c>
    </row>
    <row r="2053">
      <c r="A2053" s="1" t="s">
        <v>5330</v>
      </c>
      <c r="B2053" s="1" t="s">
        <v>7777</v>
      </c>
      <c r="C2053" s="1">
        <v>1.0</v>
      </c>
      <c r="D2053" s="1">
        <v>101.0</v>
      </c>
      <c r="E2053" s="1">
        <v>2.6009925E7</v>
      </c>
      <c r="F2053" s="1" t="b">
        <v>0</v>
      </c>
      <c r="G2053" s="1" t="b">
        <v>0</v>
      </c>
      <c r="H2053" s="1" t="s">
        <v>5329</v>
      </c>
      <c r="I2053" s="1" t="s">
        <v>6111</v>
      </c>
      <c r="J2053" s="1" t="s">
        <v>12245</v>
      </c>
      <c r="K2053" s="1" t="s">
        <v>12246</v>
      </c>
      <c r="L2053" s="1" t="s">
        <v>1538</v>
      </c>
      <c r="M2053" s="1" t="s">
        <v>1539</v>
      </c>
      <c r="N2053" s="1" t="s">
        <v>12249</v>
      </c>
      <c r="O2053" s="1" t="s">
        <v>12250</v>
      </c>
    </row>
    <row r="2054">
      <c r="A2054" s="1" t="s">
        <v>12251</v>
      </c>
      <c r="B2054" s="1" t="s">
        <v>7777</v>
      </c>
      <c r="C2054" s="1">
        <v>1.0</v>
      </c>
      <c r="D2054" s="1">
        <v>101.0</v>
      </c>
      <c r="E2054" s="1">
        <v>2.4740466E7</v>
      </c>
      <c r="F2054" s="1" t="b">
        <v>0</v>
      </c>
      <c r="G2054" s="1" t="b">
        <v>0</v>
      </c>
      <c r="H2054" s="1" t="s">
        <v>4198</v>
      </c>
      <c r="I2054" s="1" t="s">
        <v>6111</v>
      </c>
      <c r="J2054" s="1" t="s">
        <v>11533</v>
      </c>
      <c r="K2054" s="1" t="s">
        <v>11646</v>
      </c>
      <c r="L2054" s="1" t="s">
        <v>174</v>
      </c>
      <c r="M2054" s="1" t="s">
        <v>897</v>
      </c>
      <c r="N2054" s="1" t="s">
        <v>12252</v>
      </c>
      <c r="O2054" s="1" t="s">
        <v>12253</v>
      </c>
    </row>
    <row r="2055">
      <c r="A2055" s="1" t="s">
        <v>12254</v>
      </c>
      <c r="B2055" s="1" t="s">
        <v>7777</v>
      </c>
      <c r="C2055" s="1">
        <v>2.0</v>
      </c>
      <c r="D2055" s="1">
        <v>101.0</v>
      </c>
      <c r="E2055" s="1">
        <v>2.4740466E7</v>
      </c>
      <c r="F2055" s="1" t="b">
        <v>0</v>
      </c>
      <c r="G2055" s="1" t="b">
        <v>0</v>
      </c>
      <c r="H2055" s="1" t="s">
        <v>4198</v>
      </c>
      <c r="I2055" s="1" t="s">
        <v>6111</v>
      </c>
      <c r="J2055" s="1" t="s">
        <v>11533</v>
      </c>
      <c r="K2055" s="1" t="s">
        <v>11646</v>
      </c>
      <c r="L2055" s="1" t="s">
        <v>174</v>
      </c>
      <c r="M2055" s="1" t="s">
        <v>897</v>
      </c>
      <c r="N2055" s="1" t="s">
        <v>12255</v>
      </c>
      <c r="O2055" s="1" t="s">
        <v>12256</v>
      </c>
    </row>
  </sheetData>
  <autoFilter ref="$A$1:$Q$2057">
    <sortState ref="A1:Q2057">
      <sortCondition ref="D1:D2057"/>
      <sortCondition descending="1" ref="E1:E2057"/>
      <sortCondition ref="F1:F2057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14</v>
      </c>
      <c r="N1" s="5" t="s">
        <v>15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12257</v>
      </c>
      <c r="B2" s="6" t="s">
        <v>12258</v>
      </c>
      <c r="C2" s="6"/>
      <c r="D2" s="7" t="b">
        <v>0</v>
      </c>
      <c r="E2" s="7" t="b">
        <v>0</v>
      </c>
      <c r="F2" s="7" t="b">
        <v>0</v>
      </c>
      <c r="G2" s="7" t="b">
        <v>0</v>
      </c>
      <c r="H2" s="7" t="b">
        <v>0</v>
      </c>
      <c r="I2" s="8">
        <v>30.0</v>
      </c>
      <c r="J2" s="8">
        <v>2.0727688E7</v>
      </c>
      <c r="K2" s="8">
        <v>8878166.0</v>
      </c>
      <c r="L2" s="6" t="s">
        <v>12259</v>
      </c>
      <c r="M2" s="6" t="s">
        <v>322</v>
      </c>
      <c r="N2" s="6" t="s">
        <v>12260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12261</v>
      </c>
      <c r="B3" s="6" t="s">
        <v>12262</v>
      </c>
      <c r="C3" s="6"/>
      <c r="D3" s="7" t="b">
        <v>0</v>
      </c>
      <c r="E3" s="7" t="b">
        <v>0</v>
      </c>
      <c r="F3" s="7" t="b">
        <v>0</v>
      </c>
      <c r="G3" s="7" t="b">
        <v>0</v>
      </c>
      <c r="H3" s="7" t="b">
        <v>0</v>
      </c>
      <c r="I3" s="8">
        <v>30.0</v>
      </c>
      <c r="J3" s="8">
        <v>1.876212E7</v>
      </c>
      <c r="K3" s="8">
        <v>1.1574228E7</v>
      </c>
      <c r="L3" s="6" t="s">
        <v>12263</v>
      </c>
      <c r="M3" s="6" t="s">
        <v>427</v>
      </c>
      <c r="N3" s="6" t="s">
        <v>12264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12265</v>
      </c>
      <c r="B4" s="6" t="s">
        <v>12266</v>
      </c>
      <c r="C4" s="6"/>
      <c r="D4" s="7" t="b">
        <v>0</v>
      </c>
      <c r="E4" s="7" t="b">
        <v>1</v>
      </c>
      <c r="F4" s="7" t="b">
        <v>0</v>
      </c>
      <c r="G4" s="7" t="b">
        <v>0</v>
      </c>
      <c r="H4" s="7" t="b">
        <v>0</v>
      </c>
      <c r="I4" s="8">
        <v>30.0</v>
      </c>
      <c r="J4" s="8">
        <v>2.7710024E7</v>
      </c>
      <c r="K4" s="8">
        <v>3607747.0</v>
      </c>
      <c r="L4" s="6" t="s">
        <v>12267</v>
      </c>
      <c r="M4" s="6" t="s">
        <v>427</v>
      </c>
      <c r="N4" s="6" t="s">
        <v>12268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12269</v>
      </c>
      <c r="B5" s="6" t="s">
        <v>12270</v>
      </c>
      <c r="C5" s="6"/>
      <c r="D5" s="7" t="b">
        <v>0</v>
      </c>
      <c r="E5" s="7" t="b">
        <v>1</v>
      </c>
      <c r="F5" s="7" t="b">
        <v>0</v>
      </c>
      <c r="G5" s="7" t="b">
        <v>0</v>
      </c>
      <c r="H5" s="7" t="b">
        <v>0</v>
      </c>
      <c r="I5" s="8">
        <v>30.0</v>
      </c>
      <c r="J5" s="8">
        <v>2.7743398E7</v>
      </c>
      <c r="K5" s="8">
        <v>3818367.0</v>
      </c>
      <c r="L5" s="6" t="s">
        <v>12271</v>
      </c>
      <c r="M5" s="6" t="s">
        <v>322</v>
      </c>
      <c r="N5" s="6" t="s">
        <v>12272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12273</v>
      </c>
      <c r="B6" s="6" t="s">
        <v>12274</v>
      </c>
      <c r="C6" s="6"/>
      <c r="D6" s="7" t="b">
        <v>0</v>
      </c>
      <c r="E6" s="7" t="b">
        <v>0</v>
      </c>
      <c r="F6" s="7" t="b">
        <v>1</v>
      </c>
      <c r="G6" s="7" t="b">
        <v>0</v>
      </c>
      <c r="H6" s="7" t="b">
        <v>0</v>
      </c>
      <c r="I6" s="8">
        <v>32.0</v>
      </c>
      <c r="J6" s="8">
        <v>1.3037308E7</v>
      </c>
      <c r="K6" s="8">
        <v>1.32597E7</v>
      </c>
      <c r="L6" s="6" t="s">
        <v>12275</v>
      </c>
      <c r="M6" s="6" t="s">
        <v>12276</v>
      </c>
      <c r="N6" s="6" t="s">
        <v>12277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12278</v>
      </c>
      <c r="B7" s="6" t="s">
        <v>12279</v>
      </c>
      <c r="C7" s="6"/>
      <c r="D7" s="7" t="b">
        <v>0</v>
      </c>
      <c r="E7" s="7" t="b">
        <v>0</v>
      </c>
      <c r="F7" s="7" t="b">
        <v>1</v>
      </c>
      <c r="G7" s="7" t="b">
        <v>0</v>
      </c>
      <c r="H7" s="7" t="b">
        <v>0</v>
      </c>
      <c r="I7" s="8">
        <v>32.0</v>
      </c>
      <c r="J7" s="8">
        <v>1.456296E7</v>
      </c>
      <c r="K7" s="8">
        <v>5601225.0</v>
      </c>
      <c r="L7" s="6" t="s">
        <v>12280</v>
      </c>
      <c r="M7" s="6" t="s">
        <v>12281</v>
      </c>
      <c r="N7" s="6" t="s">
        <v>12282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12283</v>
      </c>
      <c r="B8" s="6" t="s">
        <v>12284</v>
      </c>
      <c r="C8" s="6"/>
      <c r="D8" s="7" t="b">
        <v>0</v>
      </c>
      <c r="E8" s="7" t="b">
        <v>0</v>
      </c>
      <c r="F8" s="7" t="b">
        <v>1</v>
      </c>
      <c r="G8" s="7" t="b">
        <v>0</v>
      </c>
      <c r="H8" s="7" t="b">
        <v>0</v>
      </c>
      <c r="I8" s="8">
        <v>32.0</v>
      </c>
      <c r="J8" s="8">
        <v>2.7470292E7</v>
      </c>
      <c r="K8" s="8">
        <v>2.9101913E7</v>
      </c>
      <c r="L8" s="6" t="s">
        <v>12285</v>
      </c>
      <c r="M8" s="6" t="s">
        <v>12276</v>
      </c>
      <c r="N8" s="6" t="s">
        <v>12286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12287</v>
      </c>
      <c r="B9" s="6" t="s">
        <v>12288</v>
      </c>
      <c r="C9" s="6"/>
      <c r="D9" s="7" t="b">
        <v>0</v>
      </c>
      <c r="E9" s="7" t="b">
        <v>0</v>
      </c>
      <c r="F9" s="7" t="b">
        <v>0</v>
      </c>
      <c r="G9" s="7" t="b">
        <v>0</v>
      </c>
      <c r="H9" s="7" t="b">
        <v>0</v>
      </c>
      <c r="I9" s="8">
        <v>36.0</v>
      </c>
      <c r="J9" s="8">
        <v>2.4927192E7</v>
      </c>
      <c r="K9" s="8">
        <v>867400.0</v>
      </c>
      <c r="L9" s="6" t="s">
        <v>12289</v>
      </c>
      <c r="M9" s="6" t="s">
        <v>12290</v>
      </c>
      <c r="N9" s="6" t="s">
        <v>12291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12292</v>
      </c>
      <c r="B10" s="6" t="s">
        <v>12293</v>
      </c>
      <c r="C10" s="6"/>
      <c r="D10" s="7" t="b">
        <v>0</v>
      </c>
      <c r="E10" s="7" t="b">
        <v>0</v>
      </c>
      <c r="F10" s="7" t="b">
        <v>0</v>
      </c>
      <c r="G10" s="7" t="b">
        <v>0</v>
      </c>
      <c r="H10" s="7" t="b">
        <v>0</v>
      </c>
      <c r="I10" s="8">
        <v>36.0</v>
      </c>
      <c r="J10" s="8">
        <v>2.0144112E7</v>
      </c>
      <c r="K10" s="8">
        <v>566895.0</v>
      </c>
      <c r="L10" s="6" t="s">
        <v>12294</v>
      </c>
      <c r="M10" s="6" t="s">
        <v>12295</v>
      </c>
      <c r="N10" s="6" t="s">
        <v>12296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12297</v>
      </c>
      <c r="B11" s="6" t="s">
        <v>12298</v>
      </c>
      <c r="C11" s="6"/>
      <c r="D11" s="7" t="b">
        <v>0</v>
      </c>
      <c r="E11" s="7" t="b">
        <v>0</v>
      </c>
      <c r="F11" s="7" t="b">
        <v>0</v>
      </c>
      <c r="G11" s="7" t="b">
        <v>0</v>
      </c>
      <c r="H11" s="7" t="b">
        <v>0</v>
      </c>
      <c r="I11" s="8">
        <v>36.0</v>
      </c>
      <c r="J11" s="8">
        <v>1.8002771E7</v>
      </c>
      <c r="K11" s="8">
        <v>3837925.0</v>
      </c>
      <c r="L11" s="6" t="s">
        <v>12299</v>
      </c>
      <c r="M11" s="6" t="s">
        <v>12300</v>
      </c>
      <c r="N11" s="6" t="s">
        <v>12301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 t="s">
        <v>12302</v>
      </c>
      <c r="B12" s="6" t="s">
        <v>12303</v>
      </c>
      <c r="C12" s="6"/>
      <c r="D12" s="7" t="b">
        <v>0</v>
      </c>
      <c r="E12" s="7" t="b">
        <v>0</v>
      </c>
      <c r="F12" s="7" t="b">
        <v>0</v>
      </c>
      <c r="G12" s="7" t="b">
        <v>0</v>
      </c>
      <c r="H12" s="7" t="b">
        <v>0</v>
      </c>
      <c r="I12" s="8">
        <v>36.0</v>
      </c>
      <c r="J12" s="8">
        <v>3.5292067E7</v>
      </c>
      <c r="K12" s="8">
        <v>1818365.0</v>
      </c>
      <c r="L12" s="6" t="s">
        <v>12304</v>
      </c>
      <c r="M12" s="6" t="s">
        <v>98</v>
      </c>
      <c r="N12" s="6" t="s">
        <v>12305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 t="s">
        <v>12306</v>
      </c>
      <c r="B13" s="6" t="s">
        <v>12307</v>
      </c>
      <c r="C13" s="6"/>
      <c r="D13" s="7" t="b">
        <v>0</v>
      </c>
      <c r="E13" s="7" t="b">
        <v>0</v>
      </c>
      <c r="F13" s="7" t="b">
        <v>0</v>
      </c>
      <c r="G13" s="7" t="b">
        <v>0</v>
      </c>
      <c r="H13" s="7" t="b">
        <v>0</v>
      </c>
      <c r="I13" s="8">
        <v>36.0</v>
      </c>
      <c r="J13" s="8">
        <v>2.3715879E7</v>
      </c>
      <c r="K13" s="8">
        <v>630900.0</v>
      </c>
      <c r="L13" s="6" t="s">
        <v>12308</v>
      </c>
      <c r="M13" s="6" t="s">
        <v>98</v>
      </c>
      <c r="N13" s="6" t="s">
        <v>12309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 t="s">
        <v>12310</v>
      </c>
      <c r="B14" s="6" t="s">
        <v>12311</v>
      </c>
      <c r="C14" s="6"/>
      <c r="D14" s="7" t="b">
        <v>0</v>
      </c>
      <c r="E14" s="7" t="b">
        <v>0</v>
      </c>
      <c r="F14" s="7" t="b">
        <v>0</v>
      </c>
      <c r="G14" s="7" t="b">
        <v>0</v>
      </c>
      <c r="H14" s="7" t="b">
        <v>0</v>
      </c>
      <c r="I14" s="8">
        <v>36.0</v>
      </c>
      <c r="J14" s="8">
        <v>9364938.0</v>
      </c>
      <c r="K14" s="8">
        <v>337094.0</v>
      </c>
      <c r="L14" s="6" t="s">
        <v>12312</v>
      </c>
      <c r="M14" s="6" t="s">
        <v>12290</v>
      </c>
      <c r="N14" s="6" t="s">
        <v>12313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 t="s">
        <v>12314</v>
      </c>
      <c r="B15" s="6" t="s">
        <v>12315</v>
      </c>
      <c r="C15" s="6"/>
      <c r="D15" s="7" t="b">
        <v>0</v>
      </c>
      <c r="E15" s="7" t="b">
        <v>0</v>
      </c>
      <c r="F15" s="7" t="b">
        <v>0</v>
      </c>
      <c r="G15" s="7" t="b">
        <v>0</v>
      </c>
      <c r="H15" s="7" t="b">
        <v>0</v>
      </c>
      <c r="I15" s="8">
        <v>36.0</v>
      </c>
      <c r="J15" s="8">
        <v>1.9824967E7</v>
      </c>
      <c r="K15" s="8">
        <v>3228702.0</v>
      </c>
      <c r="L15" s="6" t="s">
        <v>12316</v>
      </c>
      <c r="M15" s="6" t="s">
        <v>723</v>
      </c>
      <c r="N15" s="6" t="s">
        <v>12317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 t="s">
        <v>12318</v>
      </c>
      <c r="B16" s="6" t="s">
        <v>12319</v>
      </c>
      <c r="C16" s="6"/>
      <c r="D16" s="7" t="b">
        <v>0</v>
      </c>
      <c r="E16" s="7" t="b">
        <v>0</v>
      </c>
      <c r="F16" s="7" t="b">
        <v>0</v>
      </c>
      <c r="G16" s="7" t="b">
        <v>0</v>
      </c>
      <c r="H16" s="7" t="b">
        <v>0</v>
      </c>
      <c r="I16" s="8">
        <v>36.0</v>
      </c>
      <c r="J16" s="8">
        <v>1.2374945E7</v>
      </c>
      <c r="K16" s="8">
        <v>727671.0</v>
      </c>
      <c r="L16" s="6" t="s">
        <v>12320</v>
      </c>
      <c r="M16" s="6" t="s">
        <v>3012</v>
      </c>
      <c r="N16" s="6" t="s">
        <v>12321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 t="s">
        <v>12322</v>
      </c>
      <c r="B17" s="6" t="s">
        <v>12323</v>
      </c>
      <c r="C17" s="6"/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8">
        <v>36.0</v>
      </c>
      <c r="J17" s="8">
        <v>1.0598474E7</v>
      </c>
      <c r="K17" s="8">
        <v>5749840.0</v>
      </c>
      <c r="L17" s="6" t="s">
        <v>12324</v>
      </c>
      <c r="M17" s="6" t="s">
        <v>562</v>
      </c>
      <c r="N17" s="6" t="s">
        <v>12325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 t="s">
        <v>12326</v>
      </c>
      <c r="B18" s="6" t="s">
        <v>12327</v>
      </c>
      <c r="C18" s="6"/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8">
        <v>36.0</v>
      </c>
      <c r="J18" s="8">
        <v>1.0529522E7</v>
      </c>
      <c r="K18" s="8">
        <v>386910.0</v>
      </c>
      <c r="L18" s="6" t="s">
        <v>12328</v>
      </c>
      <c r="M18" s="6" t="s">
        <v>12290</v>
      </c>
      <c r="N18" s="6" t="s">
        <v>12329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 t="s">
        <v>12330</v>
      </c>
      <c r="B19" s="6" t="s">
        <v>12331</v>
      </c>
      <c r="C19" s="6"/>
      <c r="D19" s="7" t="b">
        <v>0</v>
      </c>
      <c r="E19" s="7" t="b">
        <v>0</v>
      </c>
      <c r="F19" s="7" t="b">
        <v>0</v>
      </c>
      <c r="G19" s="7" t="b">
        <v>0</v>
      </c>
      <c r="H19" s="7" t="b">
        <v>0</v>
      </c>
      <c r="I19" s="8">
        <v>36.0</v>
      </c>
      <c r="J19" s="8">
        <v>8846176.0</v>
      </c>
      <c r="K19" s="8">
        <v>1.2642639E7</v>
      </c>
      <c r="L19" s="6" t="s">
        <v>12332</v>
      </c>
      <c r="M19" s="6" t="s">
        <v>12300</v>
      </c>
      <c r="N19" s="6" t="s">
        <v>12333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 t="s">
        <v>12334</v>
      </c>
      <c r="B20" s="6" t="s">
        <v>12335</v>
      </c>
      <c r="C20" s="6"/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8">
        <v>36.0</v>
      </c>
      <c r="J20" s="8">
        <v>3.2445116E7</v>
      </c>
      <c r="K20" s="8">
        <v>1589259.0</v>
      </c>
      <c r="L20" s="6" t="s">
        <v>12336</v>
      </c>
      <c r="M20" s="6" t="s">
        <v>98</v>
      </c>
      <c r="N20" s="6" t="s">
        <v>12337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 t="s">
        <v>12338</v>
      </c>
      <c r="B21" s="6" t="s">
        <v>12339</v>
      </c>
      <c r="C21" s="6"/>
      <c r="D21" s="7" t="b">
        <v>0</v>
      </c>
      <c r="E21" s="7" t="b">
        <v>0</v>
      </c>
      <c r="F21" s="7" t="b">
        <v>0</v>
      </c>
      <c r="G21" s="7" t="b">
        <v>0</v>
      </c>
      <c r="H21" s="7" t="b">
        <v>0</v>
      </c>
      <c r="I21" s="8">
        <v>36.0</v>
      </c>
      <c r="J21" s="8">
        <v>1.7297361E7</v>
      </c>
      <c r="K21" s="8">
        <v>1804866.0</v>
      </c>
      <c r="L21" s="6" t="s">
        <v>12340</v>
      </c>
      <c r="M21" s="6" t="s">
        <v>12341</v>
      </c>
      <c r="N21" s="6" t="s">
        <v>12342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 t="s">
        <v>12343</v>
      </c>
      <c r="B22" s="6" t="s">
        <v>12344</v>
      </c>
      <c r="C22" s="6"/>
      <c r="D22" s="7" t="b">
        <v>0</v>
      </c>
      <c r="E22" s="7" t="b">
        <v>0</v>
      </c>
      <c r="F22" s="7" t="b">
        <v>0</v>
      </c>
      <c r="G22" s="7" t="b">
        <v>0</v>
      </c>
      <c r="H22" s="7" t="b">
        <v>0</v>
      </c>
      <c r="I22" s="8">
        <v>36.0</v>
      </c>
      <c r="J22" s="8">
        <v>1.4932493E7</v>
      </c>
      <c r="K22" s="8">
        <v>1575864.0</v>
      </c>
      <c r="L22" s="6" t="s">
        <v>12345</v>
      </c>
      <c r="M22" s="6" t="s">
        <v>12346</v>
      </c>
      <c r="N22" s="6" t="s">
        <v>12347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 t="s">
        <v>12348</v>
      </c>
      <c r="B23" s="6" t="s">
        <v>12349</v>
      </c>
      <c r="C23" s="6"/>
      <c r="D23" s="7" t="b">
        <v>0</v>
      </c>
      <c r="E23" s="7" t="b">
        <v>0</v>
      </c>
      <c r="F23" s="7" t="b">
        <v>0</v>
      </c>
      <c r="G23" s="7" t="b">
        <v>0</v>
      </c>
      <c r="H23" s="7" t="b">
        <v>0</v>
      </c>
      <c r="I23" s="8">
        <v>36.0</v>
      </c>
      <c r="J23" s="8">
        <v>1.2663933E7</v>
      </c>
      <c r="K23" s="8">
        <v>9219175.0</v>
      </c>
      <c r="L23" s="6" t="s">
        <v>12350</v>
      </c>
      <c r="M23" s="6" t="s">
        <v>794</v>
      </c>
      <c r="N23" s="6" t="s">
        <v>12351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 t="s">
        <v>12352</v>
      </c>
      <c r="B24" s="6" t="s">
        <v>12353</v>
      </c>
      <c r="C24" s="6"/>
      <c r="D24" s="7" t="b">
        <v>0</v>
      </c>
      <c r="E24" s="7" t="b">
        <v>0</v>
      </c>
      <c r="F24" s="7" t="b">
        <v>0</v>
      </c>
      <c r="G24" s="7" t="b">
        <v>0</v>
      </c>
      <c r="H24" s="7" t="b">
        <v>0</v>
      </c>
      <c r="I24" s="8">
        <v>36.0</v>
      </c>
      <c r="J24" s="8">
        <v>2.66546E7</v>
      </c>
      <c r="K24" s="8">
        <v>2555460.0</v>
      </c>
      <c r="L24" s="6" t="s">
        <v>12354</v>
      </c>
      <c r="M24" s="6" t="s">
        <v>12355</v>
      </c>
      <c r="N24" s="6" t="s">
        <v>12356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 t="s">
        <v>12357</v>
      </c>
      <c r="B25" s="6" t="s">
        <v>12358</v>
      </c>
      <c r="C25" s="6"/>
      <c r="D25" s="7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8">
        <v>36.0</v>
      </c>
      <c r="J25" s="8">
        <v>2.7465795E7</v>
      </c>
      <c r="K25" s="8">
        <v>3505388.0</v>
      </c>
      <c r="L25" s="6" t="s">
        <v>12359</v>
      </c>
      <c r="M25" s="6" t="s">
        <v>12276</v>
      </c>
      <c r="N25" s="6" t="s">
        <v>12360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 t="s">
        <v>12361</v>
      </c>
      <c r="B26" s="6" t="s">
        <v>12362</v>
      </c>
      <c r="C26" s="6"/>
      <c r="D26" s="7" t="b">
        <v>0</v>
      </c>
      <c r="E26" s="7" t="b">
        <v>0</v>
      </c>
      <c r="F26" s="7" t="b">
        <v>0</v>
      </c>
      <c r="G26" s="7" t="b">
        <v>0</v>
      </c>
      <c r="H26" s="7" t="b">
        <v>0</v>
      </c>
      <c r="I26" s="8">
        <v>36.0</v>
      </c>
      <c r="J26" s="8">
        <v>1.8215752E7</v>
      </c>
      <c r="K26" s="8">
        <v>2217848.0</v>
      </c>
      <c r="L26" s="6" t="s">
        <v>12363</v>
      </c>
      <c r="M26" s="6" t="s">
        <v>794</v>
      </c>
      <c r="N26" s="6" t="s">
        <v>12364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 t="s">
        <v>12365</v>
      </c>
      <c r="B27" s="6" t="s">
        <v>12366</v>
      </c>
      <c r="C27" s="6"/>
      <c r="D27" s="7" t="b">
        <v>0</v>
      </c>
      <c r="E27" s="7" t="b">
        <v>0</v>
      </c>
      <c r="F27" s="7" t="b">
        <v>0</v>
      </c>
      <c r="G27" s="7" t="b">
        <v>0</v>
      </c>
      <c r="H27" s="7" t="b">
        <v>0</v>
      </c>
      <c r="I27" s="8">
        <v>36.0</v>
      </c>
      <c r="J27" s="8">
        <v>1.6727688E7</v>
      </c>
      <c r="K27" s="8">
        <v>1791461.0</v>
      </c>
      <c r="L27" s="6" t="s">
        <v>12367</v>
      </c>
      <c r="M27" s="6" t="s">
        <v>12368</v>
      </c>
      <c r="N27" s="6" t="s">
        <v>12369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 t="s">
        <v>12370</v>
      </c>
      <c r="B28" s="6" t="s">
        <v>12371</v>
      </c>
      <c r="C28" s="6"/>
      <c r="D28" s="7" t="b">
        <v>0</v>
      </c>
      <c r="E28" s="7" t="b">
        <v>0</v>
      </c>
      <c r="F28" s="7" t="b">
        <v>0</v>
      </c>
      <c r="G28" s="7" t="b">
        <v>0</v>
      </c>
      <c r="H28" s="7" t="b">
        <v>0</v>
      </c>
      <c r="I28" s="8">
        <v>36.0</v>
      </c>
      <c r="J28" s="8">
        <v>1.2804678E7</v>
      </c>
      <c r="K28" s="8">
        <v>7846835.0</v>
      </c>
      <c r="L28" s="6" t="s">
        <v>12372</v>
      </c>
      <c r="M28" s="6" t="s">
        <v>723</v>
      </c>
      <c r="N28" s="6" t="s">
        <v>12373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 t="s">
        <v>12374</v>
      </c>
      <c r="B29" s="6" t="s">
        <v>12375</v>
      </c>
      <c r="C29" s="6"/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8">
        <v>36.0</v>
      </c>
      <c r="J29" s="8">
        <v>1.6001082E7</v>
      </c>
      <c r="K29" s="8">
        <v>2044610.0</v>
      </c>
      <c r="L29" s="6" t="s">
        <v>12376</v>
      </c>
      <c r="M29" s="6" t="s">
        <v>12377</v>
      </c>
      <c r="N29" s="6" t="s">
        <v>12378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 t="s">
        <v>12379</v>
      </c>
      <c r="B30" s="6" t="s">
        <v>12380</v>
      </c>
      <c r="C30" s="6"/>
      <c r="D30" s="7" t="b">
        <v>0</v>
      </c>
      <c r="E30" s="7" t="b">
        <v>0</v>
      </c>
      <c r="F30" s="7" t="b">
        <v>0</v>
      </c>
      <c r="G30" s="7" t="b">
        <v>0</v>
      </c>
      <c r="H30" s="7" t="b">
        <v>0</v>
      </c>
      <c r="I30" s="8">
        <v>36.0</v>
      </c>
      <c r="J30" s="8">
        <v>3.009752E7</v>
      </c>
      <c r="K30" s="8">
        <v>6577853.0</v>
      </c>
      <c r="L30" s="6" t="s">
        <v>12381</v>
      </c>
      <c r="M30" s="6" t="s">
        <v>12382</v>
      </c>
      <c r="N30" s="6" t="s">
        <v>12383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 t="s">
        <v>12384</v>
      </c>
      <c r="B31" s="6" t="s">
        <v>12385</v>
      </c>
      <c r="C31" s="6"/>
      <c r="D31" s="7" t="b">
        <v>0</v>
      </c>
      <c r="E31" s="7" t="b">
        <v>0</v>
      </c>
      <c r="F31" s="7" t="b">
        <v>0</v>
      </c>
      <c r="G31" s="7" t="b">
        <v>0</v>
      </c>
      <c r="H31" s="7" t="b">
        <v>0</v>
      </c>
      <c r="I31" s="8">
        <v>36.0</v>
      </c>
      <c r="J31" s="8">
        <v>2.7540466E7</v>
      </c>
      <c r="K31" s="8">
        <v>695278.0</v>
      </c>
      <c r="L31" s="6" t="s">
        <v>12386</v>
      </c>
      <c r="M31" s="6" t="s">
        <v>98</v>
      </c>
      <c r="N31" s="6" t="s">
        <v>12387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 t="s">
        <v>12388</v>
      </c>
      <c r="B32" s="6" t="s">
        <v>12389</v>
      </c>
      <c r="C32" s="6"/>
      <c r="D32" s="7" t="b">
        <v>0</v>
      </c>
      <c r="E32" s="7" t="b">
        <v>0</v>
      </c>
      <c r="F32" s="7" t="b">
        <v>0</v>
      </c>
      <c r="G32" s="7" t="b">
        <v>0</v>
      </c>
      <c r="H32" s="7" t="b">
        <v>0</v>
      </c>
      <c r="I32" s="8">
        <v>36.0</v>
      </c>
      <c r="J32" s="8">
        <v>2.8412554E7</v>
      </c>
      <c r="K32" s="8">
        <v>719536.0</v>
      </c>
      <c r="L32" s="6" t="s">
        <v>12390</v>
      </c>
      <c r="M32" s="6" t="s">
        <v>12290</v>
      </c>
      <c r="N32" s="6" t="s">
        <v>12391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 t="s">
        <v>12392</v>
      </c>
      <c r="B33" s="6" t="s">
        <v>12393</v>
      </c>
      <c r="C33" s="6"/>
      <c r="D33" s="7" t="b">
        <v>0</v>
      </c>
      <c r="E33" s="7" t="b">
        <v>0</v>
      </c>
      <c r="F33" s="7" t="b">
        <v>0</v>
      </c>
      <c r="G33" s="7" t="b">
        <v>0</v>
      </c>
      <c r="H33" s="7" t="b">
        <v>0</v>
      </c>
      <c r="I33" s="8">
        <v>36.0</v>
      </c>
      <c r="J33" s="8">
        <v>1.9191416E7</v>
      </c>
      <c r="K33" s="8">
        <v>5182515.0</v>
      </c>
      <c r="L33" s="6" t="s">
        <v>12394</v>
      </c>
      <c r="M33" s="6" t="s">
        <v>794</v>
      </c>
      <c r="N33" s="6" t="s">
        <v>12395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 t="s">
        <v>12396</v>
      </c>
      <c r="B34" s="6" t="s">
        <v>12397</v>
      </c>
      <c r="C34" s="6"/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8">
        <v>36.0</v>
      </c>
      <c r="J34" s="8">
        <v>9671786.0</v>
      </c>
      <c r="K34" s="8">
        <v>1.5133363E7</v>
      </c>
      <c r="L34" s="6" t="s">
        <v>12398</v>
      </c>
      <c r="M34" s="6" t="s">
        <v>691</v>
      </c>
      <c r="N34" s="6" t="s">
        <v>12399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 t="s">
        <v>12400</v>
      </c>
      <c r="B35" s="6" t="s">
        <v>12401</v>
      </c>
      <c r="C35" s="6"/>
      <c r="D35" s="7" t="b">
        <v>0</v>
      </c>
      <c r="E35" s="7" t="b">
        <v>0</v>
      </c>
      <c r="F35" s="7" t="b">
        <v>0</v>
      </c>
      <c r="G35" s="7" t="b">
        <v>0</v>
      </c>
      <c r="H35" s="7" t="b">
        <v>0</v>
      </c>
      <c r="I35" s="8">
        <v>36.0</v>
      </c>
      <c r="J35" s="8">
        <v>1.3225005E7</v>
      </c>
      <c r="K35" s="8">
        <v>1202180.0</v>
      </c>
      <c r="L35" s="6" t="s">
        <v>12402</v>
      </c>
      <c r="M35" s="6" t="s">
        <v>2306</v>
      </c>
      <c r="N35" s="6" t="s">
        <v>12403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 t="s">
        <v>12404</v>
      </c>
      <c r="B36" s="6" t="s">
        <v>12405</v>
      </c>
      <c r="C36" s="6"/>
      <c r="D36" s="7" t="b">
        <v>0</v>
      </c>
      <c r="E36" s="7" t="b">
        <v>0</v>
      </c>
      <c r="F36" s="7" t="b">
        <v>0</v>
      </c>
      <c r="G36" s="7" t="b">
        <v>0</v>
      </c>
      <c r="H36" s="7" t="b">
        <v>0</v>
      </c>
      <c r="I36" s="8">
        <v>36.0</v>
      </c>
      <c r="J36" s="8">
        <v>1.0859962E7</v>
      </c>
      <c r="K36" s="8">
        <v>261954.0</v>
      </c>
      <c r="L36" s="6" t="s">
        <v>12406</v>
      </c>
      <c r="M36" s="6" t="s">
        <v>12407</v>
      </c>
      <c r="N36" s="6" t="s">
        <v>12408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 t="s">
        <v>12409</v>
      </c>
      <c r="B37" s="6" t="s">
        <v>12410</v>
      </c>
      <c r="C37" s="6"/>
      <c r="D37" s="7" t="b">
        <v>0</v>
      </c>
      <c r="E37" s="7" t="b">
        <v>0</v>
      </c>
      <c r="F37" s="7" t="b">
        <v>0</v>
      </c>
      <c r="G37" s="7" t="b">
        <v>0</v>
      </c>
      <c r="H37" s="7" t="b">
        <v>0</v>
      </c>
      <c r="I37" s="8">
        <v>36.0</v>
      </c>
      <c r="J37" s="8">
        <v>2.5958829E7</v>
      </c>
      <c r="K37" s="8">
        <v>5291955.0</v>
      </c>
      <c r="L37" s="6" t="s">
        <v>12411</v>
      </c>
      <c r="M37" s="6" t="s">
        <v>12412</v>
      </c>
      <c r="N37" s="6" t="s">
        <v>12413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 t="s">
        <v>12414</v>
      </c>
      <c r="B38" s="6" t="s">
        <v>12415</v>
      </c>
      <c r="C38" s="6"/>
      <c r="D38" s="7" t="b">
        <v>0</v>
      </c>
      <c r="E38" s="7" t="b">
        <v>0</v>
      </c>
      <c r="F38" s="7" t="b">
        <v>0</v>
      </c>
      <c r="G38" s="7" t="b">
        <v>0</v>
      </c>
      <c r="H38" s="7" t="b">
        <v>0</v>
      </c>
      <c r="I38" s="8">
        <v>36.0</v>
      </c>
      <c r="J38" s="8">
        <v>1.673527E7</v>
      </c>
      <c r="K38" s="8">
        <v>2291810.0</v>
      </c>
      <c r="L38" s="6" t="s">
        <v>12416</v>
      </c>
      <c r="M38" s="6" t="s">
        <v>12417</v>
      </c>
      <c r="N38" s="6" t="s">
        <v>12418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 t="s">
        <v>12419</v>
      </c>
      <c r="B39" s="6" t="s">
        <v>12420</v>
      </c>
      <c r="C39" s="6"/>
      <c r="D39" s="7" t="b">
        <v>0</v>
      </c>
      <c r="E39" s="7" t="b">
        <v>0</v>
      </c>
      <c r="F39" s="7" t="b">
        <v>0</v>
      </c>
      <c r="G39" s="7" t="b">
        <v>0</v>
      </c>
      <c r="H39" s="7" t="b">
        <v>0</v>
      </c>
      <c r="I39" s="8">
        <v>36.0</v>
      </c>
      <c r="J39" s="8">
        <v>2.8089182E7</v>
      </c>
      <c r="K39" s="8">
        <v>1712672.0</v>
      </c>
      <c r="L39" s="6" t="s">
        <v>12421</v>
      </c>
      <c r="M39" s="6" t="s">
        <v>2030</v>
      </c>
      <c r="N39" s="6" t="s">
        <v>12422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 t="s">
        <v>12423</v>
      </c>
      <c r="B40" s="6" t="s">
        <v>12424</v>
      </c>
      <c r="C40" s="6"/>
      <c r="D40" s="7" t="b">
        <v>0</v>
      </c>
      <c r="E40" s="7" t="b">
        <v>0</v>
      </c>
      <c r="F40" s="7" t="b">
        <v>0</v>
      </c>
      <c r="G40" s="7" t="b">
        <v>0</v>
      </c>
      <c r="H40" s="7" t="b">
        <v>0</v>
      </c>
      <c r="I40" s="8">
        <v>36.0</v>
      </c>
      <c r="J40" s="8">
        <v>2.843742E7</v>
      </c>
      <c r="K40" s="8">
        <v>1735717.0</v>
      </c>
      <c r="L40" s="6" t="s">
        <v>12425</v>
      </c>
      <c r="M40" s="6" t="s">
        <v>691</v>
      </c>
      <c r="N40" s="6" t="s">
        <v>12426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 t="s">
        <v>12427</v>
      </c>
      <c r="B41" s="6" t="s">
        <v>12428</v>
      </c>
      <c r="C41" s="6"/>
      <c r="D41" s="7" t="b">
        <v>0</v>
      </c>
      <c r="E41" s="7" t="b">
        <v>0</v>
      </c>
      <c r="F41" s="7" t="b">
        <v>0</v>
      </c>
      <c r="G41" s="7" t="b">
        <v>0</v>
      </c>
      <c r="H41" s="7" t="b">
        <v>0</v>
      </c>
      <c r="I41" s="8">
        <v>36.0</v>
      </c>
      <c r="J41" s="8">
        <v>1.3037633E7</v>
      </c>
      <c r="K41" s="8">
        <v>287298.0</v>
      </c>
      <c r="L41" s="6" t="s">
        <v>12429</v>
      </c>
      <c r="M41" s="6" t="s">
        <v>12290</v>
      </c>
      <c r="N41" s="6" t="s">
        <v>12430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 t="s">
        <v>12431</v>
      </c>
      <c r="B42" s="6" t="s">
        <v>12432</v>
      </c>
      <c r="C42" s="6"/>
      <c r="D42" s="7" t="b">
        <v>0</v>
      </c>
      <c r="E42" s="7" t="b">
        <v>0</v>
      </c>
      <c r="F42" s="7" t="b">
        <v>0</v>
      </c>
      <c r="G42" s="7" t="b">
        <v>0</v>
      </c>
      <c r="H42" s="7" t="b">
        <v>0</v>
      </c>
      <c r="I42" s="8">
        <v>36.0</v>
      </c>
      <c r="J42" s="8">
        <v>1.1720677E7</v>
      </c>
      <c r="K42" s="8">
        <v>298730.0</v>
      </c>
      <c r="L42" s="6" t="s">
        <v>12433</v>
      </c>
      <c r="M42" s="6" t="s">
        <v>12407</v>
      </c>
      <c r="N42" s="6" t="s">
        <v>12434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 t="s">
        <v>12435</v>
      </c>
      <c r="B43" s="6" t="s">
        <v>12436</v>
      </c>
      <c r="C43" s="6"/>
      <c r="D43" s="7" t="b">
        <v>0</v>
      </c>
      <c r="E43" s="7" t="b">
        <v>0</v>
      </c>
      <c r="F43" s="7" t="b">
        <v>0</v>
      </c>
      <c r="G43" s="7" t="b">
        <v>0</v>
      </c>
      <c r="H43" s="7" t="b">
        <v>0</v>
      </c>
      <c r="I43" s="8">
        <v>36.0</v>
      </c>
      <c r="J43" s="8">
        <v>1.7947742E7</v>
      </c>
      <c r="K43" s="8">
        <v>4034494.0</v>
      </c>
      <c r="L43" s="6" t="s">
        <v>12437</v>
      </c>
      <c r="M43" s="6" t="s">
        <v>562</v>
      </c>
      <c r="N43" s="6" t="s">
        <v>12438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 t="s">
        <v>12439</v>
      </c>
      <c r="B44" s="6" t="s">
        <v>12440</v>
      </c>
      <c r="C44" s="6"/>
      <c r="D44" s="7" t="b">
        <v>0</v>
      </c>
      <c r="E44" s="7" t="b">
        <v>0</v>
      </c>
      <c r="F44" s="7" t="b">
        <v>0</v>
      </c>
      <c r="G44" s="7" t="b">
        <v>0</v>
      </c>
      <c r="H44" s="7" t="b">
        <v>0</v>
      </c>
      <c r="I44" s="8">
        <v>36.0</v>
      </c>
      <c r="J44" s="8">
        <v>1.6150434E7</v>
      </c>
      <c r="K44" s="8">
        <v>1014610.0</v>
      </c>
      <c r="L44" s="6" t="s">
        <v>12441</v>
      </c>
      <c r="M44" s="6" t="s">
        <v>12341</v>
      </c>
      <c r="N44" s="6" t="s">
        <v>12442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 t="s">
        <v>12443</v>
      </c>
      <c r="B45" s="6" t="s">
        <v>12444</v>
      </c>
      <c r="C45" s="6"/>
      <c r="D45" s="7" t="b">
        <v>0</v>
      </c>
      <c r="E45" s="7" t="b">
        <v>0</v>
      </c>
      <c r="F45" s="7" t="b">
        <v>0</v>
      </c>
      <c r="G45" s="7" t="b">
        <v>0</v>
      </c>
      <c r="H45" s="7" t="b">
        <v>0</v>
      </c>
      <c r="I45" s="8">
        <v>36.0</v>
      </c>
      <c r="J45" s="8">
        <v>1.6319068E7</v>
      </c>
      <c r="K45" s="8">
        <v>1549537.0</v>
      </c>
      <c r="L45" s="6" t="s">
        <v>12445</v>
      </c>
      <c r="M45" s="6" t="s">
        <v>540</v>
      </c>
      <c r="N45" s="6" t="s">
        <v>12446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 t="s">
        <v>12447</v>
      </c>
      <c r="B46" s="6" t="s">
        <v>12448</v>
      </c>
      <c r="C46" s="6"/>
      <c r="D46" s="7" t="b">
        <v>0</v>
      </c>
      <c r="E46" s="7" t="b">
        <v>0</v>
      </c>
      <c r="F46" s="7" t="b">
        <v>0</v>
      </c>
      <c r="G46" s="7" t="b">
        <v>0</v>
      </c>
      <c r="H46" s="7" t="b">
        <v>0</v>
      </c>
      <c r="I46" s="8">
        <v>36.0</v>
      </c>
      <c r="J46" s="8">
        <v>1.0054034E7</v>
      </c>
      <c r="K46" s="8">
        <v>5592023.0</v>
      </c>
      <c r="L46" s="6" t="s">
        <v>12449</v>
      </c>
      <c r="M46" s="6" t="s">
        <v>12450</v>
      </c>
      <c r="N46" s="6" t="s">
        <v>12451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 t="s">
        <v>12452</v>
      </c>
      <c r="B47" s="6" t="s">
        <v>12453</v>
      </c>
      <c r="C47" s="6"/>
      <c r="D47" s="7" t="b">
        <v>0</v>
      </c>
      <c r="E47" s="7" t="b">
        <v>0</v>
      </c>
      <c r="F47" s="7" t="b">
        <v>0</v>
      </c>
      <c r="G47" s="7" t="b">
        <v>0</v>
      </c>
      <c r="H47" s="7" t="b">
        <v>0</v>
      </c>
      <c r="I47" s="8">
        <v>36.0</v>
      </c>
      <c r="J47" s="8">
        <v>1.4581637E7</v>
      </c>
      <c r="K47" s="8">
        <v>1705626.0</v>
      </c>
      <c r="L47" s="6" t="s">
        <v>12454</v>
      </c>
      <c r="M47" s="6" t="s">
        <v>12377</v>
      </c>
      <c r="N47" s="6" t="s">
        <v>12455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 t="s">
        <v>12456</v>
      </c>
      <c r="B48" s="6" t="s">
        <v>12457</v>
      </c>
      <c r="C48" s="6"/>
      <c r="D48" s="7" t="b">
        <v>0</v>
      </c>
      <c r="E48" s="7" t="b">
        <v>0</v>
      </c>
      <c r="F48" s="7" t="b">
        <v>0</v>
      </c>
      <c r="G48" s="7" t="b">
        <v>0</v>
      </c>
      <c r="H48" s="7" t="b">
        <v>0</v>
      </c>
      <c r="I48" s="8">
        <v>36.0</v>
      </c>
      <c r="J48" s="8">
        <v>2.0492153E7</v>
      </c>
      <c r="K48" s="8">
        <v>2214529.0</v>
      </c>
      <c r="L48" s="6" t="s">
        <v>12458</v>
      </c>
      <c r="M48" s="6" t="s">
        <v>12355</v>
      </c>
      <c r="N48" s="6" t="s">
        <v>12459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 t="s">
        <v>12460</v>
      </c>
      <c r="B49" s="6" t="s">
        <v>12461</v>
      </c>
      <c r="C49" s="6"/>
      <c r="D49" s="7" t="b">
        <v>0</v>
      </c>
      <c r="E49" s="7" t="b">
        <v>0</v>
      </c>
      <c r="F49" s="7" t="b">
        <v>0</v>
      </c>
      <c r="G49" s="7" t="b">
        <v>0</v>
      </c>
      <c r="H49" s="7" t="b">
        <v>0</v>
      </c>
      <c r="I49" s="8">
        <v>36.0</v>
      </c>
      <c r="J49" s="8">
        <v>1.2754018E7</v>
      </c>
      <c r="K49" s="8">
        <v>6073371.0</v>
      </c>
      <c r="L49" s="6" t="s">
        <v>12462</v>
      </c>
      <c r="M49" s="6" t="s">
        <v>12450</v>
      </c>
      <c r="N49" s="6" t="s">
        <v>12463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 t="s">
        <v>12464</v>
      </c>
      <c r="B50" s="6" t="s">
        <v>12465</v>
      </c>
      <c r="C50" s="6"/>
      <c r="D50" s="7" t="b">
        <v>0</v>
      </c>
      <c r="E50" s="7" t="b">
        <v>0</v>
      </c>
      <c r="F50" s="7" t="b">
        <v>0</v>
      </c>
      <c r="G50" s="7" t="b">
        <v>0</v>
      </c>
      <c r="H50" s="7" t="b">
        <v>0</v>
      </c>
      <c r="I50" s="8">
        <v>36.0</v>
      </c>
      <c r="J50" s="8">
        <v>2.0729953E7</v>
      </c>
      <c r="K50" s="8">
        <v>3536127.0</v>
      </c>
      <c r="L50" s="6" t="s">
        <v>12466</v>
      </c>
      <c r="M50" s="6" t="s">
        <v>3012</v>
      </c>
      <c r="N50" s="6" t="s">
        <v>12467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 t="s">
        <v>12468</v>
      </c>
      <c r="B51" s="6" t="s">
        <v>12469</v>
      </c>
      <c r="C51" s="6"/>
      <c r="D51" s="7" t="b">
        <v>0</v>
      </c>
      <c r="E51" s="7" t="b">
        <v>0</v>
      </c>
      <c r="F51" s="7" t="b">
        <v>0</v>
      </c>
      <c r="G51" s="7" t="b">
        <v>0</v>
      </c>
      <c r="H51" s="7" t="b">
        <v>0</v>
      </c>
      <c r="I51" s="8">
        <v>36.0</v>
      </c>
      <c r="J51" s="8">
        <v>7522814.0</v>
      </c>
      <c r="K51" s="8">
        <v>516293.0</v>
      </c>
      <c r="L51" s="6" t="s">
        <v>12470</v>
      </c>
      <c r="M51" s="6" t="s">
        <v>301</v>
      </c>
      <c r="N51" s="6" t="s">
        <v>12471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 t="s">
        <v>12472</v>
      </c>
      <c r="B52" s="6" t="s">
        <v>12473</v>
      </c>
      <c r="C52" s="6"/>
      <c r="D52" s="7" t="b">
        <v>0</v>
      </c>
      <c r="E52" s="7" t="b">
        <v>0</v>
      </c>
      <c r="F52" s="7" t="b">
        <v>0</v>
      </c>
      <c r="G52" s="7" t="b">
        <v>0</v>
      </c>
      <c r="H52" s="7" t="b">
        <v>0</v>
      </c>
      <c r="I52" s="8">
        <v>36.0</v>
      </c>
      <c r="J52" s="8">
        <v>1.7706642E7</v>
      </c>
      <c r="K52" s="8">
        <v>433255.0</v>
      </c>
      <c r="L52" s="6" t="s">
        <v>12474</v>
      </c>
      <c r="M52" s="6" t="s">
        <v>12475</v>
      </c>
      <c r="N52" s="6" t="s">
        <v>12476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 t="s">
        <v>12477</v>
      </c>
      <c r="B53" s="6" t="s">
        <v>12478</v>
      </c>
      <c r="C53" s="6"/>
      <c r="D53" s="7" t="b">
        <v>0</v>
      </c>
      <c r="E53" s="7" t="b">
        <v>0</v>
      </c>
      <c r="F53" s="7" t="b">
        <v>0</v>
      </c>
      <c r="G53" s="7" t="b">
        <v>0</v>
      </c>
      <c r="H53" s="7" t="b">
        <v>0</v>
      </c>
      <c r="I53" s="8">
        <v>36.0</v>
      </c>
      <c r="J53" s="8">
        <v>2.5663435E7</v>
      </c>
      <c r="K53" s="8">
        <v>922761.0</v>
      </c>
      <c r="L53" s="6" t="s">
        <v>12479</v>
      </c>
      <c r="M53" s="6" t="s">
        <v>691</v>
      </c>
      <c r="N53" s="6" t="s">
        <v>12480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 t="s">
        <v>12481</v>
      </c>
      <c r="B54" s="6" t="s">
        <v>12482</v>
      </c>
      <c r="C54" s="6"/>
      <c r="D54" s="7" t="b">
        <v>0</v>
      </c>
      <c r="E54" s="7" t="b">
        <v>0</v>
      </c>
      <c r="F54" s="7" t="b">
        <v>0</v>
      </c>
      <c r="G54" s="7" t="b">
        <v>0</v>
      </c>
      <c r="H54" s="7" t="b">
        <v>0</v>
      </c>
      <c r="I54" s="8">
        <v>36.0</v>
      </c>
      <c r="J54" s="8">
        <v>3.0091446E7</v>
      </c>
      <c r="K54" s="8">
        <v>1490309.0</v>
      </c>
      <c r="L54" s="6" t="s">
        <v>12483</v>
      </c>
      <c r="M54" s="6" t="s">
        <v>12484</v>
      </c>
      <c r="N54" s="6" t="s">
        <v>12485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 t="s">
        <v>12486</v>
      </c>
      <c r="B55" s="6" t="s">
        <v>12487</v>
      </c>
      <c r="C55" s="6"/>
      <c r="D55" s="7" t="b">
        <v>0</v>
      </c>
      <c r="E55" s="7" t="b">
        <v>0</v>
      </c>
      <c r="F55" s="7" t="b">
        <v>0</v>
      </c>
      <c r="G55" s="7" t="b">
        <v>0</v>
      </c>
      <c r="H55" s="7" t="b">
        <v>0</v>
      </c>
      <c r="I55" s="8">
        <v>36.0</v>
      </c>
      <c r="J55" s="8">
        <v>1.0345133E7</v>
      </c>
      <c r="K55" s="8">
        <v>3092749.0</v>
      </c>
      <c r="L55" s="6" t="s">
        <v>12488</v>
      </c>
      <c r="M55" s="6" t="s">
        <v>540</v>
      </c>
      <c r="N55" s="6" t="s">
        <v>12489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 t="s">
        <v>12490</v>
      </c>
      <c r="B56" s="6" t="s">
        <v>12491</v>
      </c>
      <c r="C56" s="6"/>
      <c r="D56" s="7" t="b">
        <v>0</v>
      </c>
      <c r="E56" s="7" t="b">
        <v>0</v>
      </c>
      <c r="F56" s="7" t="b">
        <v>0</v>
      </c>
      <c r="G56" s="7" t="b">
        <v>0</v>
      </c>
      <c r="H56" s="7" t="b">
        <v>0</v>
      </c>
      <c r="I56" s="8">
        <v>36.0</v>
      </c>
      <c r="J56" s="8">
        <v>2.439915E7</v>
      </c>
      <c r="K56" s="8">
        <v>3716235.0</v>
      </c>
      <c r="L56" s="6" t="s">
        <v>12492</v>
      </c>
      <c r="M56" s="6" t="s">
        <v>12346</v>
      </c>
      <c r="N56" s="6" t="s">
        <v>12493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 t="s">
        <v>12494</v>
      </c>
      <c r="B57" s="6" t="s">
        <v>12495</v>
      </c>
      <c r="C57" s="6"/>
      <c r="D57" s="7" t="b">
        <v>0</v>
      </c>
      <c r="E57" s="7" t="b">
        <v>0</v>
      </c>
      <c r="F57" s="7" t="b">
        <v>0</v>
      </c>
      <c r="G57" s="7" t="b">
        <v>0</v>
      </c>
      <c r="H57" s="7" t="b">
        <v>0</v>
      </c>
      <c r="I57" s="8">
        <v>36.0</v>
      </c>
      <c r="J57" s="8">
        <v>2.9597304E7</v>
      </c>
      <c r="K57" s="8">
        <v>4282311.0</v>
      </c>
      <c r="L57" s="6" t="s">
        <v>12496</v>
      </c>
      <c r="M57" s="6" t="s">
        <v>12475</v>
      </c>
      <c r="N57" s="6" t="s">
        <v>12497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 t="s">
        <v>12498</v>
      </c>
      <c r="B58" s="6" t="s">
        <v>12499</v>
      </c>
      <c r="C58" s="6"/>
      <c r="D58" s="7" t="b">
        <v>0</v>
      </c>
      <c r="E58" s="7" t="b">
        <v>0</v>
      </c>
      <c r="F58" s="7" t="b">
        <v>0</v>
      </c>
      <c r="G58" s="7" t="b">
        <v>0</v>
      </c>
      <c r="H58" s="7" t="b">
        <v>0</v>
      </c>
      <c r="I58" s="8">
        <v>36.0</v>
      </c>
      <c r="J58" s="8">
        <v>1.8940286E7</v>
      </c>
      <c r="K58" s="8">
        <v>2985443.0</v>
      </c>
      <c r="L58" s="6" t="s">
        <v>12500</v>
      </c>
      <c r="M58" s="6" t="s">
        <v>12341</v>
      </c>
      <c r="N58" s="6" t="s">
        <v>12501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 t="s">
        <v>12502</v>
      </c>
      <c r="B59" s="6" t="s">
        <v>12503</v>
      </c>
      <c r="C59" s="6"/>
      <c r="D59" s="7" t="b">
        <v>0</v>
      </c>
      <c r="E59" s="7" t="b">
        <v>0</v>
      </c>
      <c r="F59" s="7" t="b">
        <v>0</v>
      </c>
      <c r="G59" s="7" t="b">
        <v>0</v>
      </c>
      <c r="H59" s="7" t="b">
        <v>0</v>
      </c>
      <c r="I59" s="8">
        <v>36.0</v>
      </c>
      <c r="J59" s="8">
        <v>3.5734909E7</v>
      </c>
      <c r="K59" s="8">
        <v>1.1483351E7</v>
      </c>
      <c r="L59" s="6" t="s">
        <v>12504</v>
      </c>
      <c r="M59" s="6" t="s">
        <v>12290</v>
      </c>
      <c r="N59" s="6" t="s">
        <v>12505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 t="s">
        <v>12506</v>
      </c>
      <c r="B60" s="6" t="s">
        <v>12507</v>
      </c>
      <c r="C60" s="6"/>
      <c r="D60" s="7" t="b">
        <v>0</v>
      </c>
      <c r="E60" s="7" t="b">
        <v>0</v>
      </c>
      <c r="F60" s="7" t="b">
        <v>0</v>
      </c>
      <c r="G60" s="7" t="b">
        <v>0</v>
      </c>
      <c r="H60" s="7" t="b">
        <v>0</v>
      </c>
      <c r="I60" s="8">
        <v>36.0</v>
      </c>
      <c r="J60" s="8">
        <v>1.5625667E7</v>
      </c>
      <c r="K60" s="8">
        <v>383538.0</v>
      </c>
      <c r="L60" s="6" t="s">
        <v>12508</v>
      </c>
      <c r="M60" s="6" t="s">
        <v>12509</v>
      </c>
      <c r="N60" s="6" t="s">
        <v>12510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 t="s">
        <v>12511</v>
      </c>
      <c r="B61" s="6" t="s">
        <v>12512</v>
      </c>
      <c r="C61" s="6"/>
      <c r="D61" s="7" t="b">
        <v>0</v>
      </c>
      <c r="E61" s="7" t="b">
        <v>0</v>
      </c>
      <c r="F61" s="7" t="b">
        <v>0</v>
      </c>
      <c r="G61" s="7" t="b">
        <v>0</v>
      </c>
      <c r="H61" s="7" t="b">
        <v>0</v>
      </c>
      <c r="I61" s="8">
        <v>36.0</v>
      </c>
      <c r="J61" s="8">
        <v>2.0379675E7</v>
      </c>
      <c r="K61" s="8">
        <v>2412084.0</v>
      </c>
      <c r="L61" s="6" t="s">
        <v>12513</v>
      </c>
      <c r="M61" s="6" t="s">
        <v>12368</v>
      </c>
      <c r="N61" s="6" t="s">
        <v>12514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 t="s">
        <v>12515</v>
      </c>
      <c r="B62" s="6" t="s">
        <v>12516</v>
      </c>
      <c r="C62" s="6"/>
      <c r="D62" s="7" t="b">
        <v>0</v>
      </c>
      <c r="E62" s="7" t="b">
        <v>0</v>
      </c>
      <c r="F62" s="7" t="b">
        <v>0</v>
      </c>
      <c r="G62" s="7" t="b">
        <v>0</v>
      </c>
      <c r="H62" s="7" t="b">
        <v>0</v>
      </c>
      <c r="I62" s="8">
        <v>36.0</v>
      </c>
      <c r="J62" s="8">
        <v>2.1532017E7</v>
      </c>
      <c r="K62" s="8">
        <v>2071526.0</v>
      </c>
      <c r="L62" s="6" t="s">
        <v>12517</v>
      </c>
      <c r="M62" s="6" t="s">
        <v>12346</v>
      </c>
      <c r="N62" s="6" t="s">
        <v>12518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 t="s">
        <v>12519</v>
      </c>
      <c r="B63" s="6" t="s">
        <v>12520</v>
      </c>
      <c r="C63" s="6"/>
      <c r="D63" s="7" t="b">
        <v>0</v>
      </c>
      <c r="E63" s="7" t="b">
        <v>0</v>
      </c>
      <c r="F63" s="7" t="b">
        <v>0</v>
      </c>
      <c r="G63" s="7" t="b">
        <v>0</v>
      </c>
      <c r="H63" s="7" t="b">
        <v>0</v>
      </c>
      <c r="I63" s="8">
        <v>36.0</v>
      </c>
      <c r="J63" s="8">
        <v>2.4659463E7</v>
      </c>
      <c r="K63" s="8">
        <v>3195803.0</v>
      </c>
      <c r="L63" s="6" t="s">
        <v>12521</v>
      </c>
      <c r="M63" s="6" t="s">
        <v>2030</v>
      </c>
      <c r="N63" s="6" t="s">
        <v>12522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 t="s">
        <v>12523</v>
      </c>
      <c r="B64" s="6" t="s">
        <v>12524</v>
      </c>
      <c r="C64" s="6"/>
      <c r="D64" s="7" t="b">
        <v>0</v>
      </c>
      <c r="E64" s="7" t="b">
        <v>0</v>
      </c>
      <c r="F64" s="7" t="b">
        <v>0</v>
      </c>
      <c r="G64" s="7" t="b">
        <v>0</v>
      </c>
      <c r="H64" s="7" t="b">
        <v>0</v>
      </c>
      <c r="I64" s="8">
        <v>36.0</v>
      </c>
      <c r="J64" s="8">
        <v>1.053797E7</v>
      </c>
      <c r="K64" s="8">
        <v>242508.0</v>
      </c>
      <c r="L64" s="6" t="s">
        <v>12525</v>
      </c>
      <c r="M64" s="6" t="s">
        <v>3012</v>
      </c>
      <c r="N64" s="6" t="s">
        <v>12526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 t="s">
        <v>12527</v>
      </c>
      <c r="B65" s="6" t="s">
        <v>12528</v>
      </c>
      <c r="C65" s="6"/>
      <c r="D65" s="7" t="b">
        <v>0</v>
      </c>
      <c r="E65" s="7" t="b">
        <v>0</v>
      </c>
      <c r="F65" s="7" t="b">
        <v>0</v>
      </c>
      <c r="G65" s="7" t="b">
        <v>0</v>
      </c>
      <c r="H65" s="7" t="b">
        <v>0</v>
      </c>
      <c r="I65" s="8">
        <v>36.0</v>
      </c>
      <c r="J65" s="8">
        <v>3.7026578E7</v>
      </c>
      <c r="K65" s="8">
        <v>2.0101842E7</v>
      </c>
      <c r="L65" s="6" t="s">
        <v>12529</v>
      </c>
      <c r="M65" s="6" t="s">
        <v>12382</v>
      </c>
      <c r="N65" s="6" t="s">
        <v>12530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 t="s">
        <v>12531</v>
      </c>
      <c r="B66" s="6" t="s">
        <v>12532</v>
      </c>
      <c r="C66" s="6"/>
      <c r="D66" s="7" t="b">
        <v>0</v>
      </c>
      <c r="E66" s="7" t="b">
        <v>0</v>
      </c>
      <c r="F66" s="7" t="b">
        <v>0</v>
      </c>
      <c r="G66" s="7" t="b">
        <v>0</v>
      </c>
      <c r="H66" s="7" t="b">
        <v>0</v>
      </c>
      <c r="I66" s="8">
        <v>36.0</v>
      </c>
      <c r="J66" s="8">
        <v>1.2857722E7</v>
      </c>
      <c r="K66" s="8">
        <v>1252200.0</v>
      </c>
      <c r="L66" s="6" t="s">
        <v>12533</v>
      </c>
      <c r="M66" s="6" t="s">
        <v>12417</v>
      </c>
      <c r="N66" s="6" t="s">
        <v>12534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 t="s">
        <v>12535</v>
      </c>
      <c r="B67" s="6" t="s">
        <v>12536</v>
      </c>
      <c r="C67" s="6"/>
      <c r="D67" s="7" t="b">
        <v>0</v>
      </c>
      <c r="E67" s="7" t="b">
        <v>0</v>
      </c>
      <c r="F67" s="7" t="b">
        <v>0</v>
      </c>
      <c r="G67" s="7" t="b">
        <v>0</v>
      </c>
      <c r="H67" s="7" t="b">
        <v>0</v>
      </c>
      <c r="I67" s="8">
        <v>36.0</v>
      </c>
      <c r="J67" s="8">
        <v>1.4392183E7</v>
      </c>
      <c r="K67" s="8">
        <v>844689.0</v>
      </c>
      <c r="L67" s="6" t="s">
        <v>12537</v>
      </c>
      <c r="M67" s="6" t="s">
        <v>2306</v>
      </c>
      <c r="N67" s="6" t="s">
        <v>12538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 t="s">
        <v>12539</v>
      </c>
      <c r="B68" s="6" t="s">
        <v>12540</v>
      </c>
      <c r="C68" s="6"/>
      <c r="D68" s="7" t="b">
        <v>0</v>
      </c>
      <c r="E68" s="7" t="b">
        <v>0</v>
      </c>
      <c r="F68" s="7" t="b">
        <v>0</v>
      </c>
      <c r="G68" s="7" t="b">
        <v>0</v>
      </c>
      <c r="H68" s="7" t="b">
        <v>0</v>
      </c>
      <c r="I68" s="8">
        <v>36.0</v>
      </c>
      <c r="J68" s="8">
        <v>2.2244312E7</v>
      </c>
      <c r="K68" s="8">
        <v>2484123.0</v>
      </c>
      <c r="L68" s="6" t="s">
        <v>12541</v>
      </c>
      <c r="M68" s="6" t="s">
        <v>12542</v>
      </c>
      <c r="N68" s="6" t="s">
        <v>12543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 t="s">
        <v>12544</v>
      </c>
      <c r="B69" s="6" t="s">
        <v>12545</v>
      </c>
      <c r="C69" s="6"/>
      <c r="D69" s="7" t="b">
        <v>0</v>
      </c>
      <c r="E69" s="7" t="b">
        <v>0</v>
      </c>
      <c r="F69" s="7" t="b">
        <v>0</v>
      </c>
      <c r="G69" s="7" t="b">
        <v>0</v>
      </c>
      <c r="H69" s="7" t="b">
        <v>0</v>
      </c>
      <c r="I69" s="8">
        <v>36.0</v>
      </c>
      <c r="J69" s="8">
        <v>1.1816662E7</v>
      </c>
      <c r="K69" s="8">
        <v>1.1026957E7</v>
      </c>
      <c r="L69" s="6" t="s">
        <v>12546</v>
      </c>
      <c r="M69" s="6" t="s">
        <v>3012</v>
      </c>
      <c r="N69" s="6" t="s">
        <v>12547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 t="s">
        <v>12548</v>
      </c>
      <c r="B70" s="6" t="s">
        <v>12549</v>
      </c>
      <c r="C70" s="6"/>
      <c r="D70" s="7" t="b">
        <v>0</v>
      </c>
      <c r="E70" s="7" t="b">
        <v>0</v>
      </c>
      <c r="F70" s="7" t="b">
        <v>0</v>
      </c>
      <c r="G70" s="7" t="b">
        <v>0</v>
      </c>
      <c r="H70" s="7" t="b">
        <v>0</v>
      </c>
      <c r="I70" s="8">
        <v>36.0</v>
      </c>
      <c r="J70" s="8">
        <v>2.9550141E7</v>
      </c>
      <c r="K70" s="8">
        <v>760016.0</v>
      </c>
      <c r="L70" s="6" t="s">
        <v>12550</v>
      </c>
      <c r="M70" s="6" t="s">
        <v>12290</v>
      </c>
      <c r="N70" s="6" t="s">
        <v>12551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 t="s">
        <v>12552</v>
      </c>
      <c r="B71" s="6" t="s">
        <v>12553</v>
      </c>
      <c r="C71" s="6"/>
      <c r="D71" s="7" t="b">
        <v>0</v>
      </c>
      <c r="E71" s="7" t="b">
        <v>0</v>
      </c>
      <c r="F71" s="7" t="b">
        <v>0</v>
      </c>
      <c r="G71" s="7" t="b">
        <v>0</v>
      </c>
      <c r="H71" s="7" t="b">
        <v>0</v>
      </c>
      <c r="I71" s="8">
        <v>36.0</v>
      </c>
      <c r="J71" s="8">
        <v>2.3405564E7</v>
      </c>
      <c r="K71" s="8">
        <v>2743705.0</v>
      </c>
      <c r="L71" s="6" t="s">
        <v>12554</v>
      </c>
      <c r="M71" s="6" t="s">
        <v>3012</v>
      </c>
      <c r="N71" s="6" t="s">
        <v>12555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 t="s">
        <v>12556</v>
      </c>
      <c r="B72" s="6" t="s">
        <v>12557</v>
      </c>
      <c r="C72" s="6"/>
      <c r="D72" s="7" t="b">
        <v>0</v>
      </c>
      <c r="E72" s="7" t="b">
        <v>0</v>
      </c>
      <c r="F72" s="7" t="b">
        <v>0</v>
      </c>
      <c r="G72" s="7" t="b">
        <v>0</v>
      </c>
      <c r="H72" s="7" t="b">
        <v>0</v>
      </c>
      <c r="I72" s="8">
        <v>36.0</v>
      </c>
      <c r="J72" s="8">
        <v>3.0708091E7</v>
      </c>
      <c r="K72" s="8">
        <v>5511424.0</v>
      </c>
      <c r="L72" s="6" t="s">
        <v>12558</v>
      </c>
      <c r="M72" s="6" t="s">
        <v>12281</v>
      </c>
      <c r="N72" s="6" t="s">
        <v>12559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 t="s">
        <v>12560</v>
      </c>
      <c r="B73" s="6" t="s">
        <v>12561</v>
      </c>
      <c r="C73" s="6"/>
      <c r="D73" s="7" t="b">
        <v>0</v>
      </c>
      <c r="E73" s="7" t="b">
        <v>0</v>
      </c>
      <c r="F73" s="7" t="b">
        <v>0</v>
      </c>
      <c r="G73" s="7" t="b">
        <v>0</v>
      </c>
      <c r="H73" s="7" t="b">
        <v>0</v>
      </c>
      <c r="I73" s="8">
        <v>36.0</v>
      </c>
      <c r="J73" s="8">
        <v>5550956.0</v>
      </c>
      <c r="K73" s="8">
        <v>598731.0</v>
      </c>
      <c r="L73" s="6" t="s">
        <v>12562</v>
      </c>
      <c r="M73" s="6" t="s">
        <v>301</v>
      </c>
      <c r="N73" s="6" t="s">
        <v>12563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 t="s">
        <v>12564</v>
      </c>
      <c r="B74" s="6" t="s">
        <v>12565</v>
      </c>
      <c r="C74" s="6"/>
      <c r="D74" s="7" t="b">
        <v>0</v>
      </c>
      <c r="E74" s="7" t="b">
        <v>0</v>
      </c>
      <c r="F74" s="7" t="b">
        <v>0</v>
      </c>
      <c r="G74" s="7" t="b">
        <v>0</v>
      </c>
      <c r="H74" s="7" t="b">
        <v>0</v>
      </c>
      <c r="I74" s="8">
        <v>36.0</v>
      </c>
      <c r="J74" s="8">
        <v>1.9702199E7</v>
      </c>
      <c r="K74" s="8">
        <v>3193781.0</v>
      </c>
      <c r="L74" s="6" t="s">
        <v>12566</v>
      </c>
      <c r="M74" s="6" t="s">
        <v>12567</v>
      </c>
      <c r="N74" s="6" t="s">
        <v>12568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 t="s">
        <v>12569</v>
      </c>
      <c r="B75" s="6" t="s">
        <v>12570</v>
      </c>
      <c r="C75" s="6"/>
      <c r="D75" s="7" t="b">
        <v>0</v>
      </c>
      <c r="E75" s="7" t="b">
        <v>0</v>
      </c>
      <c r="F75" s="7" t="b">
        <v>0</v>
      </c>
      <c r="G75" s="7" t="b">
        <v>0</v>
      </c>
      <c r="H75" s="7" t="b">
        <v>0</v>
      </c>
      <c r="I75" s="8">
        <v>36.0</v>
      </c>
      <c r="J75" s="8">
        <v>2.7380234E7</v>
      </c>
      <c r="K75" s="8">
        <v>5870069.0</v>
      </c>
      <c r="L75" s="6" t="s">
        <v>12571</v>
      </c>
      <c r="M75" s="6" t="s">
        <v>794</v>
      </c>
      <c r="N75" s="6" t="s">
        <v>12572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 t="s">
        <v>12573</v>
      </c>
      <c r="B76" s="6" t="s">
        <v>12574</v>
      </c>
      <c r="C76" s="6"/>
      <c r="D76" s="7" t="b">
        <v>0</v>
      </c>
      <c r="E76" s="7" t="b">
        <v>0</v>
      </c>
      <c r="F76" s="7" t="b">
        <v>0</v>
      </c>
      <c r="G76" s="7" t="b">
        <v>0</v>
      </c>
      <c r="H76" s="7" t="b">
        <v>0</v>
      </c>
      <c r="I76" s="8">
        <v>36.0</v>
      </c>
      <c r="J76" s="8">
        <v>2.008628E7</v>
      </c>
      <c r="K76" s="8">
        <v>1228634.0</v>
      </c>
      <c r="L76" s="6" t="s">
        <v>12575</v>
      </c>
      <c r="M76" s="6" t="s">
        <v>12576</v>
      </c>
      <c r="N76" s="6" t="s">
        <v>12577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 t="s">
        <v>12578</v>
      </c>
      <c r="B77" s="6" t="s">
        <v>12579</v>
      </c>
      <c r="C77" s="6"/>
      <c r="D77" s="7" t="b">
        <v>0</v>
      </c>
      <c r="E77" s="7" t="b">
        <v>0</v>
      </c>
      <c r="F77" s="7" t="b">
        <v>0</v>
      </c>
      <c r="G77" s="7" t="b">
        <v>0</v>
      </c>
      <c r="H77" s="7" t="b">
        <v>0</v>
      </c>
      <c r="I77" s="8">
        <v>36.0</v>
      </c>
      <c r="J77" s="8">
        <v>2.0758406E7</v>
      </c>
      <c r="K77" s="8">
        <v>2471065.0</v>
      </c>
      <c r="L77" s="6" t="s">
        <v>12580</v>
      </c>
      <c r="M77" s="6" t="s">
        <v>12341</v>
      </c>
      <c r="N77" s="6" t="s">
        <v>12581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 t="s">
        <v>12582</v>
      </c>
      <c r="B78" s="6" t="s">
        <v>12583</v>
      </c>
      <c r="C78" s="6"/>
      <c r="D78" s="7" t="b">
        <v>0</v>
      </c>
      <c r="E78" s="7" t="b">
        <v>0</v>
      </c>
      <c r="F78" s="7" t="b">
        <v>0</v>
      </c>
      <c r="G78" s="7" t="b">
        <v>0</v>
      </c>
      <c r="H78" s="7" t="b">
        <v>0</v>
      </c>
      <c r="I78" s="8">
        <v>36.0</v>
      </c>
      <c r="J78" s="8">
        <v>1.380582E7</v>
      </c>
      <c r="K78" s="8">
        <v>1135410.0</v>
      </c>
      <c r="L78" s="6" t="s">
        <v>12584</v>
      </c>
      <c r="M78" s="6" t="s">
        <v>12576</v>
      </c>
      <c r="N78" s="6" t="s">
        <v>12585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 t="s">
        <v>12586</v>
      </c>
      <c r="B79" s="6" t="s">
        <v>12587</v>
      </c>
      <c r="C79" s="6"/>
      <c r="D79" s="7" t="b">
        <v>0</v>
      </c>
      <c r="E79" s="7" t="b">
        <v>0</v>
      </c>
      <c r="F79" s="7" t="b">
        <v>0</v>
      </c>
      <c r="G79" s="7" t="b">
        <v>0</v>
      </c>
      <c r="H79" s="7" t="b">
        <v>0</v>
      </c>
      <c r="I79" s="8">
        <v>36.0</v>
      </c>
      <c r="J79" s="8">
        <v>1.504308E7</v>
      </c>
      <c r="K79" s="8">
        <v>2049727.0</v>
      </c>
      <c r="L79" s="6" t="s">
        <v>12588</v>
      </c>
      <c r="M79" s="6" t="s">
        <v>3012</v>
      </c>
      <c r="N79" s="6" t="s">
        <v>12589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 t="s">
        <v>12590</v>
      </c>
      <c r="B80" s="6" t="s">
        <v>12591</v>
      </c>
      <c r="C80" s="6"/>
      <c r="D80" s="7" t="b">
        <v>0</v>
      </c>
      <c r="E80" s="7" t="b">
        <v>0</v>
      </c>
      <c r="F80" s="7" t="b">
        <v>0</v>
      </c>
      <c r="G80" s="7" t="b">
        <v>0</v>
      </c>
      <c r="H80" s="7" t="b">
        <v>0</v>
      </c>
      <c r="I80" s="8">
        <v>36.0</v>
      </c>
      <c r="J80" s="8">
        <v>3.4988173E7</v>
      </c>
      <c r="K80" s="8">
        <v>1681192.0</v>
      </c>
      <c r="L80" s="6" t="s">
        <v>12592</v>
      </c>
      <c r="M80" s="6" t="s">
        <v>691</v>
      </c>
      <c r="N80" s="6" t="s">
        <v>12593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 t="s">
        <v>12594</v>
      </c>
      <c r="B81" s="6" t="s">
        <v>12595</v>
      </c>
      <c r="C81" s="6"/>
      <c r="D81" s="7" t="b">
        <v>0</v>
      </c>
      <c r="E81" s="7" t="b">
        <v>0</v>
      </c>
      <c r="F81" s="7" t="b">
        <v>0</v>
      </c>
      <c r="G81" s="7" t="b">
        <v>0</v>
      </c>
      <c r="H81" s="7" t="b">
        <v>0</v>
      </c>
      <c r="I81" s="8">
        <v>36.0</v>
      </c>
      <c r="J81" s="8">
        <v>1.7861755E7</v>
      </c>
      <c r="K81" s="8">
        <v>2844424.0</v>
      </c>
      <c r="L81" s="6" t="s">
        <v>12596</v>
      </c>
      <c r="M81" s="6" t="s">
        <v>3012</v>
      </c>
      <c r="N81" s="6" t="s">
        <v>12597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 t="s">
        <v>12598</v>
      </c>
      <c r="B82" s="6" t="s">
        <v>12599</v>
      </c>
      <c r="C82" s="6"/>
      <c r="D82" s="7" t="b">
        <v>0</v>
      </c>
      <c r="E82" s="7" t="b">
        <v>0</v>
      </c>
      <c r="F82" s="7" t="b">
        <v>0</v>
      </c>
      <c r="G82" s="7" t="b">
        <v>0</v>
      </c>
      <c r="H82" s="7" t="b">
        <v>0</v>
      </c>
      <c r="I82" s="8">
        <v>36.0</v>
      </c>
      <c r="J82" s="8">
        <v>2.5579014E7</v>
      </c>
      <c r="K82" s="8">
        <v>839761.0</v>
      </c>
      <c r="L82" s="6" t="s">
        <v>12600</v>
      </c>
      <c r="M82" s="6" t="s">
        <v>98</v>
      </c>
      <c r="N82" s="6" t="s">
        <v>12601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 t="s">
        <v>12602</v>
      </c>
      <c r="B83" s="6" t="s">
        <v>12603</v>
      </c>
      <c r="C83" s="6"/>
      <c r="D83" s="7" t="b">
        <v>0</v>
      </c>
      <c r="E83" s="7" t="b">
        <v>0</v>
      </c>
      <c r="F83" s="7" t="b">
        <v>0</v>
      </c>
      <c r="G83" s="7" t="b">
        <v>0</v>
      </c>
      <c r="H83" s="7" t="b">
        <v>0</v>
      </c>
      <c r="I83" s="8">
        <v>36.0</v>
      </c>
      <c r="J83" s="8">
        <v>4469296.0</v>
      </c>
      <c r="K83" s="8">
        <v>1816027.0</v>
      </c>
      <c r="L83" s="6" t="s">
        <v>12604</v>
      </c>
      <c r="M83" s="6" t="s">
        <v>723</v>
      </c>
      <c r="N83" s="6" t="s">
        <v>12605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 t="s">
        <v>12606</v>
      </c>
      <c r="B84" s="6" t="s">
        <v>12607</v>
      </c>
      <c r="C84" s="6"/>
      <c r="D84" s="7" t="b">
        <v>0</v>
      </c>
      <c r="E84" s="7" t="b">
        <v>0</v>
      </c>
      <c r="F84" s="7" t="b">
        <v>0</v>
      </c>
      <c r="G84" s="7" t="b">
        <v>0</v>
      </c>
      <c r="H84" s="7" t="b">
        <v>0</v>
      </c>
      <c r="I84" s="8">
        <v>36.0</v>
      </c>
      <c r="J84" s="8">
        <v>4.4930082E7</v>
      </c>
      <c r="K84" s="8">
        <v>1.1281675E7</v>
      </c>
      <c r="L84" s="6" t="s">
        <v>12608</v>
      </c>
      <c r="M84" s="6" t="s">
        <v>12290</v>
      </c>
      <c r="N84" s="6" t="s">
        <v>12609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 t="s">
        <v>12610</v>
      </c>
      <c r="B85" s="6" t="s">
        <v>12611</v>
      </c>
      <c r="C85" s="6"/>
      <c r="D85" s="7" t="b">
        <v>0</v>
      </c>
      <c r="E85" s="7" t="b">
        <v>0</v>
      </c>
      <c r="F85" s="7" t="b">
        <v>0</v>
      </c>
      <c r="G85" s="7" t="b">
        <v>0</v>
      </c>
      <c r="H85" s="7" t="b">
        <v>0</v>
      </c>
      <c r="I85" s="8">
        <v>36.0</v>
      </c>
      <c r="J85" s="8">
        <v>1.9617841E7</v>
      </c>
      <c r="K85" s="8">
        <v>778991.0</v>
      </c>
      <c r="L85" s="6" t="s">
        <v>12612</v>
      </c>
      <c r="M85" s="6" t="s">
        <v>12290</v>
      </c>
      <c r="N85" s="6" t="s">
        <v>12613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 t="s">
        <v>12614</v>
      </c>
      <c r="B86" s="6" t="s">
        <v>12615</v>
      </c>
      <c r="C86" s="6"/>
      <c r="D86" s="7" t="b">
        <v>0</v>
      </c>
      <c r="E86" s="7" t="b">
        <v>0</v>
      </c>
      <c r="F86" s="7" t="b">
        <v>0</v>
      </c>
      <c r="G86" s="7" t="b">
        <v>0</v>
      </c>
      <c r="H86" s="7" t="b">
        <v>0</v>
      </c>
      <c r="I86" s="8">
        <v>36.0</v>
      </c>
      <c r="J86" s="8">
        <v>1.7248038E7</v>
      </c>
      <c r="K86" s="8">
        <v>2782593.0</v>
      </c>
      <c r="L86" s="6" t="s">
        <v>12616</v>
      </c>
      <c r="M86" s="6" t="s">
        <v>691</v>
      </c>
      <c r="N86" s="6" t="s">
        <v>12617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 t="s">
        <v>12618</v>
      </c>
      <c r="B87" s="6" t="s">
        <v>12619</v>
      </c>
      <c r="C87" s="6"/>
      <c r="D87" s="7" t="b">
        <v>0</v>
      </c>
      <c r="E87" s="7" t="b">
        <v>0</v>
      </c>
      <c r="F87" s="7" t="b">
        <v>0</v>
      </c>
      <c r="G87" s="7" t="b">
        <v>0</v>
      </c>
      <c r="H87" s="7" t="b">
        <v>0</v>
      </c>
      <c r="I87" s="8">
        <v>36.0</v>
      </c>
      <c r="J87" s="8">
        <v>1.4360544E7</v>
      </c>
      <c r="K87" s="8">
        <v>273696.0</v>
      </c>
      <c r="L87" s="6" t="s">
        <v>12620</v>
      </c>
      <c r="M87" s="6" t="s">
        <v>12382</v>
      </c>
      <c r="N87" s="6" t="s">
        <v>12621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 t="s">
        <v>12622</v>
      </c>
      <c r="B88" s="6" t="s">
        <v>12623</v>
      </c>
      <c r="C88" s="6"/>
      <c r="D88" s="7" t="b">
        <v>0</v>
      </c>
      <c r="E88" s="7" t="b">
        <v>0</v>
      </c>
      <c r="F88" s="7" t="b">
        <v>0</v>
      </c>
      <c r="G88" s="7" t="b">
        <v>0</v>
      </c>
      <c r="H88" s="7" t="b">
        <v>0</v>
      </c>
      <c r="I88" s="8">
        <v>36.0</v>
      </c>
      <c r="J88" s="8">
        <v>1.9346497E7</v>
      </c>
      <c r="K88" s="8">
        <v>2.3309338E7</v>
      </c>
      <c r="L88" s="6" t="s">
        <v>12624</v>
      </c>
      <c r="M88" s="6" t="s">
        <v>12382</v>
      </c>
      <c r="N88" s="6" t="s">
        <v>12625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 t="s">
        <v>12626</v>
      </c>
      <c r="B89" s="6" t="s">
        <v>12627</v>
      </c>
      <c r="C89" s="6"/>
      <c r="D89" s="7" t="b">
        <v>0</v>
      </c>
      <c r="E89" s="7" t="b">
        <v>0</v>
      </c>
      <c r="F89" s="7" t="b">
        <v>0</v>
      </c>
      <c r="G89" s="7" t="b">
        <v>0</v>
      </c>
      <c r="H89" s="7" t="b">
        <v>0</v>
      </c>
      <c r="I89" s="8">
        <v>36.0</v>
      </c>
      <c r="J89" s="8">
        <v>1.5666115E7</v>
      </c>
      <c r="K89" s="8">
        <v>2440213.0</v>
      </c>
      <c r="L89" s="6" t="s">
        <v>12628</v>
      </c>
      <c r="M89" s="6" t="s">
        <v>794</v>
      </c>
      <c r="N89" s="6" t="s">
        <v>12629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 t="s">
        <v>12630</v>
      </c>
      <c r="B90" s="6" t="s">
        <v>12631</v>
      </c>
      <c r="C90" s="6"/>
      <c r="D90" s="7" t="b">
        <v>0</v>
      </c>
      <c r="E90" s="7" t="b">
        <v>0</v>
      </c>
      <c r="F90" s="7" t="b">
        <v>0</v>
      </c>
      <c r="G90" s="7" t="b">
        <v>0</v>
      </c>
      <c r="H90" s="7" t="b">
        <v>0</v>
      </c>
      <c r="I90" s="8">
        <v>36.0</v>
      </c>
      <c r="J90" s="8">
        <v>1.1122075E7</v>
      </c>
      <c r="K90" s="8">
        <v>288022.0</v>
      </c>
      <c r="L90" s="6" t="s">
        <v>12632</v>
      </c>
      <c r="M90" s="6" t="s">
        <v>12633</v>
      </c>
      <c r="N90" s="6" t="s">
        <v>12634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 t="s">
        <v>12635</v>
      </c>
      <c r="B91" s="6" t="s">
        <v>12636</v>
      </c>
      <c r="C91" s="6"/>
      <c r="D91" s="7" t="b">
        <v>0</v>
      </c>
      <c r="E91" s="7" t="b">
        <v>0</v>
      </c>
      <c r="F91" s="7" t="b">
        <v>0</v>
      </c>
      <c r="G91" s="7" t="b">
        <v>0</v>
      </c>
      <c r="H91" s="7" t="b">
        <v>0</v>
      </c>
      <c r="I91" s="8">
        <v>36.0</v>
      </c>
      <c r="J91" s="8">
        <v>1.9422306E7</v>
      </c>
      <c r="K91" s="8">
        <v>2171825.0</v>
      </c>
      <c r="L91" s="6" t="s">
        <v>12637</v>
      </c>
      <c r="M91" s="6" t="s">
        <v>794</v>
      </c>
      <c r="N91" s="6" t="s">
        <v>12638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 t="s">
        <v>12639</v>
      </c>
      <c r="B92" s="6" t="s">
        <v>12640</v>
      </c>
      <c r="C92" s="6"/>
      <c r="D92" s="7" t="b">
        <v>0</v>
      </c>
      <c r="E92" s="7" t="b">
        <v>0</v>
      </c>
      <c r="F92" s="7" t="b">
        <v>0</v>
      </c>
      <c r="G92" s="7" t="b">
        <v>0</v>
      </c>
      <c r="H92" s="7" t="b">
        <v>0</v>
      </c>
      <c r="I92" s="8">
        <v>36.0</v>
      </c>
      <c r="J92" s="8">
        <v>3.2244794E7</v>
      </c>
      <c r="K92" s="8">
        <v>1071899.0</v>
      </c>
      <c r="L92" s="6" t="s">
        <v>12641</v>
      </c>
      <c r="M92" s="6" t="s">
        <v>3012</v>
      </c>
      <c r="N92" s="6" t="s">
        <v>12642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 t="s">
        <v>12643</v>
      </c>
      <c r="B93" s="6" t="s">
        <v>12644</v>
      </c>
      <c r="C93" s="6"/>
      <c r="D93" s="7" t="b">
        <v>0</v>
      </c>
      <c r="E93" s="7" t="b">
        <v>0</v>
      </c>
      <c r="F93" s="7" t="b">
        <v>0</v>
      </c>
      <c r="G93" s="7" t="b">
        <v>0</v>
      </c>
      <c r="H93" s="7" t="b">
        <v>0</v>
      </c>
      <c r="I93" s="8">
        <v>36.0</v>
      </c>
      <c r="J93" s="8">
        <v>3.3849907E7</v>
      </c>
      <c r="K93" s="8">
        <v>1418916.0</v>
      </c>
      <c r="L93" s="6" t="s">
        <v>12645</v>
      </c>
      <c r="M93" s="6" t="s">
        <v>12355</v>
      </c>
      <c r="N93" s="6" t="s">
        <v>12646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 t="s">
        <v>12647</v>
      </c>
      <c r="B94" s="6" t="s">
        <v>12648</v>
      </c>
      <c r="C94" s="6"/>
      <c r="D94" s="7" t="b">
        <v>0</v>
      </c>
      <c r="E94" s="7" t="b">
        <v>0</v>
      </c>
      <c r="F94" s="7" t="b">
        <v>0</v>
      </c>
      <c r="G94" s="7" t="b">
        <v>0</v>
      </c>
      <c r="H94" s="7" t="b">
        <v>0</v>
      </c>
      <c r="I94" s="8">
        <v>36.0</v>
      </c>
      <c r="J94" s="8">
        <v>1.7150367E7</v>
      </c>
      <c r="K94" s="8">
        <v>1895247.0</v>
      </c>
      <c r="L94" s="6" t="s">
        <v>12649</v>
      </c>
      <c r="M94" s="6" t="s">
        <v>3012</v>
      </c>
      <c r="N94" s="6" t="s">
        <v>12650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 t="s">
        <v>12651</v>
      </c>
      <c r="B95" s="6" t="s">
        <v>12652</v>
      </c>
      <c r="C95" s="6"/>
      <c r="D95" s="7" t="b">
        <v>0</v>
      </c>
      <c r="E95" s="7" t="b">
        <v>0</v>
      </c>
      <c r="F95" s="7" t="b">
        <v>0</v>
      </c>
      <c r="G95" s="7" t="b">
        <v>0</v>
      </c>
      <c r="H95" s="7" t="b">
        <v>0</v>
      </c>
      <c r="I95" s="8">
        <v>36.0</v>
      </c>
      <c r="J95" s="8">
        <v>2.528378E7</v>
      </c>
      <c r="K95" s="8">
        <v>4850016.0</v>
      </c>
      <c r="L95" s="6" t="s">
        <v>12653</v>
      </c>
      <c r="M95" s="6" t="s">
        <v>12412</v>
      </c>
      <c r="N95" s="6" t="s">
        <v>12654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 t="s">
        <v>12655</v>
      </c>
      <c r="B96" s="6" t="s">
        <v>12656</v>
      </c>
      <c r="C96" s="6"/>
      <c r="D96" s="7" t="b">
        <v>0</v>
      </c>
      <c r="E96" s="7" t="b">
        <v>0</v>
      </c>
      <c r="F96" s="7" t="b">
        <v>0</v>
      </c>
      <c r="G96" s="7" t="b">
        <v>0</v>
      </c>
      <c r="H96" s="7" t="b">
        <v>0</v>
      </c>
      <c r="I96" s="8">
        <v>36.0</v>
      </c>
      <c r="J96" s="8">
        <v>2.0559703E7</v>
      </c>
      <c r="K96" s="8">
        <v>3087584.0</v>
      </c>
      <c r="L96" s="6" t="s">
        <v>12657</v>
      </c>
      <c r="M96" s="6" t="s">
        <v>794</v>
      </c>
      <c r="N96" s="6" t="s">
        <v>12658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 t="s">
        <v>12659</v>
      </c>
      <c r="B97" s="6" t="s">
        <v>12660</v>
      </c>
      <c r="C97" s="6"/>
      <c r="D97" s="7" t="b">
        <v>0</v>
      </c>
      <c r="E97" s="7" t="b">
        <v>0</v>
      </c>
      <c r="F97" s="7" t="b">
        <v>0</v>
      </c>
      <c r="G97" s="7" t="b">
        <v>0</v>
      </c>
      <c r="H97" s="7" t="b">
        <v>0</v>
      </c>
      <c r="I97" s="8">
        <v>36.0</v>
      </c>
      <c r="J97" s="8">
        <v>1.8035895E7</v>
      </c>
      <c r="K97" s="8">
        <v>3115047.0</v>
      </c>
      <c r="L97" s="6" t="s">
        <v>12661</v>
      </c>
      <c r="M97" s="6" t="s">
        <v>12567</v>
      </c>
      <c r="N97" s="6" t="s">
        <v>12662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 t="s">
        <v>12663</v>
      </c>
      <c r="B98" s="6" t="s">
        <v>12664</v>
      </c>
      <c r="C98" s="6"/>
      <c r="D98" s="7" t="b">
        <v>0</v>
      </c>
      <c r="E98" s="7" t="b">
        <v>0</v>
      </c>
      <c r="F98" s="7" t="b">
        <v>0</v>
      </c>
      <c r="G98" s="7" t="b">
        <v>0</v>
      </c>
      <c r="H98" s="7" t="b">
        <v>0</v>
      </c>
      <c r="I98" s="8">
        <v>36.0</v>
      </c>
      <c r="J98" s="8">
        <v>1.9249435E7</v>
      </c>
      <c r="K98" s="8">
        <v>3083296.0</v>
      </c>
      <c r="L98" s="6" t="s">
        <v>12665</v>
      </c>
      <c r="M98" s="6" t="s">
        <v>723</v>
      </c>
      <c r="N98" s="6" t="s">
        <v>12666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 t="s">
        <v>12667</v>
      </c>
      <c r="B99" s="6" t="s">
        <v>12668</v>
      </c>
      <c r="C99" s="6"/>
      <c r="D99" s="7" t="b">
        <v>0</v>
      </c>
      <c r="E99" s="7" t="b">
        <v>0</v>
      </c>
      <c r="F99" s="7" t="b">
        <v>0</v>
      </c>
      <c r="G99" s="7" t="b">
        <v>0</v>
      </c>
      <c r="H99" s="7" t="b">
        <v>0</v>
      </c>
      <c r="I99" s="8">
        <v>36.0</v>
      </c>
      <c r="J99" s="8">
        <v>1.5969547E7</v>
      </c>
      <c r="K99" s="8">
        <v>1984545.0</v>
      </c>
      <c r="L99" s="6" t="s">
        <v>12669</v>
      </c>
      <c r="M99" s="6" t="s">
        <v>12542</v>
      </c>
      <c r="N99" s="6" t="s">
        <v>12670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 t="s">
        <v>12671</v>
      </c>
      <c r="B100" s="6" t="s">
        <v>12672</v>
      </c>
      <c r="C100" s="6"/>
      <c r="D100" s="7" t="b">
        <v>0</v>
      </c>
      <c r="E100" s="7" t="b">
        <v>1</v>
      </c>
      <c r="F100" s="7" t="b">
        <v>0</v>
      </c>
      <c r="G100" s="7" t="b">
        <v>0</v>
      </c>
      <c r="H100" s="7" t="b">
        <v>0</v>
      </c>
      <c r="I100" s="8">
        <v>36.0</v>
      </c>
      <c r="J100" s="8">
        <v>2.4443265E7</v>
      </c>
      <c r="K100" s="8">
        <v>1087959.0</v>
      </c>
      <c r="L100" s="6" t="s">
        <v>12673</v>
      </c>
      <c r="M100" s="6" t="s">
        <v>723</v>
      </c>
      <c r="N100" s="6" t="s">
        <v>12674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 t="s">
        <v>12675</v>
      </c>
      <c r="B101" s="6" t="s">
        <v>12676</v>
      </c>
      <c r="C101" s="6"/>
      <c r="D101" s="7" t="b">
        <v>0</v>
      </c>
      <c r="E101" s="7" t="b">
        <v>1</v>
      </c>
      <c r="F101" s="7" t="b">
        <v>0</v>
      </c>
      <c r="G101" s="7" t="b">
        <v>0</v>
      </c>
      <c r="H101" s="7" t="b">
        <v>0</v>
      </c>
      <c r="I101" s="8">
        <v>36.0</v>
      </c>
      <c r="J101" s="8">
        <v>2.5614535E7</v>
      </c>
      <c r="K101" s="8">
        <v>1043103.0</v>
      </c>
      <c r="L101" s="6" t="s">
        <v>12677</v>
      </c>
      <c r="M101" s="6" t="s">
        <v>12368</v>
      </c>
      <c r="N101" s="6" t="s">
        <v>12678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 t="s">
        <v>12679</v>
      </c>
      <c r="B102" s="6" t="s">
        <v>12680</v>
      </c>
      <c r="C102" s="6"/>
      <c r="D102" s="7" t="b">
        <v>0</v>
      </c>
      <c r="E102" s="7" t="b">
        <v>1</v>
      </c>
      <c r="F102" s="7" t="b">
        <v>0</v>
      </c>
      <c r="G102" s="7" t="b">
        <v>0</v>
      </c>
      <c r="H102" s="7" t="b">
        <v>0</v>
      </c>
      <c r="I102" s="8">
        <v>36.0</v>
      </c>
      <c r="J102" s="8">
        <v>2.8934504E7</v>
      </c>
      <c r="K102" s="8">
        <v>798256.0</v>
      </c>
      <c r="L102" s="6" t="s">
        <v>12681</v>
      </c>
      <c r="M102" s="6" t="s">
        <v>691</v>
      </c>
      <c r="N102" s="6" t="s">
        <v>12682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 t="s">
        <v>12683</v>
      </c>
      <c r="B103" s="6" t="s">
        <v>12684</v>
      </c>
      <c r="C103" s="6"/>
      <c r="D103" s="7" t="b">
        <v>0</v>
      </c>
      <c r="E103" s="7" t="b">
        <v>1</v>
      </c>
      <c r="F103" s="7" t="b">
        <v>0</v>
      </c>
      <c r="G103" s="7" t="b">
        <v>0</v>
      </c>
      <c r="H103" s="7" t="b">
        <v>0</v>
      </c>
      <c r="I103" s="8">
        <v>36.0</v>
      </c>
      <c r="J103" s="8">
        <v>2.4685278E7</v>
      </c>
      <c r="K103" s="8">
        <v>765965.0</v>
      </c>
      <c r="L103" s="6" t="s">
        <v>12685</v>
      </c>
      <c r="M103" s="6" t="s">
        <v>12368</v>
      </c>
      <c r="N103" s="6" t="s">
        <v>12686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 t="s">
        <v>12687</v>
      </c>
      <c r="B104" s="6" t="s">
        <v>12688</v>
      </c>
      <c r="C104" s="6"/>
      <c r="D104" s="7" t="b">
        <v>0</v>
      </c>
      <c r="E104" s="7" t="b">
        <v>1</v>
      </c>
      <c r="F104" s="7" t="b">
        <v>0</v>
      </c>
      <c r="G104" s="7" t="b">
        <v>0</v>
      </c>
      <c r="H104" s="7" t="b">
        <v>0</v>
      </c>
      <c r="I104" s="8">
        <v>36.0</v>
      </c>
      <c r="J104" s="8">
        <v>3.2816439E7</v>
      </c>
      <c r="K104" s="8">
        <v>1152449.0</v>
      </c>
      <c r="L104" s="6" t="s">
        <v>12689</v>
      </c>
      <c r="M104" s="6" t="s">
        <v>12346</v>
      </c>
      <c r="N104" s="6" t="s">
        <v>12690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 t="s">
        <v>12691</v>
      </c>
      <c r="B105" s="6" t="s">
        <v>12692</v>
      </c>
      <c r="C105" s="6"/>
      <c r="D105" s="7" t="b">
        <v>0</v>
      </c>
      <c r="E105" s="7" t="b">
        <v>1</v>
      </c>
      <c r="F105" s="7" t="b">
        <v>0</v>
      </c>
      <c r="G105" s="7" t="b">
        <v>0</v>
      </c>
      <c r="H105" s="7" t="b">
        <v>0</v>
      </c>
      <c r="I105" s="8">
        <v>36.0</v>
      </c>
      <c r="J105" s="8">
        <v>3.5480589E7</v>
      </c>
      <c r="K105" s="8">
        <v>1410712.0</v>
      </c>
      <c r="L105" s="6" t="s">
        <v>12693</v>
      </c>
      <c r="M105" s="6" t="s">
        <v>12377</v>
      </c>
      <c r="N105" s="6" t="s">
        <v>12694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 t="s">
        <v>12695</v>
      </c>
      <c r="B106" s="6" t="s">
        <v>12696</v>
      </c>
      <c r="C106" s="6"/>
      <c r="D106" s="7" t="b">
        <v>0</v>
      </c>
      <c r="E106" s="7" t="b">
        <v>1</v>
      </c>
      <c r="F106" s="7" t="b">
        <v>0</v>
      </c>
      <c r="G106" s="7" t="b">
        <v>0</v>
      </c>
      <c r="H106" s="7" t="b">
        <v>0</v>
      </c>
      <c r="I106" s="8">
        <v>36.0</v>
      </c>
      <c r="J106" s="8">
        <v>2.9689442E7</v>
      </c>
      <c r="K106" s="8">
        <v>892628.0</v>
      </c>
      <c r="L106" s="6" t="s">
        <v>12697</v>
      </c>
      <c r="M106" s="6" t="s">
        <v>12484</v>
      </c>
      <c r="N106" s="6" t="s">
        <v>12698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 t="s">
        <v>12699</v>
      </c>
      <c r="B107" s="6" t="s">
        <v>12700</v>
      </c>
      <c r="C107" s="6"/>
      <c r="D107" s="7" t="b">
        <v>0</v>
      </c>
      <c r="E107" s="7" t="b">
        <v>1</v>
      </c>
      <c r="F107" s="7" t="b">
        <v>0</v>
      </c>
      <c r="G107" s="7" t="b">
        <v>0</v>
      </c>
      <c r="H107" s="7" t="b">
        <v>0</v>
      </c>
      <c r="I107" s="8">
        <v>36.0</v>
      </c>
      <c r="J107" s="8">
        <v>1.28643458E8</v>
      </c>
      <c r="K107" s="8">
        <v>3632124.0</v>
      </c>
      <c r="L107" s="6" t="s">
        <v>12701</v>
      </c>
      <c r="M107" s="6" t="s">
        <v>12382</v>
      </c>
      <c r="N107" s="6" t="s">
        <v>12702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 t="s">
        <v>12703</v>
      </c>
      <c r="B108" s="6" t="s">
        <v>12704</v>
      </c>
      <c r="C108" s="6"/>
      <c r="D108" s="7" t="b">
        <v>0</v>
      </c>
      <c r="E108" s="7" t="b">
        <v>1</v>
      </c>
      <c r="F108" s="7" t="b">
        <v>0</v>
      </c>
      <c r="G108" s="7" t="b">
        <v>0</v>
      </c>
      <c r="H108" s="7" t="b">
        <v>0</v>
      </c>
      <c r="I108" s="8">
        <v>36.0</v>
      </c>
      <c r="J108" s="8">
        <v>2.6559024E7</v>
      </c>
      <c r="K108" s="8">
        <v>737631.0</v>
      </c>
      <c r="L108" s="6" t="s">
        <v>12705</v>
      </c>
      <c r="M108" s="6" t="s">
        <v>12484</v>
      </c>
      <c r="N108" s="6" t="s">
        <v>12706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 t="s">
        <v>12707</v>
      </c>
      <c r="B109" s="6" t="s">
        <v>12708</v>
      </c>
      <c r="C109" s="6"/>
      <c r="D109" s="7" t="b">
        <v>0</v>
      </c>
      <c r="E109" s="7" t="b">
        <v>1</v>
      </c>
      <c r="F109" s="7" t="b">
        <v>0</v>
      </c>
      <c r="G109" s="7" t="b">
        <v>0</v>
      </c>
      <c r="H109" s="7" t="b">
        <v>0</v>
      </c>
      <c r="I109" s="8">
        <v>36.0</v>
      </c>
      <c r="J109" s="8">
        <v>2.2187599E7</v>
      </c>
      <c r="K109" s="8">
        <v>1484333.0</v>
      </c>
      <c r="L109" s="6" t="s">
        <v>12709</v>
      </c>
      <c r="M109" s="6" t="s">
        <v>12633</v>
      </c>
      <c r="N109" s="6" t="s">
        <v>12710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 t="s">
        <v>12711</v>
      </c>
      <c r="B110" s="6" t="s">
        <v>12712</v>
      </c>
      <c r="C110" s="6"/>
      <c r="D110" s="7" t="b">
        <v>0</v>
      </c>
      <c r="E110" s="7" t="b">
        <v>1</v>
      </c>
      <c r="F110" s="7" t="b">
        <v>0</v>
      </c>
      <c r="G110" s="7" t="b">
        <v>0</v>
      </c>
      <c r="H110" s="7" t="b">
        <v>0</v>
      </c>
      <c r="I110" s="8">
        <v>36.0</v>
      </c>
      <c r="J110" s="8">
        <v>3.2764885E7</v>
      </c>
      <c r="K110" s="8">
        <v>802594.0</v>
      </c>
      <c r="L110" s="6" t="s">
        <v>12713</v>
      </c>
      <c r="M110" s="6" t="s">
        <v>3012</v>
      </c>
      <c r="N110" s="6" t="s">
        <v>12714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 t="s">
        <v>12715</v>
      </c>
      <c r="B111" s="6" t="s">
        <v>12716</v>
      </c>
      <c r="C111" s="6"/>
      <c r="D111" s="7" t="b">
        <v>0</v>
      </c>
      <c r="E111" s="7" t="b">
        <v>1</v>
      </c>
      <c r="F111" s="7" t="b">
        <v>0</v>
      </c>
      <c r="G111" s="7" t="b">
        <v>0</v>
      </c>
      <c r="H111" s="7" t="b">
        <v>0</v>
      </c>
      <c r="I111" s="8">
        <v>36.0</v>
      </c>
      <c r="J111" s="8">
        <v>4.7683313E7</v>
      </c>
      <c r="K111" s="8">
        <v>4102443.0</v>
      </c>
      <c r="L111" s="6" t="s">
        <v>12717</v>
      </c>
      <c r="M111" s="6" t="s">
        <v>3012</v>
      </c>
      <c r="N111" s="6" t="s">
        <v>12718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 t="s">
        <v>12719</v>
      </c>
      <c r="B112" s="6" t="s">
        <v>12720</v>
      </c>
      <c r="C112" s="6"/>
      <c r="D112" s="7" t="b">
        <v>0</v>
      </c>
      <c r="E112" s="7" t="b">
        <v>1</v>
      </c>
      <c r="F112" s="7" t="b">
        <v>0</v>
      </c>
      <c r="G112" s="7" t="b">
        <v>0</v>
      </c>
      <c r="H112" s="7" t="b">
        <v>0</v>
      </c>
      <c r="I112" s="8">
        <v>36.0</v>
      </c>
      <c r="J112" s="8">
        <v>1.39403396E8</v>
      </c>
      <c r="K112" s="8">
        <v>4357383.0</v>
      </c>
      <c r="L112" s="6" t="s">
        <v>12721</v>
      </c>
      <c r="M112" s="6" t="s">
        <v>12295</v>
      </c>
      <c r="N112" s="6" t="s">
        <v>12722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 t="s">
        <v>12723</v>
      </c>
      <c r="B113" s="6" t="s">
        <v>12724</v>
      </c>
      <c r="C113" s="6"/>
      <c r="D113" s="7" t="b">
        <v>0</v>
      </c>
      <c r="E113" s="7" t="b">
        <v>1</v>
      </c>
      <c r="F113" s="7" t="b">
        <v>0</v>
      </c>
      <c r="G113" s="7" t="b">
        <v>0</v>
      </c>
      <c r="H113" s="7" t="b">
        <v>0</v>
      </c>
      <c r="I113" s="8">
        <v>36.0</v>
      </c>
      <c r="J113" s="8">
        <v>3.302172E7</v>
      </c>
      <c r="K113" s="8">
        <v>1140317.0</v>
      </c>
      <c r="L113" s="6" t="s">
        <v>12725</v>
      </c>
      <c r="M113" s="6" t="s">
        <v>12377</v>
      </c>
      <c r="N113" s="6" t="s">
        <v>12726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 t="s">
        <v>12727</v>
      </c>
      <c r="B114" s="6" t="s">
        <v>12728</v>
      </c>
      <c r="C114" s="6"/>
      <c r="D114" s="7" t="b">
        <v>0</v>
      </c>
      <c r="E114" s="7" t="b">
        <v>1</v>
      </c>
      <c r="F114" s="7" t="b">
        <v>0</v>
      </c>
      <c r="G114" s="7" t="b">
        <v>0</v>
      </c>
      <c r="H114" s="7" t="b">
        <v>0</v>
      </c>
      <c r="I114" s="8">
        <v>36.0</v>
      </c>
      <c r="J114" s="8">
        <v>1.9743981E7</v>
      </c>
      <c r="K114" s="8">
        <v>1292965.0</v>
      </c>
      <c r="L114" s="6" t="s">
        <v>12729</v>
      </c>
      <c r="M114" s="6" t="s">
        <v>794</v>
      </c>
      <c r="N114" s="6" t="s">
        <v>12730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 t="s">
        <v>12731</v>
      </c>
      <c r="B115" s="6" t="s">
        <v>12732</v>
      </c>
      <c r="C115" s="6"/>
      <c r="D115" s="7" t="b">
        <v>0</v>
      </c>
      <c r="E115" s="7" t="b">
        <v>1</v>
      </c>
      <c r="F115" s="7" t="b">
        <v>0</v>
      </c>
      <c r="G115" s="7" t="b">
        <v>0</v>
      </c>
      <c r="H115" s="7" t="b">
        <v>0</v>
      </c>
      <c r="I115" s="8">
        <v>36.0</v>
      </c>
      <c r="J115" s="8">
        <v>1.37518901E8</v>
      </c>
      <c r="K115" s="8">
        <v>2880577.0</v>
      </c>
      <c r="L115" s="6" t="s">
        <v>12733</v>
      </c>
      <c r="M115" s="6" t="s">
        <v>12509</v>
      </c>
      <c r="N115" s="6" t="s">
        <v>12734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 t="s">
        <v>12735</v>
      </c>
      <c r="B116" s="6" t="s">
        <v>12736</v>
      </c>
      <c r="C116" s="6"/>
      <c r="D116" s="7" t="b">
        <v>0</v>
      </c>
      <c r="E116" s="7" t="b">
        <v>1</v>
      </c>
      <c r="F116" s="7" t="b">
        <v>0</v>
      </c>
      <c r="G116" s="7" t="b">
        <v>0</v>
      </c>
      <c r="H116" s="7" t="b">
        <v>0</v>
      </c>
      <c r="I116" s="8">
        <v>36.0</v>
      </c>
      <c r="J116" s="8">
        <v>1.18314261E8</v>
      </c>
      <c r="K116" s="8">
        <v>7524159.0</v>
      </c>
      <c r="L116" s="6" t="s">
        <v>12737</v>
      </c>
      <c r="M116" s="6" t="s">
        <v>12290</v>
      </c>
      <c r="N116" s="6" t="s">
        <v>12738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 t="s">
        <v>12739</v>
      </c>
      <c r="B117" s="6" t="s">
        <v>12740</v>
      </c>
      <c r="C117" s="6"/>
      <c r="D117" s="7" t="b">
        <v>0</v>
      </c>
      <c r="E117" s="7" t="b">
        <v>1</v>
      </c>
      <c r="F117" s="7" t="b">
        <v>0</v>
      </c>
      <c r="G117" s="7" t="b">
        <v>0</v>
      </c>
      <c r="H117" s="7" t="b">
        <v>0</v>
      </c>
      <c r="I117" s="8">
        <v>36.0</v>
      </c>
      <c r="J117" s="8">
        <v>3.1241481E7</v>
      </c>
      <c r="K117" s="8">
        <v>1193970.0</v>
      </c>
      <c r="L117" s="6" t="s">
        <v>12741</v>
      </c>
      <c r="M117" s="6" t="s">
        <v>12346</v>
      </c>
      <c r="N117" s="6" t="s">
        <v>12742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 t="s">
        <v>12743</v>
      </c>
      <c r="B118" s="6" t="s">
        <v>12744</v>
      </c>
      <c r="C118" s="6"/>
      <c r="D118" s="7" t="b">
        <v>0</v>
      </c>
      <c r="E118" s="7" t="b">
        <v>1</v>
      </c>
      <c r="F118" s="7" t="b">
        <v>0</v>
      </c>
      <c r="G118" s="7" t="b">
        <v>0</v>
      </c>
      <c r="H118" s="7" t="b">
        <v>0</v>
      </c>
      <c r="I118" s="8">
        <v>36.0</v>
      </c>
      <c r="J118" s="8">
        <v>1.8730813E7</v>
      </c>
      <c r="K118" s="8">
        <v>1351217.0</v>
      </c>
      <c r="L118" s="6" t="s">
        <v>12745</v>
      </c>
      <c r="M118" s="6" t="s">
        <v>12355</v>
      </c>
      <c r="N118" s="6" t="s">
        <v>12746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 t="s">
        <v>12747</v>
      </c>
      <c r="B119" s="6" t="s">
        <v>12748</v>
      </c>
      <c r="C119" s="6"/>
      <c r="D119" s="7" t="b">
        <v>0</v>
      </c>
      <c r="E119" s="7" t="b">
        <v>1</v>
      </c>
      <c r="F119" s="7" t="b">
        <v>0</v>
      </c>
      <c r="G119" s="7" t="b">
        <v>0</v>
      </c>
      <c r="H119" s="7" t="b">
        <v>0</v>
      </c>
      <c r="I119" s="8">
        <v>36.0</v>
      </c>
      <c r="J119" s="8">
        <v>3.0558814E7</v>
      </c>
      <c r="K119" s="8">
        <v>949458.0</v>
      </c>
      <c r="L119" s="6" t="s">
        <v>12749</v>
      </c>
      <c r="M119" s="6" t="s">
        <v>723</v>
      </c>
      <c r="N119" s="6" t="s">
        <v>12750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 t="s">
        <v>12751</v>
      </c>
      <c r="B120" s="6" t="s">
        <v>12752</v>
      </c>
      <c r="C120" s="6"/>
      <c r="D120" s="7" t="b">
        <v>0</v>
      </c>
      <c r="E120" s="7" t="b">
        <v>1</v>
      </c>
      <c r="F120" s="7" t="b">
        <v>0</v>
      </c>
      <c r="G120" s="7" t="b">
        <v>0</v>
      </c>
      <c r="H120" s="7" t="b">
        <v>0</v>
      </c>
      <c r="I120" s="8">
        <v>36.0</v>
      </c>
      <c r="J120" s="8">
        <v>3.0374369E7</v>
      </c>
      <c r="K120" s="8">
        <v>778918.0</v>
      </c>
      <c r="L120" s="6" t="s">
        <v>12753</v>
      </c>
      <c r="M120" s="6" t="s">
        <v>98</v>
      </c>
      <c r="N120" s="6" t="s">
        <v>12754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 t="s">
        <v>12755</v>
      </c>
      <c r="B121" s="6" t="s">
        <v>12756</v>
      </c>
      <c r="C121" s="6"/>
      <c r="D121" s="7" t="b">
        <v>0</v>
      </c>
      <c r="E121" s="7" t="b">
        <v>0</v>
      </c>
      <c r="F121" s="7" t="b">
        <v>1</v>
      </c>
      <c r="G121" s="7" t="b">
        <v>0</v>
      </c>
      <c r="H121" s="7" t="b">
        <v>0</v>
      </c>
      <c r="I121" s="8">
        <v>36.0</v>
      </c>
      <c r="J121" s="8">
        <v>5.6628442E7</v>
      </c>
      <c r="K121" s="8">
        <v>1145857.0</v>
      </c>
      <c r="L121" s="6" t="s">
        <v>12757</v>
      </c>
      <c r="M121" s="6" t="s">
        <v>12290</v>
      </c>
      <c r="N121" s="6" t="s">
        <v>12758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 t="s">
        <v>12759</v>
      </c>
      <c r="B122" s="6" t="s">
        <v>12760</v>
      </c>
      <c r="C122" s="6"/>
      <c r="D122" s="7" t="b">
        <v>0</v>
      </c>
      <c r="E122" s="7" t="b">
        <v>0</v>
      </c>
      <c r="F122" s="7" t="b">
        <v>1</v>
      </c>
      <c r="G122" s="7" t="b">
        <v>0</v>
      </c>
      <c r="H122" s="7" t="b">
        <v>0</v>
      </c>
      <c r="I122" s="8">
        <v>36.0</v>
      </c>
      <c r="J122" s="8">
        <v>2.7274174E7</v>
      </c>
      <c r="K122" s="8">
        <v>5158033.0</v>
      </c>
      <c r="L122" s="6" t="s">
        <v>12761</v>
      </c>
      <c r="M122" s="6" t="s">
        <v>12290</v>
      </c>
      <c r="N122" s="6" t="s">
        <v>12762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 t="s">
        <v>12763</v>
      </c>
      <c r="B123" s="6" t="s">
        <v>12764</v>
      </c>
      <c r="C123" s="6"/>
      <c r="D123" s="7" t="b">
        <v>0</v>
      </c>
      <c r="E123" s="7" t="b">
        <v>1</v>
      </c>
      <c r="F123" s="7" t="b">
        <v>1</v>
      </c>
      <c r="G123" s="7" t="b">
        <v>0</v>
      </c>
      <c r="H123" s="7" t="b">
        <v>0</v>
      </c>
      <c r="I123" s="8">
        <v>36.0</v>
      </c>
      <c r="J123" s="8">
        <v>2.0346491E7</v>
      </c>
      <c r="K123" s="8">
        <v>5368921.0</v>
      </c>
      <c r="L123" s="6" t="s">
        <v>12765</v>
      </c>
      <c r="M123" s="6" t="s">
        <v>12346</v>
      </c>
      <c r="N123" s="6" t="s">
        <v>12766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 t="s">
        <v>12767</v>
      </c>
      <c r="B124" s="6" t="s">
        <v>12768</v>
      </c>
      <c r="C124" s="6"/>
      <c r="D124" s="7" t="b">
        <v>0</v>
      </c>
      <c r="E124" s="7" t="b">
        <v>1</v>
      </c>
      <c r="F124" s="7" t="b">
        <v>0</v>
      </c>
      <c r="G124" s="7" t="b">
        <v>1</v>
      </c>
      <c r="H124" s="7" t="b">
        <v>0</v>
      </c>
      <c r="I124" s="8">
        <v>36.0</v>
      </c>
      <c r="J124" s="8">
        <v>3.8038084E7</v>
      </c>
      <c r="K124" s="8">
        <v>2712966.0</v>
      </c>
      <c r="L124" s="6" t="s">
        <v>12769</v>
      </c>
      <c r="M124" s="6" t="s">
        <v>12382</v>
      </c>
      <c r="N124" s="6" t="s">
        <v>12770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 t="s">
        <v>12771</v>
      </c>
      <c r="B125" s="6" t="s">
        <v>12772</v>
      </c>
      <c r="C125" s="6"/>
      <c r="D125" s="7" t="b">
        <v>0</v>
      </c>
      <c r="E125" s="7" t="b">
        <v>1</v>
      </c>
      <c r="F125" s="7" t="b">
        <v>0</v>
      </c>
      <c r="G125" s="7" t="b">
        <v>1</v>
      </c>
      <c r="H125" s="7" t="b">
        <v>0</v>
      </c>
      <c r="I125" s="8">
        <v>36.0</v>
      </c>
      <c r="J125" s="8">
        <v>4.7103963E7</v>
      </c>
      <c r="K125" s="8">
        <v>2084095.0</v>
      </c>
      <c r="L125" s="6" t="s">
        <v>12773</v>
      </c>
      <c r="M125" s="6" t="s">
        <v>12341</v>
      </c>
      <c r="N125" s="6" t="s">
        <v>12774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 t="s">
        <v>12775</v>
      </c>
      <c r="B126" s="6" t="s">
        <v>12776</v>
      </c>
      <c r="C126" s="6"/>
      <c r="D126" s="7" t="b">
        <v>0</v>
      </c>
      <c r="E126" s="7" t="b">
        <v>1</v>
      </c>
      <c r="F126" s="7" t="b">
        <v>0</v>
      </c>
      <c r="G126" s="7" t="b">
        <v>1</v>
      </c>
      <c r="H126" s="7" t="b">
        <v>0</v>
      </c>
      <c r="I126" s="8">
        <v>36.0</v>
      </c>
      <c r="J126" s="8">
        <v>2.9663243E7</v>
      </c>
      <c r="K126" s="8">
        <v>805801.0</v>
      </c>
      <c r="L126" s="6" t="s">
        <v>12777</v>
      </c>
      <c r="M126" s="6" t="s">
        <v>12341</v>
      </c>
      <c r="N126" s="6" t="s">
        <v>12778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 t="s">
        <v>12779</v>
      </c>
      <c r="B127" s="6" t="s">
        <v>12780</v>
      </c>
      <c r="C127" s="6"/>
      <c r="D127" s="7" t="b">
        <v>0</v>
      </c>
      <c r="E127" s="7" t="b">
        <v>1</v>
      </c>
      <c r="F127" s="7" t="b">
        <v>0</v>
      </c>
      <c r="G127" s="7" t="b">
        <v>1</v>
      </c>
      <c r="H127" s="7" t="b">
        <v>0</v>
      </c>
      <c r="I127" s="8">
        <v>36.0</v>
      </c>
      <c r="J127" s="8">
        <v>3.5679081E7</v>
      </c>
      <c r="K127" s="8">
        <v>2086136.0</v>
      </c>
      <c r="L127" s="6" t="s">
        <v>12781</v>
      </c>
      <c r="M127" s="6" t="s">
        <v>12542</v>
      </c>
      <c r="N127" s="6" t="s">
        <v>12782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 t="s">
        <v>12783</v>
      </c>
      <c r="B128" s="6" t="s">
        <v>12784</v>
      </c>
      <c r="C128" s="6"/>
      <c r="D128" s="7" t="b">
        <v>0</v>
      </c>
      <c r="E128" s="7" t="b">
        <v>1</v>
      </c>
      <c r="F128" s="7" t="b">
        <v>0</v>
      </c>
      <c r="G128" s="7" t="b">
        <v>1</v>
      </c>
      <c r="H128" s="7" t="b">
        <v>0</v>
      </c>
      <c r="I128" s="8">
        <v>36.0</v>
      </c>
      <c r="J128" s="8">
        <v>3.3800006E7</v>
      </c>
      <c r="K128" s="8">
        <v>2140918.0</v>
      </c>
      <c r="L128" s="6" t="s">
        <v>12785</v>
      </c>
      <c r="M128" s="6" t="s">
        <v>12542</v>
      </c>
      <c r="N128" s="6" t="s">
        <v>12786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 t="s">
        <v>12787</v>
      </c>
      <c r="B129" s="6" t="s">
        <v>12788</v>
      </c>
      <c r="C129" s="6"/>
      <c r="D129" s="7" t="b">
        <v>0</v>
      </c>
      <c r="E129" s="7" t="b">
        <v>1</v>
      </c>
      <c r="F129" s="7" t="b">
        <v>0</v>
      </c>
      <c r="G129" s="7" t="b">
        <v>1</v>
      </c>
      <c r="H129" s="7" t="b">
        <v>0</v>
      </c>
      <c r="I129" s="8">
        <v>36.0</v>
      </c>
      <c r="J129" s="8">
        <v>3.3206667E7</v>
      </c>
      <c r="K129" s="8">
        <v>893253.0</v>
      </c>
      <c r="L129" s="6" t="s">
        <v>12789</v>
      </c>
      <c r="M129" s="6" t="s">
        <v>691</v>
      </c>
      <c r="N129" s="6" t="s">
        <v>12790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 t="s">
        <v>12791</v>
      </c>
      <c r="B130" s="6" t="s">
        <v>12792</v>
      </c>
      <c r="C130" s="6"/>
      <c r="D130" s="7" t="b">
        <v>0</v>
      </c>
      <c r="E130" s="7" t="b">
        <v>1</v>
      </c>
      <c r="F130" s="7" t="b">
        <v>0</v>
      </c>
      <c r="G130" s="7" t="b">
        <v>1</v>
      </c>
      <c r="H130" s="7" t="b">
        <v>0</v>
      </c>
      <c r="I130" s="8">
        <v>36.0</v>
      </c>
      <c r="J130" s="8">
        <v>3.9717486E7</v>
      </c>
      <c r="K130" s="8">
        <v>2443616.0</v>
      </c>
      <c r="L130" s="6" t="s">
        <v>12793</v>
      </c>
      <c r="M130" s="6" t="s">
        <v>12341</v>
      </c>
      <c r="N130" s="6" t="s">
        <v>12794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 t="s">
        <v>12795</v>
      </c>
      <c r="B131" s="6" t="s">
        <v>12796</v>
      </c>
      <c r="C131" s="6"/>
      <c r="D131" s="7" t="b">
        <v>0</v>
      </c>
      <c r="E131" s="7" t="b">
        <v>1</v>
      </c>
      <c r="F131" s="7" t="b">
        <v>0</v>
      </c>
      <c r="G131" s="7" t="b">
        <v>1</v>
      </c>
      <c r="H131" s="7" t="b">
        <v>0</v>
      </c>
      <c r="I131" s="8">
        <v>36.0</v>
      </c>
      <c r="J131" s="8">
        <v>2.1841484E7</v>
      </c>
      <c r="K131" s="8">
        <v>1396189.0</v>
      </c>
      <c r="L131" s="6" t="s">
        <v>12797</v>
      </c>
      <c r="M131" s="6" t="s">
        <v>794</v>
      </c>
      <c r="N131" s="6" t="s">
        <v>12798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 t="s">
        <v>12799</v>
      </c>
      <c r="B132" s="6" t="s">
        <v>12800</v>
      </c>
      <c r="C132" s="6"/>
      <c r="D132" s="7" t="b">
        <v>0</v>
      </c>
      <c r="E132" s="7" t="b">
        <v>1</v>
      </c>
      <c r="F132" s="7" t="b">
        <v>0</v>
      </c>
      <c r="G132" s="7" t="b">
        <v>1</v>
      </c>
      <c r="H132" s="7" t="b">
        <v>0</v>
      </c>
      <c r="I132" s="8">
        <v>36.0</v>
      </c>
      <c r="J132" s="8">
        <v>3.3795491E7</v>
      </c>
      <c r="K132" s="8">
        <v>911852.0</v>
      </c>
      <c r="L132" s="6" t="s">
        <v>12801</v>
      </c>
      <c r="M132" s="6" t="s">
        <v>12346</v>
      </c>
      <c r="N132" s="6" t="s">
        <v>12802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 t="s">
        <v>12803</v>
      </c>
      <c r="B133" s="6" t="s">
        <v>12804</v>
      </c>
      <c r="C133" s="6"/>
      <c r="D133" s="7" t="b">
        <v>0</v>
      </c>
      <c r="E133" s="7" t="b">
        <v>1</v>
      </c>
      <c r="F133" s="7" t="b">
        <v>0</v>
      </c>
      <c r="G133" s="7" t="b">
        <v>1</v>
      </c>
      <c r="H133" s="7" t="b">
        <v>0</v>
      </c>
      <c r="I133" s="8">
        <v>36.0</v>
      </c>
      <c r="J133" s="8">
        <v>3.3436113E7</v>
      </c>
      <c r="K133" s="8">
        <v>2090304.0</v>
      </c>
      <c r="L133" s="6" t="s">
        <v>12805</v>
      </c>
      <c r="M133" s="6" t="s">
        <v>794</v>
      </c>
      <c r="N133" s="6" t="s">
        <v>12806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 t="s">
        <v>12807</v>
      </c>
      <c r="B134" s="6" t="s">
        <v>12808</v>
      </c>
      <c r="C134" s="6"/>
      <c r="D134" s="7" t="b">
        <v>0</v>
      </c>
      <c r="E134" s="7" t="b">
        <v>1</v>
      </c>
      <c r="F134" s="7" t="b">
        <v>0</v>
      </c>
      <c r="G134" s="7" t="b">
        <v>1</v>
      </c>
      <c r="H134" s="7" t="b">
        <v>0</v>
      </c>
      <c r="I134" s="8">
        <v>36.0</v>
      </c>
      <c r="J134" s="8">
        <v>3.0092433E7</v>
      </c>
      <c r="K134" s="8">
        <v>1861724.0</v>
      </c>
      <c r="L134" s="6" t="s">
        <v>12809</v>
      </c>
      <c r="M134" s="6" t="s">
        <v>723</v>
      </c>
      <c r="N134" s="6" t="s">
        <v>12810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 t="s">
        <v>12811</v>
      </c>
      <c r="B135" s="6" t="s">
        <v>12812</v>
      </c>
      <c r="C135" s="6"/>
      <c r="D135" s="7" t="b">
        <v>0</v>
      </c>
      <c r="E135" s="7" t="b">
        <v>1</v>
      </c>
      <c r="F135" s="7" t="b">
        <v>0</v>
      </c>
      <c r="G135" s="7" t="b">
        <v>1</v>
      </c>
      <c r="H135" s="7" t="b">
        <v>0</v>
      </c>
      <c r="I135" s="8">
        <v>36.0</v>
      </c>
      <c r="J135" s="8">
        <v>1.4154019E7</v>
      </c>
      <c r="K135" s="8">
        <v>7987855.0</v>
      </c>
      <c r="L135" s="6" t="s">
        <v>12813</v>
      </c>
      <c r="M135" s="6" t="s">
        <v>794</v>
      </c>
      <c r="N135" s="6" t="s">
        <v>12814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 t="s">
        <v>12815</v>
      </c>
      <c r="B136" s="6" t="s">
        <v>12816</v>
      </c>
      <c r="C136" s="6"/>
      <c r="D136" s="7" t="b">
        <v>0</v>
      </c>
      <c r="E136" s="7" t="b">
        <v>1</v>
      </c>
      <c r="F136" s="7" t="b">
        <v>0</v>
      </c>
      <c r="G136" s="7" t="b">
        <v>1</v>
      </c>
      <c r="H136" s="7" t="b">
        <v>0</v>
      </c>
      <c r="I136" s="8">
        <v>36.0</v>
      </c>
      <c r="J136" s="8">
        <v>3.3102489E7</v>
      </c>
      <c r="K136" s="8">
        <v>2082162.0</v>
      </c>
      <c r="L136" s="6" t="s">
        <v>12817</v>
      </c>
      <c r="M136" s="6" t="s">
        <v>12567</v>
      </c>
      <c r="N136" s="6" t="s">
        <v>12818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 t="s">
        <v>12819</v>
      </c>
      <c r="B137" s="6" t="s">
        <v>12820</v>
      </c>
      <c r="C137" s="6"/>
      <c r="D137" s="7" t="b">
        <v>0</v>
      </c>
      <c r="E137" s="7" t="b">
        <v>1</v>
      </c>
      <c r="F137" s="7" t="b">
        <v>0</v>
      </c>
      <c r="G137" s="7" t="b">
        <v>1</v>
      </c>
      <c r="H137" s="7" t="b">
        <v>0</v>
      </c>
      <c r="I137" s="8">
        <v>36.0</v>
      </c>
      <c r="J137" s="8">
        <v>1.3801487E7</v>
      </c>
      <c r="K137" s="8">
        <v>7250356.0</v>
      </c>
      <c r="L137" s="6" t="s">
        <v>12821</v>
      </c>
      <c r="M137" s="6" t="s">
        <v>794</v>
      </c>
      <c r="N137" s="6" t="s">
        <v>12822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 t="s">
        <v>12823</v>
      </c>
      <c r="B138" s="6" t="s">
        <v>12824</v>
      </c>
      <c r="C138" s="6"/>
      <c r="D138" s="7" t="b">
        <v>0</v>
      </c>
      <c r="E138" s="7" t="b">
        <v>1</v>
      </c>
      <c r="F138" s="7" t="b">
        <v>0</v>
      </c>
      <c r="G138" s="7" t="b">
        <v>1</v>
      </c>
      <c r="H138" s="7" t="b">
        <v>0</v>
      </c>
      <c r="I138" s="8">
        <v>36.0</v>
      </c>
      <c r="J138" s="8">
        <v>3.9623298E7</v>
      </c>
      <c r="K138" s="8">
        <v>2330618.0</v>
      </c>
      <c r="L138" s="6" t="s">
        <v>12825</v>
      </c>
      <c r="M138" s="6" t="s">
        <v>12341</v>
      </c>
      <c r="N138" s="6" t="s">
        <v>12826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 t="s">
        <v>12827</v>
      </c>
      <c r="B139" s="6" t="s">
        <v>12828</v>
      </c>
      <c r="C139" s="6"/>
      <c r="D139" s="7" t="b">
        <v>0</v>
      </c>
      <c r="E139" s="7" t="b">
        <v>1</v>
      </c>
      <c r="F139" s="7" t="b">
        <v>0</v>
      </c>
      <c r="G139" s="7" t="b">
        <v>1</v>
      </c>
      <c r="H139" s="7" t="b">
        <v>0</v>
      </c>
      <c r="I139" s="8">
        <v>36.0</v>
      </c>
      <c r="J139" s="8">
        <v>2.7481058E7</v>
      </c>
      <c r="K139" s="8">
        <v>1056743.0</v>
      </c>
      <c r="L139" s="6" t="s">
        <v>12829</v>
      </c>
      <c r="M139" s="6" t="s">
        <v>12346</v>
      </c>
      <c r="N139" s="6" t="s">
        <v>12830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 t="s">
        <v>12831</v>
      </c>
      <c r="B140" s="6" t="s">
        <v>12832</v>
      </c>
      <c r="C140" s="6"/>
      <c r="D140" s="7" t="b">
        <v>0</v>
      </c>
      <c r="E140" s="7" t="b">
        <v>1</v>
      </c>
      <c r="F140" s="7" t="b">
        <v>0</v>
      </c>
      <c r="G140" s="7" t="b">
        <v>1</v>
      </c>
      <c r="H140" s="7" t="b">
        <v>0</v>
      </c>
      <c r="I140" s="8">
        <v>36.0</v>
      </c>
      <c r="J140" s="8">
        <v>4.3303259E7</v>
      </c>
      <c r="K140" s="8">
        <v>1643203.0</v>
      </c>
      <c r="L140" s="6" t="s">
        <v>12833</v>
      </c>
      <c r="M140" s="6" t="s">
        <v>12567</v>
      </c>
      <c r="N140" s="6" t="s">
        <v>12834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 t="s">
        <v>12835</v>
      </c>
      <c r="B141" s="6" t="s">
        <v>12836</v>
      </c>
      <c r="C141" s="6"/>
      <c r="D141" s="7" t="b">
        <v>0</v>
      </c>
      <c r="E141" s="7" t="b">
        <v>1</v>
      </c>
      <c r="F141" s="7" t="b">
        <v>0</v>
      </c>
      <c r="G141" s="7" t="b">
        <v>1</v>
      </c>
      <c r="H141" s="7" t="b">
        <v>0</v>
      </c>
      <c r="I141" s="8">
        <v>36.0</v>
      </c>
      <c r="J141" s="8">
        <v>3.3000205E7</v>
      </c>
      <c r="K141" s="8">
        <v>1188566.0</v>
      </c>
      <c r="L141" s="6" t="s">
        <v>12837</v>
      </c>
      <c r="M141" s="6" t="s">
        <v>12484</v>
      </c>
      <c r="N141" s="6" t="s">
        <v>12838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 t="s">
        <v>12839</v>
      </c>
      <c r="B142" s="6" t="s">
        <v>12840</v>
      </c>
      <c r="C142" s="6"/>
      <c r="D142" s="7" t="b">
        <v>0</v>
      </c>
      <c r="E142" s="7" t="b">
        <v>1</v>
      </c>
      <c r="F142" s="7" t="b">
        <v>0</v>
      </c>
      <c r="G142" s="7" t="b">
        <v>1</v>
      </c>
      <c r="H142" s="7" t="b">
        <v>0</v>
      </c>
      <c r="I142" s="8">
        <v>36.0</v>
      </c>
      <c r="J142" s="8">
        <v>4.4040089E7</v>
      </c>
      <c r="K142" s="8">
        <v>2109554.0</v>
      </c>
      <c r="L142" s="6" t="s">
        <v>12841</v>
      </c>
      <c r="M142" s="6" t="s">
        <v>3012</v>
      </c>
      <c r="N142" s="6" t="s">
        <v>12842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 t="s">
        <v>12843</v>
      </c>
      <c r="B143" s="6" t="s">
        <v>12844</v>
      </c>
      <c r="C143" s="6"/>
      <c r="D143" s="7" t="b">
        <v>0</v>
      </c>
      <c r="E143" s="7" t="b">
        <v>1</v>
      </c>
      <c r="F143" s="7" t="b">
        <v>0</v>
      </c>
      <c r="G143" s="7" t="b">
        <v>1</v>
      </c>
      <c r="H143" s="7" t="b">
        <v>0</v>
      </c>
      <c r="I143" s="8">
        <v>36.0</v>
      </c>
      <c r="J143" s="8">
        <v>3.811689E7</v>
      </c>
      <c r="K143" s="8">
        <v>1050606.0</v>
      </c>
      <c r="L143" s="6" t="s">
        <v>12845</v>
      </c>
      <c r="M143" s="6" t="s">
        <v>12484</v>
      </c>
      <c r="N143" s="6" t="s">
        <v>12846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 t="s">
        <v>12847</v>
      </c>
      <c r="B144" s="6" t="s">
        <v>12848</v>
      </c>
      <c r="C144" s="6"/>
      <c r="D144" s="7" t="b">
        <v>0</v>
      </c>
      <c r="E144" s="7" t="b">
        <v>1</v>
      </c>
      <c r="F144" s="7" t="b">
        <v>0</v>
      </c>
      <c r="G144" s="7" t="b">
        <v>1</v>
      </c>
      <c r="H144" s="7" t="b">
        <v>0</v>
      </c>
      <c r="I144" s="8">
        <v>36.0</v>
      </c>
      <c r="J144" s="8">
        <v>3.6977529E7</v>
      </c>
      <c r="K144" s="8">
        <v>2620170.0</v>
      </c>
      <c r="L144" s="6" t="s">
        <v>12849</v>
      </c>
      <c r="M144" s="6" t="s">
        <v>12382</v>
      </c>
      <c r="N144" s="6" t="s">
        <v>12850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 t="s">
        <v>12851</v>
      </c>
      <c r="B145" s="6" t="s">
        <v>12852</v>
      </c>
      <c r="C145" s="6"/>
      <c r="D145" s="7" t="b">
        <v>0</v>
      </c>
      <c r="E145" s="7" t="b">
        <v>1</v>
      </c>
      <c r="F145" s="7" t="b">
        <v>0</v>
      </c>
      <c r="G145" s="7" t="b">
        <v>1</v>
      </c>
      <c r="H145" s="7" t="b">
        <v>0</v>
      </c>
      <c r="I145" s="8">
        <v>36.0</v>
      </c>
      <c r="J145" s="8">
        <v>3.9375215E7</v>
      </c>
      <c r="K145" s="8">
        <v>1540349.0</v>
      </c>
      <c r="L145" s="6" t="s">
        <v>12853</v>
      </c>
      <c r="M145" s="6" t="s">
        <v>723</v>
      </c>
      <c r="N145" s="6" t="s">
        <v>12854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 t="s">
        <v>12855</v>
      </c>
      <c r="B146" s="6" t="s">
        <v>12856</v>
      </c>
      <c r="C146" s="6"/>
      <c r="D146" s="7" t="b">
        <v>0</v>
      </c>
      <c r="E146" s="7" t="b">
        <v>1</v>
      </c>
      <c r="F146" s="7" t="b">
        <v>0</v>
      </c>
      <c r="G146" s="7" t="b">
        <v>1</v>
      </c>
      <c r="H146" s="7" t="b">
        <v>0</v>
      </c>
      <c r="I146" s="8">
        <v>36.0</v>
      </c>
      <c r="J146" s="8">
        <v>4.6984074E7</v>
      </c>
      <c r="K146" s="8">
        <v>2040537.0</v>
      </c>
      <c r="L146" s="6" t="s">
        <v>12857</v>
      </c>
      <c r="M146" s="6" t="s">
        <v>691</v>
      </c>
      <c r="N146" s="6" t="s">
        <v>12858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 t="s">
        <v>12859</v>
      </c>
      <c r="B147" s="6" t="s">
        <v>12860</v>
      </c>
      <c r="C147" s="6"/>
      <c r="D147" s="7" t="b">
        <v>0</v>
      </c>
      <c r="E147" s="7" t="b">
        <v>0</v>
      </c>
      <c r="F147" s="7" t="b">
        <v>0</v>
      </c>
      <c r="G147" s="7" t="b">
        <v>0</v>
      </c>
      <c r="H147" s="7" t="b">
        <v>0</v>
      </c>
      <c r="I147" s="8">
        <v>41.0</v>
      </c>
      <c r="J147" s="8">
        <v>3.6338181E7</v>
      </c>
      <c r="K147" s="8">
        <v>871479.0</v>
      </c>
      <c r="L147" s="6" t="s">
        <v>12861</v>
      </c>
      <c r="M147" s="6" t="s">
        <v>1747</v>
      </c>
      <c r="N147" s="6" t="s">
        <v>12862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 t="s">
        <v>12863</v>
      </c>
      <c r="B148" s="6" t="s">
        <v>12864</v>
      </c>
      <c r="C148" s="6"/>
      <c r="D148" s="7" t="b">
        <v>0</v>
      </c>
      <c r="E148" s="7" t="b">
        <v>1</v>
      </c>
      <c r="F148" s="7" t="b">
        <v>0</v>
      </c>
      <c r="G148" s="7" t="b">
        <v>0</v>
      </c>
      <c r="H148" s="7" t="b">
        <v>0</v>
      </c>
      <c r="I148" s="8">
        <v>41.0</v>
      </c>
      <c r="J148" s="8">
        <v>2.7920551E7</v>
      </c>
      <c r="K148" s="8">
        <v>2727024.0</v>
      </c>
      <c r="L148" s="6" t="s">
        <v>12865</v>
      </c>
      <c r="M148" s="6" t="s">
        <v>12295</v>
      </c>
      <c r="N148" s="6" t="s">
        <v>12866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 t="s">
        <v>12867</v>
      </c>
      <c r="B149" s="6" t="s">
        <v>12868</v>
      </c>
      <c r="C149" s="6"/>
      <c r="D149" s="7" t="b">
        <v>0</v>
      </c>
      <c r="E149" s="7" t="b">
        <v>1</v>
      </c>
      <c r="F149" s="7" t="b">
        <v>0</v>
      </c>
      <c r="G149" s="7" t="b">
        <v>0</v>
      </c>
      <c r="H149" s="7" t="b">
        <v>0</v>
      </c>
      <c r="I149" s="8">
        <v>41.0</v>
      </c>
      <c r="J149" s="8">
        <v>3.0014432E7</v>
      </c>
      <c r="K149" s="8">
        <v>494178.0</v>
      </c>
      <c r="L149" s="6" t="s">
        <v>12869</v>
      </c>
      <c r="M149" s="6" t="s">
        <v>1747</v>
      </c>
      <c r="N149" s="6" t="s">
        <v>12870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 t="s">
        <v>12871</v>
      </c>
      <c r="B150" s="6" t="s">
        <v>12872</v>
      </c>
      <c r="C150" s="6"/>
      <c r="D150" s="7" t="b">
        <v>0</v>
      </c>
      <c r="E150" s="7" t="b">
        <v>1</v>
      </c>
      <c r="F150" s="7" t="b">
        <v>0</v>
      </c>
      <c r="G150" s="7" t="b">
        <v>0</v>
      </c>
      <c r="H150" s="7" t="b">
        <v>0</v>
      </c>
      <c r="I150" s="8">
        <v>41.0</v>
      </c>
      <c r="J150" s="8">
        <v>2.8254208E7</v>
      </c>
      <c r="K150" s="8">
        <v>1876635.0</v>
      </c>
      <c r="L150" s="6" t="s">
        <v>12873</v>
      </c>
      <c r="M150" s="6" t="s">
        <v>12295</v>
      </c>
      <c r="N150" s="6" t="s">
        <v>12874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 t="s">
        <v>12875</v>
      </c>
      <c r="B151" s="6" t="s">
        <v>12876</v>
      </c>
      <c r="C151" s="6"/>
      <c r="D151" s="7" t="b">
        <v>0</v>
      </c>
      <c r="E151" s="7" t="b">
        <v>1</v>
      </c>
      <c r="F151" s="7" t="b">
        <v>0</v>
      </c>
      <c r="G151" s="7" t="b">
        <v>0</v>
      </c>
      <c r="H151" s="7" t="b">
        <v>0</v>
      </c>
      <c r="I151" s="8">
        <v>41.0</v>
      </c>
      <c r="J151" s="8">
        <v>1.2678635E7</v>
      </c>
      <c r="K151" s="8">
        <v>418934.0</v>
      </c>
      <c r="L151" s="6" t="s">
        <v>12877</v>
      </c>
      <c r="M151" s="6" t="s">
        <v>12295</v>
      </c>
      <c r="N151" s="6" t="s">
        <v>12878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 t="s">
        <v>12879</v>
      </c>
      <c r="B152" s="6" t="s">
        <v>12880</v>
      </c>
      <c r="C152" s="6"/>
      <c r="D152" s="7" t="b">
        <v>0</v>
      </c>
      <c r="E152" s="7" t="b">
        <v>1</v>
      </c>
      <c r="F152" s="7" t="b">
        <v>0</v>
      </c>
      <c r="G152" s="7" t="b">
        <v>0</v>
      </c>
      <c r="H152" s="7" t="b">
        <v>0</v>
      </c>
      <c r="I152" s="8">
        <v>41.0</v>
      </c>
      <c r="J152" s="8">
        <v>3.684283E7</v>
      </c>
      <c r="K152" s="8">
        <v>915847.0</v>
      </c>
      <c r="L152" s="6" t="s">
        <v>12881</v>
      </c>
      <c r="M152" s="6" t="s">
        <v>12295</v>
      </c>
      <c r="N152" s="6" t="s">
        <v>12882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 t="s">
        <v>12883</v>
      </c>
      <c r="B153" s="6" t="s">
        <v>12884</v>
      </c>
      <c r="C153" s="6"/>
      <c r="D153" s="7" t="b">
        <v>0</v>
      </c>
      <c r="E153" s="7" t="b">
        <v>0</v>
      </c>
      <c r="F153" s="7" t="b">
        <v>0</v>
      </c>
      <c r="G153" s="7" t="b">
        <v>0</v>
      </c>
      <c r="H153" s="7" t="b">
        <v>0</v>
      </c>
      <c r="I153" s="8">
        <v>45.0</v>
      </c>
      <c r="J153" s="8">
        <v>5.9861286E7</v>
      </c>
      <c r="K153" s="8">
        <v>1236460.0</v>
      </c>
      <c r="L153" s="6" t="s">
        <v>12885</v>
      </c>
      <c r="M153" s="6" t="s">
        <v>12886</v>
      </c>
      <c r="N153" s="6" t="s">
        <v>12887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 t="s">
        <v>12888</v>
      </c>
      <c r="B154" s="6" t="s">
        <v>12889</v>
      </c>
      <c r="C154" s="6"/>
      <c r="D154" s="7" t="b">
        <v>0</v>
      </c>
      <c r="E154" s="7" t="b">
        <v>0</v>
      </c>
      <c r="F154" s="7" t="b">
        <v>0</v>
      </c>
      <c r="G154" s="7" t="b">
        <v>0</v>
      </c>
      <c r="H154" s="7" t="b">
        <v>0</v>
      </c>
      <c r="I154" s="8">
        <v>45.0</v>
      </c>
      <c r="J154" s="8">
        <v>5.6849653E7</v>
      </c>
      <c r="K154" s="8">
        <v>1132672.0</v>
      </c>
      <c r="L154" s="6" t="s">
        <v>12890</v>
      </c>
      <c r="M154" s="6" t="s">
        <v>12886</v>
      </c>
      <c r="N154" s="6" t="s">
        <v>12891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 t="s">
        <v>12892</v>
      </c>
      <c r="B155" s="6" t="s">
        <v>12893</v>
      </c>
      <c r="C155" s="6"/>
      <c r="D155" s="7" t="b">
        <v>0</v>
      </c>
      <c r="E155" s="7" t="b">
        <v>0</v>
      </c>
      <c r="F155" s="7" t="b">
        <v>0</v>
      </c>
      <c r="G155" s="7" t="b">
        <v>0</v>
      </c>
      <c r="H155" s="7" t="b">
        <v>0</v>
      </c>
      <c r="I155" s="8">
        <v>48.0</v>
      </c>
      <c r="J155" s="8">
        <v>4.9367123E7</v>
      </c>
      <c r="K155" s="8">
        <v>3814391.0</v>
      </c>
      <c r="L155" s="6" t="s">
        <v>12894</v>
      </c>
      <c r="M155" s="6" t="s">
        <v>794</v>
      </c>
      <c r="N155" s="6" t="s">
        <v>12895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 t="s">
        <v>12896</v>
      </c>
      <c r="B156" s="6" t="s">
        <v>12897</v>
      </c>
      <c r="C156" s="6"/>
      <c r="D156" s="7" t="b">
        <v>0</v>
      </c>
      <c r="E156" s="7" t="b">
        <v>0</v>
      </c>
      <c r="F156" s="7" t="b">
        <v>0</v>
      </c>
      <c r="G156" s="7" t="b">
        <v>0</v>
      </c>
      <c r="H156" s="7" t="b">
        <v>0</v>
      </c>
      <c r="I156" s="8">
        <v>48.0</v>
      </c>
      <c r="J156" s="8">
        <v>5.6261242E7</v>
      </c>
      <c r="K156" s="8">
        <v>4270764.0</v>
      </c>
      <c r="L156" s="6" t="s">
        <v>12898</v>
      </c>
      <c r="M156" s="6" t="s">
        <v>794</v>
      </c>
      <c r="N156" s="6" t="s">
        <v>12899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 t="s">
        <v>12900</v>
      </c>
      <c r="B157" s="6" t="s">
        <v>12901</v>
      </c>
      <c r="C157" s="6"/>
      <c r="D157" s="7" t="b">
        <v>0</v>
      </c>
      <c r="E157" s="7" t="b">
        <v>0</v>
      </c>
      <c r="F157" s="7" t="b">
        <v>0</v>
      </c>
      <c r="G157" s="7" t="b">
        <v>0</v>
      </c>
      <c r="H157" s="7" t="b">
        <v>0</v>
      </c>
      <c r="I157" s="8">
        <v>48.0</v>
      </c>
      <c r="J157" s="8">
        <v>3.1210051E7</v>
      </c>
      <c r="K157" s="8">
        <v>1333708.0</v>
      </c>
      <c r="L157" s="6" t="s">
        <v>12902</v>
      </c>
      <c r="M157" s="6" t="s">
        <v>12295</v>
      </c>
      <c r="N157" s="6" t="s">
        <v>12903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 t="s">
        <v>12904</v>
      </c>
      <c r="B158" s="6" t="s">
        <v>12905</v>
      </c>
      <c r="C158" s="6"/>
      <c r="D158" s="7" t="b">
        <v>0</v>
      </c>
      <c r="E158" s="7" t="b">
        <v>0</v>
      </c>
      <c r="F158" s="7" t="b">
        <v>0</v>
      </c>
      <c r="G158" s="7" t="b">
        <v>0</v>
      </c>
      <c r="H158" s="7" t="b">
        <v>0</v>
      </c>
      <c r="I158" s="8">
        <v>48.0</v>
      </c>
      <c r="J158" s="8">
        <v>2.8045035E7</v>
      </c>
      <c r="K158" s="8">
        <v>1201300.0</v>
      </c>
      <c r="L158" s="6" t="s">
        <v>12906</v>
      </c>
      <c r="M158" s="6" t="s">
        <v>12295</v>
      </c>
      <c r="N158" s="6" t="s">
        <v>12907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 t="s">
        <v>12908</v>
      </c>
      <c r="B159" s="6" t="s">
        <v>12909</v>
      </c>
      <c r="C159" s="6"/>
      <c r="D159" s="7" t="b">
        <v>0</v>
      </c>
      <c r="E159" s="7" t="b">
        <v>0</v>
      </c>
      <c r="F159" s="7" t="b">
        <v>0</v>
      </c>
      <c r="G159" s="7" t="b">
        <v>0</v>
      </c>
      <c r="H159" s="7" t="b">
        <v>0</v>
      </c>
      <c r="I159" s="8">
        <v>50.0</v>
      </c>
      <c r="J159" s="8">
        <v>2.9829919E7</v>
      </c>
      <c r="K159" s="8">
        <v>1088604.0</v>
      </c>
      <c r="L159" s="6" t="s">
        <v>12910</v>
      </c>
      <c r="M159" s="6" t="s">
        <v>794</v>
      </c>
      <c r="N159" s="6" t="s">
        <v>12911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 t="s">
        <v>12912</v>
      </c>
      <c r="B160" s="6" t="s">
        <v>12913</v>
      </c>
      <c r="C160" s="6"/>
      <c r="D160" s="7" t="b">
        <v>0</v>
      </c>
      <c r="E160" s="7" t="b">
        <v>0</v>
      </c>
      <c r="F160" s="7" t="b">
        <v>0</v>
      </c>
      <c r="G160" s="7" t="b">
        <v>0</v>
      </c>
      <c r="H160" s="7" t="b">
        <v>0</v>
      </c>
      <c r="I160" s="8">
        <v>50.0</v>
      </c>
      <c r="J160" s="8">
        <v>3.7811903E7</v>
      </c>
      <c r="K160" s="8">
        <v>1736664.0</v>
      </c>
      <c r="L160" s="6" t="s">
        <v>12914</v>
      </c>
      <c r="M160" s="6" t="s">
        <v>794</v>
      </c>
      <c r="N160" s="6" t="s">
        <v>12915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 t="s">
        <v>12916</v>
      </c>
      <c r="B161" s="6" t="s">
        <v>12917</v>
      </c>
      <c r="C161" s="6"/>
      <c r="D161" s="7" t="b">
        <v>0</v>
      </c>
      <c r="E161" s="7" t="b">
        <v>0</v>
      </c>
      <c r="F161" s="7" t="b">
        <v>0</v>
      </c>
      <c r="G161" s="7" t="b">
        <v>0</v>
      </c>
      <c r="H161" s="7" t="b">
        <v>0</v>
      </c>
      <c r="I161" s="8">
        <v>50.0</v>
      </c>
      <c r="J161" s="8">
        <v>2.2515195E7</v>
      </c>
      <c r="K161" s="8">
        <v>767219.0</v>
      </c>
      <c r="L161" s="6" t="s">
        <v>12918</v>
      </c>
      <c r="M161" s="6" t="s">
        <v>12281</v>
      </c>
      <c r="N161" s="6" t="s">
        <v>12919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 t="s">
        <v>12920</v>
      </c>
      <c r="B162" s="6" t="s">
        <v>12921</v>
      </c>
      <c r="C162" s="6"/>
      <c r="D162" s="7" t="b">
        <v>0</v>
      </c>
      <c r="E162" s="7" t="b">
        <v>0</v>
      </c>
      <c r="F162" s="7" t="b">
        <v>0</v>
      </c>
      <c r="G162" s="7" t="b">
        <v>0</v>
      </c>
      <c r="H162" s="7" t="b">
        <v>0</v>
      </c>
      <c r="I162" s="8">
        <v>50.0</v>
      </c>
      <c r="J162" s="8">
        <v>2.07208E7</v>
      </c>
      <c r="K162" s="8">
        <v>854244.0</v>
      </c>
      <c r="L162" s="6" t="s">
        <v>12922</v>
      </c>
      <c r="M162" s="6" t="s">
        <v>723</v>
      </c>
      <c r="N162" s="6" t="s">
        <v>12923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 t="s">
        <v>12924</v>
      </c>
      <c r="B163" s="6" t="s">
        <v>12925</v>
      </c>
      <c r="C163" s="6"/>
      <c r="D163" s="7" t="b">
        <v>0</v>
      </c>
      <c r="E163" s="7" t="b">
        <v>0</v>
      </c>
      <c r="F163" s="7" t="b">
        <v>0</v>
      </c>
      <c r="G163" s="7" t="b">
        <v>0</v>
      </c>
      <c r="H163" s="7" t="b">
        <v>0</v>
      </c>
      <c r="I163" s="8">
        <v>50.0</v>
      </c>
      <c r="J163" s="8">
        <v>2.8032358E7</v>
      </c>
      <c r="K163" s="8">
        <v>592733.0</v>
      </c>
      <c r="L163" s="6" t="s">
        <v>12926</v>
      </c>
      <c r="M163" s="6" t="s">
        <v>691</v>
      </c>
      <c r="N163" s="6" t="s">
        <v>12927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 t="s">
        <v>12928</v>
      </c>
      <c r="B164" s="6" t="s">
        <v>12929</v>
      </c>
      <c r="C164" s="6"/>
      <c r="D164" s="7" t="b">
        <v>0</v>
      </c>
      <c r="E164" s="7" t="b">
        <v>0</v>
      </c>
      <c r="F164" s="7" t="b">
        <v>0</v>
      </c>
      <c r="G164" s="7" t="b">
        <v>0</v>
      </c>
      <c r="H164" s="7" t="b">
        <v>0</v>
      </c>
      <c r="I164" s="8">
        <v>50.0</v>
      </c>
      <c r="J164" s="8">
        <v>7.6354126E7</v>
      </c>
      <c r="K164" s="8">
        <v>6844784.0</v>
      </c>
      <c r="L164" s="6" t="s">
        <v>12930</v>
      </c>
      <c r="M164" s="6" t="s">
        <v>12567</v>
      </c>
      <c r="N164" s="6" t="s">
        <v>12931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 t="s">
        <v>12932</v>
      </c>
      <c r="B165" s="6" t="s">
        <v>12933</v>
      </c>
      <c r="C165" s="6"/>
      <c r="D165" s="7" t="b">
        <v>0</v>
      </c>
      <c r="E165" s="7" t="b">
        <v>0</v>
      </c>
      <c r="F165" s="7" t="b">
        <v>0</v>
      </c>
      <c r="G165" s="7" t="b">
        <v>0</v>
      </c>
      <c r="H165" s="7" t="b">
        <v>0</v>
      </c>
      <c r="I165" s="8">
        <v>50.0</v>
      </c>
      <c r="J165" s="8">
        <v>2.9664952E7</v>
      </c>
      <c r="K165" s="8">
        <v>722110.0</v>
      </c>
      <c r="L165" s="6" t="s">
        <v>12934</v>
      </c>
      <c r="M165" s="6" t="s">
        <v>98</v>
      </c>
      <c r="N165" s="6" t="s">
        <v>12935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 t="s">
        <v>12936</v>
      </c>
      <c r="B166" s="6" t="s">
        <v>12937</v>
      </c>
      <c r="C166" s="6"/>
      <c r="D166" s="7" t="b">
        <v>0</v>
      </c>
      <c r="E166" s="7" t="b">
        <v>0</v>
      </c>
      <c r="F166" s="7" t="b">
        <v>0</v>
      </c>
      <c r="G166" s="7" t="b">
        <v>0</v>
      </c>
      <c r="H166" s="7" t="b">
        <v>0</v>
      </c>
      <c r="I166" s="8">
        <v>50.0</v>
      </c>
      <c r="J166" s="8">
        <v>7.0828373E7</v>
      </c>
      <c r="K166" s="8">
        <v>6635574.0</v>
      </c>
      <c r="L166" s="6" t="s">
        <v>12938</v>
      </c>
      <c r="M166" s="6" t="s">
        <v>12346</v>
      </c>
      <c r="N166" s="6" t="s">
        <v>12939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 t="s">
        <v>12940</v>
      </c>
      <c r="B167" s="6" t="s">
        <v>12941</v>
      </c>
      <c r="C167" s="6"/>
      <c r="D167" s="7" t="b">
        <v>0</v>
      </c>
      <c r="E167" s="7" t="b">
        <v>0</v>
      </c>
      <c r="F167" s="7" t="b">
        <v>0</v>
      </c>
      <c r="G167" s="7" t="b">
        <v>0</v>
      </c>
      <c r="H167" s="7" t="b">
        <v>0</v>
      </c>
      <c r="I167" s="8">
        <v>50.0</v>
      </c>
      <c r="J167" s="8">
        <v>2.827132E7</v>
      </c>
      <c r="K167" s="8">
        <v>1740564.0</v>
      </c>
      <c r="L167" s="6" t="s">
        <v>12942</v>
      </c>
      <c r="M167" s="6" t="s">
        <v>794</v>
      </c>
      <c r="N167" s="6" t="s">
        <v>12943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 t="s">
        <v>12944</v>
      </c>
      <c r="B168" s="6" t="s">
        <v>12945</v>
      </c>
      <c r="C168" s="6"/>
      <c r="D168" s="7" t="b">
        <v>0</v>
      </c>
      <c r="E168" s="7" t="b">
        <v>0</v>
      </c>
      <c r="F168" s="7" t="b">
        <v>0</v>
      </c>
      <c r="G168" s="7" t="b">
        <v>0</v>
      </c>
      <c r="H168" s="7" t="b">
        <v>0</v>
      </c>
      <c r="I168" s="8">
        <v>50.0</v>
      </c>
      <c r="J168" s="8">
        <v>2.4791516E7</v>
      </c>
      <c r="K168" s="8">
        <v>578099.0</v>
      </c>
      <c r="L168" s="6" t="s">
        <v>12946</v>
      </c>
      <c r="M168" s="6" t="s">
        <v>3012</v>
      </c>
      <c r="N168" s="6" t="s">
        <v>12947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 t="s">
        <v>12948</v>
      </c>
      <c r="B169" s="6" t="s">
        <v>12949</v>
      </c>
      <c r="C169" s="6"/>
      <c r="D169" s="7" t="b">
        <v>0</v>
      </c>
      <c r="E169" s="7" t="b">
        <v>0</v>
      </c>
      <c r="F169" s="7" t="b">
        <v>0</v>
      </c>
      <c r="G169" s="7" t="b">
        <v>0</v>
      </c>
      <c r="H169" s="7" t="b">
        <v>0</v>
      </c>
      <c r="I169" s="8">
        <v>50.0</v>
      </c>
      <c r="J169" s="8">
        <v>2.5344208E7</v>
      </c>
      <c r="K169" s="8">
        <v>807628.0</v>
      </c>
      <c r="L169" s="6" t="s">
        <v>12950</v>
      </c>
      <c r="M169" s="6" t="s">
        <v>12484</v>
      </c>
      <c r="N169" s="6" t="s">
        <v>12951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 t="s">
        <v>12952</v>
      </c>
      <c r="B170" s="6" t="s">
        <v>12953</v>
      </c>
      <c r="C170" s="6"/>
      <c r="D170" s="7" t="b">
        <v>0</v>
      </c>
      <c r="E170" s="7" t="b">
        <v>0</v>
      </c>
      <c r="F170" s="7" t="b">
        <v>0</v>
      </c>
      <c r="G170" s="7" t="b">
        <v>0</v>
      </c>
      <c r="H170" s="7" t="b">
        <v>0</v>
      </c>
      <c r="I170" s="8">
        <v>50.0</v>
      </c>
      <c r="J170" s="8">
        <v>2.8574632E7</v>
      </c>
      <c r="K170" s="8">
        <v>989711.0</v>
      </c>
      <c r="L170" s="6" t="s">
        <v>12954</v>
      </c>
      <c r="M170" s="6" t="s">
        <v>3012</v>
      </c>
      <c r="N170" s="6" t="s">
        <v>12955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 t="s">
        <v>12956</v>
      </c>
      <c r="B171" s="6" t="s">
        <v>12957</v>
      </c>
      <c r="C171" s="6"/>
      <c r="D171" s="7" t="b">
        <v>0</v>
      </c>
      <c r="E171" s="7" t="b">
        <v>0</v>
      </c>
      <c r="F171" s="7" t="b">
        <v>0</v>
      </c>
      <c r="G171" s="7" t="b">
        <v>0</v>
      </c>
      <c r="H171" s="7" t="b">
        <v>0</v>
      </c>
      <c r="I171" s="8">
        <v>50.0</v>
      </c>
      <c r="J171" s="8">
        <v>2.6796834E7</v>
      </c>
      <c r="K171" s="8">
        <v>816718.0</v>
      </c>
      <c r="L171" s="6" t="s">
        <v>12958</v>
      </c>
      <c r="M171" s="6" t="s">
        <v>723</v>
      </c>
      <c r="N171" s="6" t="s">
        <v>12959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 t="s">
        <v>12960</v>
      </c>
      <c r="B172" s="6" t="s">
        <v>12961</v>
      </c>
      <c r="C172" s="6"/>
      <c r="D172" s="7" t="b">
        <v>0</v>
      </c>
      <c r="E172" s="7" t="b">
        <v>0</v>
      </c>
      <c r="F172" s="7" t="b">
        <v>0</v>
      </c>
      <c r="G172" s="7" t="b">
        <v>0</v>
      </c>
      <c r="H172" s="7" t="b">
        <v>0</v>
      </c>
      <c r="I172" s="8">
        <v>50.0</v>
      </c>
      <c r="J172" s="8">
        <v>3.0538043E7</v>
      </c>
      <c r="K172" s="8">
        <v>1076450.0</v>
      </c>
      <c r="L172" s="6" t="s">
        <v>12962</v>
      </c>
      <c r="M172" s="6" t="s">
        <v>723</v>
      </c>
      <c r="N172" s="6" t="s">
        <v>12963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 t="s">
        <v>12964</v>
      </c>
      <c r="B173" s="6" t="s">
        <v>12965</v>
      </c>
      <c r="C173" s="6"/>
      <c r="D173" s="7" t="b">
        <v>0</v>
      </c>
      <c r="E173" s="7" t="b">
        <v>0</v>
      </c>
      <c r="F173" s="7" t="b">
        <v>0</v>
      </c>
      <c r="G173" s="7" t="b">
        <v>0</v>
      </c>
      <c r="H173" s="7" t="b">
        <v>0</v>
      </c>
      <c r="I173" s="8">
        <v>50.0</v>
      </c>
      <c r="J173" s="8">
        <v>2.2250843E7</v>
      </c>
      <c r="K173" s="8">
        <v>763580.0</v>
      </c>
      <c r="L173" s="6" t="s">
        <v>12966</v>
      </c>
      <c r="M173" s="6" t="s">
        <v>12567</v>
      </c>
      <c r="N173" s="6" t="s">
        <v>12967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 t="s">
        <v>12968</v>
      </c>
      <c r="B174" s="6" t="s">
        <v>12969</v>
      </c>
      <c r="C174" s="6"/>
      <c r="D174" s="7" t="b">
        <v>0</v>
      </c>
      <c r="E174" s="7" t="b">
        <v>0</v>
      </c>
      <c r="F174" s="7" t="b">
        <v>0</v>
      </c>
      <c r="G174" s="7" t="b">
        <v>0</v>
      </c>
      <c r="H174" s="7" t="b">
        <v>0</v>
      </c>
      <c r="I174" s="8">
        <v>50.0</v>
      </c>
      <c r="J174" s="8">
        <v>1.4544284E7</v>
      </c>
      <c r="K174" s="8">
        <v>546377.0</v>
      </c>
      <c r="L174" s="6" t="s">
        <v>12970</v>
      </c>
      <c r="M174" s="6" t="s">
        <v>12281</v>
      </c>
      <c r="N174" s="6" t="s">
        <v>12971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 t="s">
        <v>12972</v>
      </c>
      <c r="B175" s="6" t="s">
        <v>12973</v>
      </c>
      <c r="C175" s="6"/>
      <c r="D175" s="7" t="b">
        <v>0</v>
      </c>
      <c r="E175" s="7" t="b">
        <v>0</v>
      </c>
      <c r="F175" s="7" t="b">
        <v>0</v>
      </c>
      <c r="G175" s="7" t="b">
        <v>0</v>
      </c>
      <c r="H175" s="7" t="b">
        <v>0</v>
      </c>
      <c r="I175" s="8">
        <v>50.0</v>
      </c>
      <c r="J175" s="8">
        <v>3.9237894E7</v>
      </c>
      <c r="K175" s="8">
        <v>1905195.0</v>
      </c>
      <c r="L175" s="6" t="s">
        <v>12974</v>
      </c>
      <c r="M175" s="6" t="s">
        <v>794</v>
      </c>
      <c r="N175" s="6" t="s">
        <v>12975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 t="s">
        <v>12976</v>
      </c>
      <c r="B176" s="6" t="s">
        <v>12977</v>
      </c>
      <c r="C176" s="6"/>
      <c r="D176" s="7" t="b">
        <v>0</v>
      </c>
      <c r="E176" s="7" t="b">
        <v>0</v>
      </c>
      <c r="F176" s="7" t="b">
        <v>0</v>
      </c>
      <c r="G176" s="7" t="b">
        <v>0</v>
      </c>
      <c r="H176" s="7" t="b">
        <v>0</v>
      </c>
      <c r="I176" s="8">
        <v>50.0</v>
      </c>
      <c r="J176" s="8">
        <v>1.5877868E7</v>
      </c>
      <c r="K176" s="8">
        <v>551972.0</v>
      </c>
      <c r="L176" s="6" t="s">
        <v>12978</v>
      </c>
      <c r="M176" s="6" t="s">
        <v>12281</v>
      </c>
      <c r="N176" s="6" t="s">
        <v>12979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 t="s">
        <v>12980</v>
      </c>
      <c r="B177" s="6" t="s">
        <v>12981</v>
      </c>
      <c r="C177" s="6"/>
      <c r="D177" s="7" t="b">
        <v>0</v>
      </c>
      <c r="E177" s="7" t="b">
        <v>0</v>
      </c>
      <c r="F177" s="7" t="b">
        <v>0</v>
      </c>
      <c r="G177" s="7" t="b">
        <v>0</v>
      </c>
      <c r="H177" s="7" t="b">
        <v>0</v>
      </c>
      <c r="I177" s="8">
        <v>50.0</v>
      </c>
      <c r="J177" s="8">
        <v>2.5120652E7</v>
      </c>
      <c r="K177" s="8">
        <v>915843.0</v>
      </c>
      <c r="L177" s="6" t="s">
        <v>12982</v>
      </c>
      <c r="M177" s="6" t="s">
        <v>794</v>
      </c>
      <c r="N177" s="6" t="s">
        <v>12983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 t="s">
        <v>12984</v>
      </c>
      <c r="B178" s="6" t="s">
        <v>12985</v>
      </c>
      <c r="C178" s="6"/>
      <c r="D178" s="7" t="b">
        <v>0</v>
      </c>
      <c r="E178" s="7" t="b">
        <v>0</v>
      </c>
      <c r="F178" s="7" t="b">
        <v>0</v>
      </c>
      <c r="G178" s="7" t="b">
        <v>0</v>
      </c>
      <c r="H178" s="7" t="b">
        <v>0</v>
      </c>
      <c r="I178" s="8">
        <v>50.0</v>
      </c>
      <c r="J178" s="8">
        <v>2.9180038E7</v>
      </c>
      <c r="K178" s="8">
        <v>1152444.0</v>
      </c>
      <c r="L178" s="6" t="s">
        <v>12986</v>
      </c>
      <c r="M178" s="6" t="s">
        <v>98</v>
      </c>
      <c r="N178" s="6" t="s">
        <v>12987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 t="s">
        <v>12988</v>
      </c>
      <c r="B179" s="6" t="s">
        <v>12989</v>
      </c>
      <c r="C179" s="6"/>
      <c r="D179" s="7" t="b">
        <v>0</v>
      </c>
      <c r="E179" s="7" t="b">
        <v>0</v>
      </c>
      <c r="F179" s="7" t="b">
        <v>0</v>
      </c>
      <c r="G179" s="7" t="b">
        <v>0</v>
      </c>
      <c r="H179" s="7" t="b">
        <v>0</v>
      </c>
      <c r="I179" s="8">
        <v>50.0</v>
      </c>
      <c r="J179" s="8">
        <v>2.1046525E7</v>
      </c>
      <c r="K179" s="8">
        <v>581971.0</v>
      </c>
      <c r="L179" s="6" t="s">
        <v>12990</v>
      </c>
      <c r="M179" s="6" t="s">
        <v>12341</v>
      </c>
      <c r="N179" s="6" t="s">
        <v>12991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 t="s">
        <v>12992</v>
      </c>
      <c r="B180" s="6" t="s">
        <v>12993</v>
      </c>
      <c r="C180" s="6"/>
      <c r="D180" s="7" t="b">
        <v>0</v>
      </c>
      <c r="E180" s="7" t="b">
        <v>0</v>
      </c>
      <c r="F180" s="7" t="b">
        <v>0</v>
      </c>
      <c r="G180" s="7" t="b">
        <v>0</v>
      </c>
      <c r="H180" s="7" t="b">
        <v>0</v>
      </c>
      <c r="I180" s="8">
        <v>50.0</v>
      </c>
      <c r="J180" s="8">
        <v>3.1311088E7</v>
      </c>
      <c r="K180" s="8">
        <v>1368040.0</v>
      </c>
      <c r="L180" s="6" t="s">
        <v>12994</v>
      </c>
      <c r="M180" s="6" t="s">
        <v>3012</v>
      </c>
      <c r="N180" s="6" t="s">
        <v>12995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 t="s">
        <v>12996</v>
      </c>
      <c r="B181" s="6" t="s">
        <v>12997</v>
      </c>
      <c r="C181" s="6"/>
      <c r="D181" s="7" t="b">
        <v>0</v>
      </c>
      <c r="E181" s="7" t="b">
        <v>0</v>
      </c>
      <c r="F181" s="7" t="b">
        <v>0</v>
      </c>
      <c r="G181" s="7" t="b">
        <v>0</v>
      </c>
      <c r="H181" s="7" t="b">
        <v>0</v>
      </c>
      <c r="I181" s="8">
        <v>50.0</v>
      </c>
      <c r="J181" s="8">
        <v>2.9898999E7</v>
      </c>
      <c r="K181" s="8">
        <v>1154840.0</v>
      </c>
      <c r="L181" s="6" t="s">
        <v>12998</v>
      </c>
      <c r="M181" s="6" t="s">
        <v>98</v>
      </c>
      <c r="N181" s="6" t="s">
        <v>12999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 t="s">
        <v>13000</v>
      </c>
      <c r="B182" s="6" t="s">
        <v>13001</v>
      </c>
      <c r="C182" s="6"/>
      <c r="D182" s="7" t="b">
        <v>0</v>
      </c>
      <c r="E182" s="7" t="b">
        <v>0</v>
      </c>
      <c r="F182" s="7" t="b">
        <v>0</v>
      </c>
      <c r="G182" s="7" t="b">
        <v>0</v>
      </c>
      <c r="H182" s="7" t="b">
        <v>0</v>
      </c>
      <c r="I182" s="8">
        <v>50.0</v>
      </c>
      <c r="J182" s="8">
        <v>6.9026602E7</v>
      </c>
      <c r="K182" s="8">
        <v>1.3337477E7</v>
      </c>
      <c r="L182" s="6" t="s">
        <v>13002</v>
      </c>
      <c r="M182" s="6" t="s">
        <v>12368</v>
      </c>
      <c r="N182" s="6" t="s">
        <v>13003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 t="s">
        <v>13004</v>
      </c>
      <c r="B183" s="6" t="s">
        <v>13005</v>
      </c>
      <c r="C183" s="6"/>
      <c r="D183" s="7" t="b">
        <v>0</v>
      </c>
      <c r="E183" s="7" t="b">
        <v>0</v>
      </c>
      <c r="F183" s="7" t="b">
        <v>0</v>
      </c>
      <c r="G183" s="7" t="b">
        <v>0</v>
      </c>
      <c r="H183" s="7" t="b">
        <v>0</v>
      </c>
      <c r="I183" s="8">
        <v>50.0</v>
      </c>
      <c r="J183" s="8">
        <v>2.8255002E7</v>
      </c>
      <c r="K183" s="8">
        <v>2157535.0</v>
      </c>
      <c r="L183" s="6" t="s">
        <v>13006</v>
      </c>
      <c r="M183" s="6" t="s">
        <v>794</v>
      </c>
      <c r="N183" s="6" t="s">
        <v>13007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 t="s">
        <v>13008</v>
      </c>
      <c r="B184" s="6" t="s">
        <v>13009</v>
      </c>
      <c r="C184" s="6"/>
      <c r="D184" s="7" t="b">
        <v>0</v>
      </c>
      <c r="E184" s="7" t="b">
        <v>0</v>
      </c>
      <c r="F184" s="7" t="b">
        <v>0</v>
      </c>
      <c r="G184" s="7" t="b">
        <v>0</v>
      </c>
      <c r="H184" s="7" t="b">
        <v>0</v>
      </c>
      <c r="I184" s="8">
        <v>50.0</v>
      </c>
      <c r="J184" s="8">
        <v>3.1497679E7</v>
      </c>
      <c r="K184" s="8">
        <v>1607219.0</v>
      </c>
      <c r="L184" s="6" t="s">
        <v>13010</v>
      </c>
      <c r="M184" s="6" t="s">
        <v>723</v>
      </c>
      <c r="N184" s="6" t="s">
        <v>13011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 t="s">
        <v>13012</v>
      </c>
      <c r="B185" s="6" t="s">
        <v>13013</v>
      </c>
      <c r="C185" s="6"/>
      <c r="D185" s="7" t="b">
        <v>0</v>
      </c>
      <c r="E185" s="7" t="b">
        <v>0</v>
      </c>
      <c r="F185" s="7" t="b">
        <v>0</v>
      </c>
      <c r="G185" s="7" t="b">
        <v>0</v>
      </c>
      <c r="H185" s="7" t="b">
        <v>0</v>
      </c>
      <c r="I185" s="8">
        <v>50.0</v>
      </c>
      <c r="J185" s="8">
        <v>3.7208121E7</v>
      </c>
      <c r="K185" s="8">
        <v>828041.0</v>
      </c>
      <c r="L185" s="6" t="s">
        <v>13014</v>
      </c>
      <c r="M185" s="6" t="s">
        <v>12346</v>
      </c>
      <c r="N185" s="6" t="s">
        <v>13015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 t="s">
        <v>13016</v>
      </c>
      <c r="B186" s="6" t="s">
        <v>13017</v>
      </c>
      <c r="C186" s="6"/>
      <c r="D186" s="7" t="b">
        <v>0</v>
      </c>
      <c r="E186" s="7" t="b">
        <v>0</v>
      </c>
      <c r="F186" s="7" t="b">
        <v>1</v>
      </c>
      <c r="G186" s="7" t="b">
        <v>0</v>
      </c>
      <c r="H186" s="7" t="b">
        <v>0</v>
      </c>
      <c r="I186" s="8">
        <v>50.0</v>
      </c>
      <c r="J186" s="8">
        <v>7.2958457E7</v>
      </c>
      <c r="K186" s="8">
        <v>2671207.0</v>
      </c>
      <c r="L186" s="6" t="s">
        <v>13018</v>
      </c>
      <c r="M186" s="6" t="s">
        <v>12542</v>
      </c>
      <c r="N186" s="6" t="s">
        <v>13019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 t="s">
        <v>13020</v>
      </c>
      <c r="B187" s="6" t="s">
        <v>13021</v>
      </c>
      <c r="C187" s="6"/>
      <c r="D187" s="7" t="b">
        <v>0</v>
      </c>
      <c r="E187" s="7" t="b">
        <v>0</v>
      </c>
      <c r="F187" s="7" t="b">
        <v>1</v>
      </c>
      <c r="G187" s="7" t="b">
        <v>0</v>
      </c>
      <c r="H187" s="7" t="b">
        <v>0</v>
      </c>
      <c r="I187" s="8">
        <v>50.0</v>
      </c>
      <c r="J187" s="8">
        <v>6.5208576E7</v>
      </c>
      <c r="K187" s="8">
        <v>2598069.0</v>
      </c>
      <c r="L187" s="6" t="s">
        <v>13022</v>
      </c>
      <c r="M187" s="6" t="s">
        <v>794</v>
      </c>
      <c r="N187" s="6" t="s">
        <v>13023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 t="s">
        <v>13024</v>
      </c>
      <c r="B188" s="6" t="s">
        <v>13025</v>
      </c>
      <c r="C188" s="6"/>
      <c r="D188" s="7" t="b">
        <v>0</v>
      </c>
      <c r="E188" s="7" t="b">
        <v>0</v>
      </c>
      <c r="F188" s="7" t="b">
        <v>1</v>
      </c>
      <c r="G188" s="7" t="b">
        <v>0</v>
      </c>
      <c r="H188" s="7" t="b">
        <v>0</v>
      </c>
      <c r="I188" s="8">
        <v>50.0</v>
      </c>
      <c r="J188" s="8">
        <v>6.5409114E7</v>
      </c>
      <c r="K188" s="8">
        <v>2595442.0</v>
      </c>
      <c r="L188" s="6" t="s">
        <v>13026</v>
      </c>
      <c r="M188" s="6" t="s">
        <v>12542</v>
      </c>
      <c r="N188" s="6" t="s">
        <v>13027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 t="s">
        <v>13028</v>
      </c>
      <c r="B189" s="6" t="s">
        <v>13029</v>
      </c>
      <c r="C189" s="6"/>
      <c r="D189" s="7" t="b">
        <v>0</v>
      </c>
      <c r="E189" s="7" t="b">
        <v>0</v>
      </c>
      <c r="F189" s="7" t="b">
        <v>1</v>
      </c>
      <c r="G189" s="7" t="b">
        <v>0</v>
      </c>
      <c r="H189" s="7" t="b">
        <v>0</v>
      </c>
      <c r="I189" s="8">
        <v>50.0</v>
      </c>
      <c r="J189" s="8">
        <v>7.1618821E7</v>
      </c>
      <c r="K189" s="8">
        <v>2511106.0</v>
      </c>
      <c r="L189" s="6" t="s">
        <v>13030</v>
      </c>
      <c r="M189" s="6" t="s">
        <v>794</v>
      </c>
      <c r="N189" s="6" t="s">
        <v>13031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 t="s">
        <v>13032</v>
      </c>
      <c r="B190" s="6" t="s">
        <v>13033</v>
      </c>
      <c r="C190" s="6"/>
      <c r="D190" s="7" t="b">
        <v>0</v>
      </c>
      <c r="E190" s="7" t="b">
        <v>0</v>
      </c>
      <c r="F190" s="7" t="b">
        <v>1</v>
      </c>
      <c r="G190" s="7" t="b">
        <v>0</v>
      </c>
      <c r="H190" s="7" t="b">
        <v>0</v>
      </c>
      <c r="I190" s="8">
        <v>50.0</v>
      </c>
      <c r="J190" s="8">
        <v>6.7267837E7</v>
      </c>
      <c r="K190" s="8">
        <v>3354999.0</v>
      </c>
      <c r="L190" s="6" t="s">
        <v>13034</v>
      </c>
      <c r="M190" s="6" t="s">
        <v>3012</v>
      </c>
      <c r="N190" s="6" t="s">
        <v>13035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 t="s">
        <v>13036</v>
      </c>
      <c r="B191" s="6" t="s">
        <v>13037</v>
      </c>
      <c r="C191" s="6"/>
      <c r="D191" s="7" t="b">
        <v>0</v>
      </c>
      <c r="E191" s="7" t="b">
        <v>0</v>
      </c>
      <c r="F191" s="7" t="b">
        <v>1</v>
      </c>
      <c r="G191" s="7" t="b">
        <v>0</v>
      </c>
      <c r="H191" s="7" t="b">
        <v>0</v>
      </c>
      <c r="I191" s="8">
        <v>50.0</v>
      </c>
      <c r="J191" s="8">
        <v>7.7876259E7</v>
      </c>
      <c r="K191" s="8">
        <v>3058435.0</v>
      </c>
      <c r="L191" s="6" t="s">
        <v>13038</v>
      </c>
      <c r="M191" s="6" t="s">
        <v>723</v>
      </c>
      <c r="N191" s="6" t="s">
        <v>13039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 t="s">
        <v>13040</v>
      </c>
      <c r="B192" s="6" t="s">
        <v>13041</v>
      </c>
      <c r="C192" s="6"/>
      <c r="D192" s="7" t="b">
        <v>0</v>
      </c>
      <c r="E192" s="7" t="b">
        <v>0</v>
      </c>
      <c r="F192" s="7" t="b">
        <v>1</v>
      </c>
      <c r="G192" s="7" t="b">
        <v>0</v>
      </c>
      <c r="H192" s="7" t="b">
        <v>0</v>
      </c>
      <c r="I192" s="8">
        <v>50.0</v>
      </c>
      <c r="J192" s="8">
        <v>8.6322714E7</v>
      </c>
      <c r="K192" s="8">
        <v>8103836.0</v>
      </c>
      <c r="L192" s="6" t="s">
        <v>13042</v>
      </c>
      <c r="M192" s="6" t="s">
        <v>12377</v>
      </c>
      <c r="N192" s="6" t="s">
        <v>13043</v>
      </c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 t="s">
        <v>13044</v>
      </c>
      <c r="B193" s="6" t="s">
        <v>13045</v>
      </c>
      <c r="C193" s="6"/>
      <c r="D193" s="7" t="b">
        <v>0</v>
      </c>
      <c r="E193" s="7" t="b">
        <v>0</v>
      </c>
      <c r="F193" s="7" t="b">
        <v>1</v>
      </c>
      <c r="G193" s="7" t="b">
        <v>0</v>
      </c>
      <c r="H193" s="7" t="b">
        <v>0</v>
      </c>
      <c r="I193" s="8">
        <v>50.0</v>
      </c>
      <c r="J193" s="8">
        <v>7.7523935E7</v>
      </c>
      <c r="K193" s="8">
        <v>2533461.0</v>
      </c>
      <c r="L193" s="6" t="s">
        <v>13046</v>
      </c>
      <c r="M193" s="6" t="s">
        <v>12341</v>
      </c>
      <c r="N193" s="6" t="s">
        <v>13047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 t="s">
        <v>13048</v>
      </c>
      <c r="B194" s="6" t="s">
        <v>13049</v>
      </c>
      <c r="C194" s="6"/>
      <c r="D194" s="7" t="b">
        <v>0</v>
      </c>
      <c r="E194" s="7" t="b">
        <v>0</v>
      </c>
      <c r="F194" s="7" t="b">
        <v>1</v>
      </c>
      <c r="G194" s="7" t="b">
        <v>0</v>
      </c>
      <c r="H194" s="7" t="b">
        <v>0</v>
      </c>
      <c r="I194" s="8">
        <v>50.0</v>
      </c>
      <c r="J194" s="8">
        <v>7.231821E7</v>
      </c>
      <c r="K194" s="8">
        <v>1.2129133E7</v>
      </c>
      <c r="L194" s="6" t="s">
        <v>13050</v>
      </c>
      <c r="M194" s="6" t="s">
        <v>12377</v>
      </c>
      <c r="N194" s="6" t="s">
        <v>13051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 t="s">
        <v>13052</v>
      </c>
      <c r="B195" s="6" t="s">
        <v>13053</v>
      </c>
      <c r="C195" s="6"/>
      <c r="D195" s="7" t="b">
        <v>0</v>
      </c>
      <c r="E195" s="7" t="b">
        <v>0</v>
      </c>
      <c r="F195" s="7" t="b">
        <v>1</v>
      </c>
      <c r="G195" s="7" t="b">
        <v>0</v>
      </c>
      <c r="H195" s="7" t="b">
        <v>0</v>
      </c>
      <c r="I195" s="8">
        <v>50.0</v>
      </c>
      <c r="J195" s="8">
        <v>6.6111414E7</v>
      </c>
      <c r="K195" s="8">
        <v>3873078.0</v>
      </c>
      <c r="L195" s="6" t="s">
        <v>13054</v>
      </c>
      <c r="M195" s="6" t="s">
        <v>12341</v>
      </c>
      <c r="N195" s="6" t="s">
        <v>13055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 t="s">
        <v>13056</v>
      </c>
      <c r="B196" s="6" t="s">
        <v>13057</v>
      </c>
      <c r="C196" s="6"/>
      <c r="D196" s="7" t="b">
        <v>0</v>
      </c>
      <c r="E196" s="7" t="b">
        <v>0</v>
      </c>
      <c r="F196" s="7" t="b">
        <v>1</v>
      </c>
      <c r="G196" s="7" t="b">
        <v>0</v>
      </c>
      <c r="H196" s="7" t="b">
        <v>0</v>
      </c>
      <c r="I196" s="8">
        <v>50.0</v>
      </c>
      <c r="J196" s="8">
        <v>7.0377993E7</v>
      </c>
      <c r="K196" s="8">
        <v>3246785.0</v>
      </c>
      <c r="L196" s="6" t="s">
        <v>13058</v>
      </c>
      <c r="M196" s="6" t="s">
        <v>12346</v>
      </c>
      <c r="N196" s="6" t="s">
        <v>13059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 t="s">
        <v>13060</v>
      </c>
      <c r="B197" s="6" t="s">
        <v>13061</v>
      </c>
      <c r="C197" s="6"/>
      <c r="D197" s="7" t="b">
        <v>0</v>
      </c>
      <c r="E197" s="7" t="b">
        <v>0</v>
      </c>
      <c r="F197" s="7" t="b">
        <v>1</v>
      </c>
      <c r="G197" s="7" t="b">
        <v>0</v>
      </c>
      <c r="H197" s="7" t="b">
        <v>0</v>
      </c>
      <c r="I197" s="8">
        <v>50.0</v>
      </c>
      <c r="J197" s="8">
        <v>7.112113E7</v>
      </c>
      <c r="K197" s="8">
        <v>6801313.0</v>
      </c>
      <c r="L197" s="6" t="s">
        <v>13062</v>
      </c>
      <c r="M197" s="6" t="s">
        <v>12567</v>
      </c>
      <c r="N197" s="6" t="s">
        <v>13063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 t="s">
        <v>13064</v>
      </c>
      <c r="B198" s="6" t="s">
        <v>13065</v>
      </c>
      <c r="C198" s="6"/>
      <c r="D198" s="7" t="b">
        <v>0</v>
      </c>
      <c r="E198" s="7" t="b">
        <v>0</v>
      </c>
      <c r="F198" s="7" t="b">
        <v>1</v>
      </c>
      <c r="G198" s="7" t="b">
        <v>0</v>
      </c>
      <c r="H198" s="7" t="b">
        <v>0</v>
      </c>
      <c r="I198" s="8">
        <v>50.0</v>
      </c>
      <c r="J198" s="8">
        <v>6.6492732E7</v>
      </c>
      <c r="K198" s="8">
        <v>2471300.0</v>
      </c>
      <c r="L198" s="6" t="s">
        <v>13066</v>
      </c>
      <c r="M198" s="6" t="s">
        <v>12377</v>
      </c>
      <c r="N198" s="6" t="s">
        <v>13067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 t="s">
        <v>13068</v>
      </c>
      <c r="B199" s="6" t="s">
        <v>13069</v>
      </c>
      <c r="C199" s="6"/>
      <c r="D199" s="7" t="b">
        <v>0</v>
      </c>
      <c r="E199" s="7" t="b">
        <v>0</v>
      </c>
      <c r="F199" s="7" t="b">
        <v>1</v>
      </c>
      <c r="G199" s="7" t="b">
        <v>0</v>
      </c>
      <c r="H199" s="7" t="b">
        <v>0</v>
      </c>
      <c r="I199" s="8">
        <v>50.0</v>
      </c>
      <c r="J199" s="8">
        <v>1.15279765E8</v>
      </c>
      <c r="K199" s="8">
        <v>2997800.0</v>
      </c>
      <c r="L199" s="6" t="s">
        <v>13070</v>
      </c>
      <c r="M199" s="6" t="s">
        <v>794</v>
      </c>
      <c r="N199" s="6" t="s">
        <v>13071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 t="s">
        <v>13072</v>
      </c>
      <c r="B200" s="6" t="s">
        <v>13073</v>
      </c>
      <c r="C200" s="6"/>
      <c r="D200" s="7" t="b">
        <v>0</v>
      </c>
      <c r="E200" s="7" t="b">
        <v>0</v>
      </c>
      <c r="F200" s="7" t="b">
        <v>1</v>
      </c>
      <c r="G200" s="7" t="b">
        <v>0</v>
      </c>
      <c r="H200" s="7" t="b">
        <v>0</v>
      </c>
      <c r="I200" s="8">
        <v>50.0</v>
      </c>
      <c r="J200" s="8">
        <v>6.5089908E7</v>
      </c>
      <c r="K200" s="8">
        <v>3582908.0</v>
      </c>
      <c r="L200" s="6" t="s">
        <v>13074</v>
      </c>
      <c r="M200" s="6" t="s">
        <v>691</v>
      </c>
      <c r="N200" s="6" t="s">
        <v>13075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 t="s">
        <v>13076</v>
      </c>
      <c r="B201" s="6" t="s">
        <v>13077</v>
      </c>
      <c r="C201" s="6"/>
      <c r="D201" s="7" t="b">
        <v>0</v>
      </c>
      <c r="E201" s="7" t="b">
        <v>0</v>
      </c>
      <c r="F201" s="7" t="b">
        <v>1</v>
      </c>
      <c r="G201" s="7" t="b">
        <v>0</v>
      </c>
      <c r="H201" s="7" t="b">
        <v>0</v>
      </c>
      <c r="I201" s="8">
        <v>50.0</v>
      </c>
      <c r="J201" s="8">
        <v>9.0589709E7</v>
      </c>
      <c r="K201" s="8">
        <v>5045414.0</v>
      </c>
      <c r="L201" s="6" t="s">
        <v>13078</v>
      </c>
      <c r="M201" s="6" t="s">
        <v>98</v>
      </c>
      <c r="N201" s="6" t="s">
        <v>13079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 t="s">
        <v>13080</v>
      </c>
      <c r="B202" s="6" t="s">
        <v>13081</v>
      </c>
      <c r="C202" s="6"/>
      <c r="D202" s="7" t="b">
        <v>0</v>
      </c>
      <c r="E202" s="7" t="b">
        <v>0</v>
      </c>
      <c r="F202" s="7" t="b">
        <v>1</v>
      </c>
      <c r="G202" s="7" t="b">
        <v>0</v>
      </c>
      <c r="H202" s="7" t="b">
        <v>0</v>
      </c>
      <c r="I202" s="8">
        <v>50.0</v>
      </c>
      <c r="J202" s="8">
        <v>7.2003272E7</v>
      </c>
      <c r="K202" s="8">
        <v>4347082.0</v>
      </c>
      <c r="L202" s="6" t="s">
        <v>13082</v>
      </c>
      <c r="M202" s="6" t="s">
        <v>12484</v>
      </c>
      <c r="N202" s="6" t="s">
        <v>13083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 t="s">
        <v>13084</v>
      </c>
      <c r="B203" s="6" t="s">
        <v>13085</v>
      </c>
      <c r="C203" s="6"/>
      <c r="D203" s="7" t="b">
        <v>0</v>
      </c>
      <c r="E203" s="7" t="b">
        <v>0</v>
      </c>
      <c r="F203" s="7" t="b">
        <v>1</v>
      </c>
      <c r="G203" s="7" t="b">
        <v>0</v>
      </c>
      <c r="H203" s="7" t="b">
        <v>0</v>
      </c>
      <c r="I203" s="8">
        <v>50.0</v>
      </c>
      <c r="J203" s="8">
        <v>7.7660035E7</v>
      </c>
      <c r="K203" s="8">
        <v>2650912.0</v>
      </c>
      <c r="L203" s="6" t="s">
        <v>13086</v>
      </c>
      <c r="M203" s="6" t="s">
        <v>12368</v>
      </c>
      <c r="N203" s="6" t="s">
        <v>13087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 t="s">
        <v>13088</v>
      </c>
      <c r="B204" s="6" t="s">
        <v>13089</v>
      </c>
      <c r="C204" s="6"/>
      <c r="D204" s="7" t="b">
        <v>0</v>
      </c>
      <c r="E204" s="7" t="b">
        <v>0</v>
      </c>
      <c r="F204" s="7" t="b">
        <v>1</v>
      </c>
      <c r="G204" s="7" t="b">
        <v>0</v>
      </c>
      <c r="H204" s="7" t="b">
        <v>0</v>
      </c>
      <c r="I204" s="8">
        <v>50.0</v>
      </c>
      <c r="J204" s="8">
        <v>6.8616337E7</v>
      </c>
      <c r="K204" s="8">
        <v>1.0944591E7</v>
      </c>
      <c r="L204" s="6" t="s">
        <v>13090</v>
      </c>
      <c r="M204" s="6" t="s">
        <v>12368</v>
      </c>
      <c r="N204" s="6" t="s">
        <v>13091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 t="s">
        <v>13092</v>
      </c>
      <c r="B205" s="6" t="s">
        <v>13093</v>
      </c>
      <c r="C205" s="6"/>
      <c r="D205" s="7" t="b">
        <v>0</v>
      </c>
      <c r="E205" s="7" t="b">
        <v>0</v>
      </c>
      <c r="F205" s="7" t="b">
        <v>1</v>
      </c>
      <c r="G205" s="7" t="b">
        <v>0</v>
      </c>
      <c r="H205" s="7" t="b">
        <v>0</v>
      </c>
      <c r="I205" s="8">
        <v>50.0</v>
      </c>
      <c r="J205" s="8">
        <v>7.3886422E7</v>
      </c>
      <c r="K205" s="8">
        <v>3284827.0</v>
      </c>
      <c r="L205" s="6" t="s">
        <v>13094</v>
      </c>
      <c r="M205" s="6" t="s">
        <v>12346</v>
      </c>
      <c r="N205" s="6" t="s">
        <v>13095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 t="s">
        <v>13096</v>
      </c>
      <c r="B206" s="6" t="s">
        <v>13097</v>
      </c>
      <c r="C206" s="6"/>
      <c r="D206" s="7" t="b">
        <v>0</v>
      </c>
      <c r="E206" s="7" t="b">
        <v>0</v>
      </c>
      <c r="F206" s="7" t="b">
        <v>1</v>
      </c>
      <c r="G206" s="7" t="b">
        <v>0</v>
      </c>
      <c r="H206" s="7" t="b">
        <v>0</v>
      </c>
      <c r="I206" s="8">
        <v>50.0</v>
      </c>
      <c r="J206" s="8">
        <v>7.1484765E7</v>
      </c>
      <c r="K206" s="8">
        <v>3165018.0</v>
      </c>
      <c r="L206" s="6" t="s">
        <v>13098</v>
      </c>
      <c r="M206" s="6" t="s">
        <v>723</v>
      </c>
      <c r="N206" s="6" t="s">
        <v>13099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 t="s">
        <v>13100</v>
      </c>
      <c r="B207" s="6" t="s">
        <v>13101</v>
      </c>
      <c r="C207" s="6"/>
      <c r="D207" s="7" t="b">
        <v>0</v>
      </c>
      <c r="E207" s="7" t="b">
        <v>0</v>
      </c>
      <c r="F207" s="7" t="b">
        <v>1</v>
      </c>
      <c r="G207" s="7" t="b">
        <v>0</v>
      </c>
      <c r="H207" s="7" t="b">
        <v>0</v>
      </c>
      <c r="I207" s="8">
        <v>50.0</v>
      </c>
      <c r="J207" s="8">
        <v>8.7267196E7</v>
      </c>
      <c r="K207" s="8">
        <v>8452282.0</v>
      </c>
      <c r="L207" s="6" t="s">
        <v>13102</v>
      </c>
      <c r="M207" s="6" t="s">
        <v>12542</v>
      </c>
      <c r="N207" s="6" t="s">
        <v>13103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 t="s">
        <v>13104</v>
      </c>
      <c r="B208" s="6" t="s">
        <v>13105</v>
      </c>
      <c r="C208" s="6"/>
      <c r="D208" s="7" t="b">
        <v>0</v>
      </c>
      <c r="E208" s="7" t="b">
        <v>0</v>
      </c>
      <c r="F208" s="7" t="b">
        <v>1</v>
      </c>
      <c r="G208" s="7" t="b">
        <v>0</v>
      </c>
      <c r="H208" s="7" t="b">
        <v>0</v>
      </c>
      <c r="I208" s="8">
        <v>50.0</v>
      </c>
      <c r="J208" s="8">
        <v>6.580617E7</v>
      </c>
      <c r="K208" s="8">
        <v>3262697.0</v>
      </c>
      <c r="L208" s="6" t="s">
        <v>13106</v>
      </c>
      <c r="M208" s="6" t="s">
        <v>691</v>
      </c>
      <c r="N208" s="6" t="s">
        <v>13107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 t="s">
        <v>13108</v>
      </c>
      <c r="B209" s="6" t="s">
        <v>13109</v>
      </c>
      <c r="C209" s="6"/>
      <c r="D209" s="7" t="b">
        <v>0</v>
      </c>
      <c r="E209" s="7" t="b">
        <v>0</v>
      </c>
      <c r="F209" s="7" t="b">
        <v>1</v>
      </c>
      <c r="G209" s="7" t="b">
        <v>0</v>
      </c>
      <c r="H209" s="7" t="b">
        <v>0</v>
      </c>
      <c r="I209" s="8">
        <v>50.0</v>
      </c>
      <c r="J209" s="8">
        <v>6.5212686E7</v>
      </c>
      <c r="K209" s="8">
        <v>3455602.0</v>
      </c>
      <c r="L209" s="6" t="s">
        <v>13110</v>
      </c>
      <c r="M209" s="6" t="s">
        <v>98</v>
      </c>
      <c r="N209" s="6" t="s">
        <v>13111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 t="s">
        <v>13112</v>
      </c>
      <c r="B210" s="6" t="s">
        <v>13113</v>
      </c>
      <c r="C210" s="6"/>
      <c r="D210" s="7" t="b">
        <v>0</v>
      </c>
      <c r="E210" s="7" t="b">
        <v>0</v>
      </c>
      <c r="F210" s="7" t="b">
        <v>1</v>
      </c>
      <c r="G210" s="7" t="b">
        <v>0</v>
      </c>
      <c r="H210" s="7" t="b">
        <v>0</v>
      </c>
      <c r="I210" s="8">
        <v>50.0</v>
      </c>
      <c r="J210" s="8">
        <v>7.8666307E7</v>
      </c>
      <c r="K210" s="8">
        <v>2827737.0</v>
      </c>
      <c r="L210" s="6" t="s">
        <v>13114</v>
      </c>
      <c r="M210" s="6" t="s">
        <v>12368</v>
      </c>
      <c r="N210" s="6" t="s">
        <v>13115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 t="s">
        <v>13116</v>
      </c>
      <c r="B211" s="6" t="s">
        <v>13117</v>
      </c>
      <c r="C211" s="6"/>
      <c r="D211" s="7" t="b">
        <v>0</v>
      </c>
      <c r="E211" s="7" t="b">
        <v>0</v>
      </c>
      <c r="F211" s="7" t="b">
        <v>1</v>
      </c>
      <c r="G211" s="7" t="b">
        <v>0</v>
      </c>
      <c r="H211" s="7" t="b">
        <v>0</v>
      </c>
      <c r="I211" s="8">
        <v>50.0</v>
      </c>
      <c r="J211" s="8">
        <v>7.7084648E7</v>
      </c>
      <c r="K211" s="8">
        <v>2604523.0</v>
      </c>
      <c r="L211" s="6" t="s">
        <v>13118</v>
      </c>
      <c r="M211" s="6" t="s">
        <v>12377</v>
      </c>
      <c r="N211" s="6" t="s">
        <v>13119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 t="s">
        <v>13120</v>
      </c>
      <c r="B212" s="6" t="s">
        <v>13121</v>
      </c>
      <c r="C212" s="6"/>
      <c r="D212" s="7" t="b">
        <v>0</v>
      </c>
      <c r="E212" s="7" t="b">
        <v>0</v>
      </c>
      <c r="F212" s="7" t="b">
        <v>1</v>
      </c>
      <c r="G212" s="7" t="b">
        <v>0</v>
      </c>
      <c r="H212" s="7" t="b">
        <v>0</v>
      </c>
      <c r="I212" s="8">
        <v>50.0</v>
      </c>
      <c r="J212" s="8">
        <v>6.4978152E7</v>
      </c>
      <c r="K212" s="8">
        <v>2012544.0</v>
      </c>
      <c r="L212" s="6" t="s">
        <v>13122</v>
      </c>
      <c r="M212" s="6" t="s">
        <v>3012</v>
      </c>
      <c r="N212" s="6" t="s">
        <v>13123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 t="s">
        <v>13124</v>
      </c>
      <c r="B213" s="6" t="s">
        <v>13125</v>
      </c>
      <c r="C213" s="6"/>
      <c r="D213" s="7" t="b">
        <v>0</v>
      </c>
      <c r="E213" s="7" t="b">
        <v>0</v>
      </c>
      <c r="F213" s="7" t="b">
        <v>1</v>
      </c>
      <c r="G213" s="7" t="b">
        <v>0</v>
      </c>
      <c r="H213" s="7" t="b">
        <v>0</v>
      </c>
      <c r="I213" s="8">
        <v>50.0</v>
      </c>
      <c r="J213" s="8">
        <v>7.3269537E7</v>
      </c>
      <c r="K213" s="8">
        <v>3909189.0</v>
      </c>
      <c r="L213" s="6" t="s">
        <v>13126</v>
      </c>
      <c r="M213" s="6" t="s">
        <v>12346</v>
      </c>
      <c r="N213" s="6" t="s">
        <v>13127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 t="s">
        <v>13128</v>
      </c>
      <c r="B214" s="6" t="s">
        <v>13129</v>
      </c>
      <c r="C214" s="6"/>
      <c r="D214" s="7" t="b">
        <v>0</v>
      </c>
      <c r="E214" s="7" t="b">
        <v>0</v>
      </c>
      <c r="F214" s="7" t="b">
        <v>1</v>
      </c>
      <c r="G214" s="7" t="b">
        <v>0</v>
      </c>
      <c r="H214" s="7" t="b">
        <v>0</v>
      </c>
      <c r="I214" s="8">
        <v>50.0</v>
      </c>
      <c r="J214" s="8">
        <v>6.4026773E7</v>
      </c>
      <c r="K214" s="8">
        <v>2361121.0</v>
      </c>
      <c r="L214" s="6" t="s">
        <v>13130</v>
      </c>
      <c r="M214" s="6" t="s">
        <v>3012</v>
      </c>
      <c r="N214" s="6" t="s">
        <v>13131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 t="s">
        <v>13132</v>
      </c>
      <c r="B215" s="6" t="s">
        <v>13133</v>
      </c>
      <c r="C215" s="6"/>
      <c r="D215" s="7" t="b">
        <v>0</v>
      </c>
      <c r="E215" s="7" t="b">
        <v>0</v>
      </c>
      <c r="F215" s="7" t="b">
        <v>1</v>
      </c>
      <c r="G215" s="7" t="b">
        <v>0</v>
      </c>
      <c r="H215" s="7" t="b">
        <v>0</v>
      </c>
      <c r="I215" s="8">
        <v>50.0</v>
      </c>
      <c r="J215" s="8">
        <v>6.8360067E7</v>
      </c>
      <c r="K215" s="8">
        <v>5208839.0</v>
      </c>
      <c r="L215" s="6" t="s">
        <v>13134</v>
      </c>
      <c r="M215" s="6" t="s">
        <v>12484</v>
      </c>
      <c r="N215" s="6" t="s">
        <v>13135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 t="s">
        <v>13136</v>
      </c>
      <c r="B216" s="6" t="s">
        <v>13137</v>
      </c>
      <c r="C216" s="6"/>
      <c r="D216" s="7" t="b">
        <v>0</v>
      </c>
      <c r="E216" s="7" t="b">
        <v>0</v>
      </c>
      <c r="F216" s="7" t="b">
        <v>1</v>
      </c>
      <c r="G216" s="7" t="b">
        <v>0</v>
      </c>
      <c r="H216" s="7" t="b">
        <v>0</v>
      </c>
      <c r="I216" s="8">
        <v>50.0</v>
      </c>
      <c r="J216" s="8">
        <v>7.073383E7</v>
      </c>
      <c r="K216" s="8">
        <v>3519045.0</v>
      </c>
      <c r="L216" s="6" t="s">
        <v>13138</v>
      </c>
      <c r="M216" s="6" t="s">
        <v>794</v>
      </c>
      <c r="N216" s="6" t="s">
        <v>13139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 t="s">
        <v>13140</v>
      </c>
      <c r="B217" s="6" t="s">
        <v>12800</v>
      </c>
      <c r="C217" s="6"/>
      <c r="D217" s="7" t="b">
        <v>0</v>
      </c>
      <c r="E217" s="7" t="b">
        <v>0</v>
      </c>
      <c r="F217" s="7" t="b">
        <v>0</v>
      </c>
      <c r="G217" s="7" t="b">
        <v>1</v>
      </c>
      <c r="H217" s="7" t="b">
        <v>0</v>
      </c>
      <c r="I217" s="8">
        <v>50.0</v>
      </c>
      <c r="J217" s="8">
        <v>3.371724E7</v>
      </c>
      <c r="K217" s="8">
        <v>990103.0</v>
      </c>
      <c r="L217" s="6" t="s">
        <v>13141</v>
      </c>
      <c r="M217" s="6" t="s">
        <v>12346</v>
      </c>
      <c r="N217" s="6" t="s">
        <v>13142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 t="s">
        <v>13143</v>
      </c>
      <c r="B218" s="6" t="s">
        <v>12776</v>
      </c>
      <c r="C218" s="6"/>
      <c r="D218" s="7" t="b">
        <v>0</v>
      </c>
      <c r="E218" s="7" t="b">
        <v>0</v>
      </c>
      <c r="F218" s="7" t="b">
        <v>0</v>
      </c>
      <c r="G218" s="7" t="b">
        <v>1</v>
      </c>
      <c r="H218" s="7" t="b">
        <v>0</v>
      </c>
      <c r="I218" s="8">
        <v>50.0</v>
      </c>
      <c r="J218" s="8">
        <v>2.9594657E7</v>
      </c>
      <c r="K218" s="8">
        <v>874387.0</v>
      </c>
      <c r="L218" s="6" t="s">
        <v>13144</v>
      </c>
      <c r="M218" s="6" t="s">
        <v>12341</v>
      </c>
      <c r="N218" s="6" t="s">
        <v>13145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 t="s">
        <v>13146</v>
      </c>
      <c r="B219" s="6" t="s">
        <v>12816</v>
      </c>
      <c r="C219" s="6"/>
      <c r="D219" s="7" t="b">
        <v>0</v>
      </c>
      <c r="E219" s="7" t="b">
        <v>0</v>
      </c>
      <c r="F219" s="7" t="b">
        <v>0</v>
      </c>
      <c r="G219" s="7" t="b">
        <v>1</v>
      </c>
      <c r="H219" s="7" t="b">
        <v>0</v>
      </c>
      <c r="I219" s="8">
        <v>50.0</v>
      </c>
      <c r="J219" s="8">
        <v>3.3012884E7</v>
      </c>
      <c r="K219" s="8">
        <v>2171767.0</v>
      </c>
      <c r="L219" s="6" t="s">
        <v>13147</v>
      </c>
      <c r="M219" s="6" t="s">
        <v>12567</v>
      </c>
      <c r="N219" s="6" t="s">
        <v>13148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 t="s">
        <v>13149</v>
      </c>
      <c r="B220" s="6" t="s">
        <v>12768</v>
      </c>
      <c r="C220" s="6"/>
      <c r="D220" s="7" t="b">
        <v>0</v>
      </c>
      <c r="E220" s="7" t="b">
        <v>0</v>
      </c>
      <c r="F220" s="7" t="b">
        <v>0</v>
      </c>
      <c r="G220" s="7" t="b">
        <v>1</v>
      </c>
      <c r="H220" s="7" t="b">
        <v>0</v>
      </c>
      <c r="I220" s="8">
        <v>50.0</v>
      </c>
      <c r="J220" s="8">
        <v>3.7725453E7</v>
      </c>
      <c r="K220" s="8">
        <v>3025597.0</v>
      </c>
      <c r="L220" s="6" t="s">
        <v>13150</v>
      </c>
      <c r="M220" s="6" t="s">
        <v>12382</v>
      </c>
      <c r="N220" s="6" t="s">
        <v>13151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 t="s">
        <v>13152</v>
      </c>
      <c r="B221" s="6" t="s">
        <v>12784</v>
      </c>
      <c r="C221" s="6"/>
      <c r="D221" s="7" t="b">
        <v>0</v>
      </c>
      <c r="E221" s="7" t="b">
        <v>0</v>
      </c>
      <c r="F221" s="7" t="b">
        <v>0</v>
      </c>
      <c r="G221" s="7" t="b">
        <v>1</v>
      </c>
      <c r="H221" s="7" t="b">
        <v>0</v>
      </c>
      <c r="I221" s="8">
        <v>50.0</v>
      </c>
      <c r="J221" s="8">
        <v>3.3733827E7</v>
      </c>
      <c r="K221" s="8">
        <v>2207097.0</v>
      </c>
      <c r="L221" s="6" t="s">
        <v>13153</v>
      </c>
      <c r="M221" s="6" t="s">
        <v>12542</v>
      </c>
      <c r="N221" s="6" t="s">
        <v>13154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 t="s">
        <v>13155</v>
      </c>
      <c r="B222" s="6" t="s">
        <v>12840</v>
      </c>
      <c r="C222" s="6"/>
      <c r="D222" s="7" t="b">
        <v>0</v>
      </c>
      <c r="E222" s="7" t="b">
        <v>0</v>
      </c>
      <c r="F222" s="7" t="b">
        <v>0</v>
      </c>
      <c r="G222" s="7" t="b">
        <v>1</v>
      </c>
      <c r="H222" s="7" t="b">
        <v>0</v>
      </c>
      <c r="I222" s="8">
        <v>50.0</v>
      </c>
      <c r="J222" s="8">
        <v>4.392606E7</v>
      </c>
      <c r="K222" s="8">
        <v>2223583.0</v>
      </c>
      <c r="L222" s="6" t="s">
        <v>13156</v>
      </c>
      <c r="M222" s="6" t="s">
        <v>3012</v>
      </c>
      <c r="N222" s="6" t="s">
        <v>13157</v>
      </c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 t="s">
        <v>13158</v>
      </c>
      <c r="B223" s="6" t="s">
        <v>13159</v>
      </c>
      <c r="C223" s="6"/>
      <c r="D223" s="7" t="b">
        <v>0</v>
      </c>
      <c r="E223" s="7" t="b">
        <v>0</v>
      </c>
      <c r="F223" s="7" t="b">
        <v>0</v>
      </c>
      <c r="G223" s="7" t="b">
        <v>1</v>
      </c>
      <c r="H223" s="7" t="b">
        <v>0</v>
      </c>
      <c r="I223" s="8">
        <v>50.0</v>
      </c>
      <c r="J223" s="8">
        <v>5.4433497E7</v>
      </c>
      <c r="K223" s="8">
        <v>3463593.0</v>
      </c>
      <c r="L223" s="6" t="s">
        <v>13160</v>
      </c>
      <c r="M223" s="6" t="s">
        <v>12341</v>
      </c>
      <c r="N223" s="6" t="s">
        <v>13161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 t="s">
        <v>13162</v>
      </c>
      <c r="B224" s="6" t="s">
        <v>12856</v>
      </c>
      <c r="C224" s="6"/>
      <c r="D224" s="7" t="b">
        <v>0</v>
      </c>
      <c r="E224" s="7" t="b">
        <v>0</v>
      </c>
      <c r="F224" s="7" t="b">
        <v>0</v>
      </c>
      <c r="G224" s="7" t="b">
        <v>1</v>
      </c>
      <c r="H224" s="7" t="b">
        <v>0</v>
      </c>
      <c r="I224" s="8">
        <v>50.0</v>
      </c>
      <c r="J224" s="8">
        <v>4.6870847E7</v>
      </c>
      <c r="K224" s="8">
        <v>2153764.0</v>
      </c>
      <c r="L224" s="6" t="s">
        <v>13163</v>
      </c>
      <c r="M224" s="6" t="s">
        <v>691</v>
      </c>
      <c r="N224" s="6" t="s">
        <v>13164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 t="s">
        <v>13165</v>
      </c>
      <c r="B225" s="6" t="s">
        <v>12812</v>
      </c>
      <c r="C225" s="6"/>
      <c r="D225" s="7" t="b">
        <v>0</v>
      </c>
      <c r="E225" s="7" t="b">
        <v>0</v>
      </c>
      <c r="F225" s="7" t="b">
        <v>0</v>
      </c>
      <c r="G225" s="7" t="b">
        <v>1</v>
      </c>
      <c r="H225" s="7" t="b">
        <v>0</v>
      </c>
      <c r="I225" s="8">
        <v>50.0</v>
      </c>
      <c r="J225" s="8">
        <v>1.365139E7</v>
      </c>
      <c r="K225" s="8">
        <v>8490484.0</v>
      </c>
      <c r="L225" s="6" t="s">
        <v>13166</v>
      </c>
      <c r="M225" s="6" t="s">
        <v>794</v>
      </c>
      <c r="N225" s="6" t="s">
        <v>13167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 t="s">
        <v>13168</v>
      </c>
      <c r="B226" s="6" t="s">
        <v>12828</v>
      </c>
      <c r="C226" s="6"/>
      <c r="D226" s="7" t="b">
        <v>0</v>
      </c>
      <c r="E226" s="7" t="b">
        <v>0</v>
      </c>
      <c r="F226" s="7" t="b">
        <v>0</v>
      </c>
      <c r="G226" s="7" t="b">
        <v>1</v>
      </c>
      <c r="H226" s="7" t="b">
        <v>0</v>
      </c>
      <c r="I226" s="8">
        <v>50.0</v>
      </c>
      <c r="J226" s="8">
        <v>2.7286177E7</v>
      </c>
      <c r="K226" s="8">
        <v>1251624.0</v>
      </c>
      <c r="L226" s="6" t="s">
        <v>13169</v>
      </c>
      <c r="M226" s="6" t="s">
        <v>12346</v>
      </c>
      <c r="N226" s="6" t="s">
        <v>13170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 t="s">
        <v>13171</v>
      </c>
      <c r="B227" s="6" t="s">
        <v>12796</v>
      </c>
      <c r="C227" s="6"/>
      <c r="D227" s="7" t="b">
        <v>0</v>
      </c>
      <c r="E227" s="7" t="b">
        <v>0</v>
      </c>
      <c r="F227" s="7" t="b">
        <v>0</v>
      </c>
      <c r="G227" s="7" t="b">
        <v>1</v>
      </c>
      <c r="H227" s="7" t="b">
        <v>0</v>
      </c>
      <c r="I227" s="8">
        <v>50.0</v>
      </c>
      <c r="J227" s="8">
        <v>2.177969E7</v>
      </c>
      <c r="K227" s="8">
        <v>1457983.0</v>
      </c>
      <c r="L227" s="6" t="s">
        <v>13172</v>
      </c>
      <c r="M227" s="6" t="s">
        <v>794</v>
      </c>
      <c r="N227" s="6" t="s">
        <v>13173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 t="s">
        <v>13174</v>
      </c>
      <c r="B228" s="6" t="s">
        <v>12792</v>
      </c>
      <c r="C228" s="6"/>
      <c r="D228" s="7" t="b">
        <v>0</v>
      </c>
      <c r="E228" s="7" t="b">
        <v>0</v>
      </c>
      <c r="F228" s="7" t="b">
        <v>0</v>
      </c>
      <c r="G228" s="7" t="b">
        <v>1</v>
      </c>
      <c r="H228" s="7" t="b">
        <v>0</v>
      </c>
      <c r="I228" s="8">
        <v>50.0</v>
      </c>
      <c r="J228" s="8">
        <v>3.9636682E7</v>
      </c>
      <c r="K228" s="8">
        <v>2524420.0</v>
      </c>
      <c r="L228" s="6" t="s">
        <v>13175</v>
      </c>
      <c r="M228" s="6" t="s">
        <v>12341</v>
      </c>
      <c r="N228" s="6" t="s">
        <v>13176</v>
      </c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 t="s">
        <v>13177</v>
      </c>
      <c r="B229" s="6" t="s">
        <v>12824</v>
      </c>
      <c r="C229" s="6"/>
      <c r="D229" s="7" t="b">
        <v>0</v>
      </c>
      <c r="E229" s="7" t="b">
        <v>0</v>
      </c>
      <c r="F229" s="7" t="b">
        <v>0</v>
      </c>
      <c r="G229" s="7" t="b">
        <v>1</v>
      </c>
      <c r="H229" s="7" t="b">
        <v>0</v>
      </c>
      <c r="I229" s="8">
        <v>50.0</v>
      </c>
      <c r="J229" s="8">
        <v>3.9547007E7</v>
      </c>
      <c r="K229" s="8">
        <v>2406909.0</v>
      </c>
      <c r="L229" s="6" t="s">
        <v>13178</v>
      </c>
      <c r="M229" s="6" t="s">
        <v>12341</v>
      </c>
      <c r="N229" s="6" t="s">
        <v>13179</v>
      </c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 t="s">
        <v>13180</v>
      </c>
      <c r="B230" s="6" t="s">
        <v>12772</v>
      </c>
      <c r="C230" s="6"/>
      <c r="D230" s="7" t="b">
        <v>0</v>
      </c>
      <c r="E230" s="7" t="b">
        <v>0</v>
      </c>
      <c r="F230" s="7" t="b">
        <v>0</v>
      </c>
      <c r="G230" s="7" t="b">
        <v>1</v>
      </c>
      <c r="H230" s="7" t="b">
        <v>0</v>
      </c>
      <c r="I230" s="8">
        <v>50.0</v>
      </c>
      <c r="J230" s="8">
        <v>4.6995364E7</v>
      </c>
      <c r="K230" s="8">
        <v>2192694.0</v>
      </c>
      <c r="L230" s="6" t="s">
        <v>13181</v>
      </c>
      <c r="M230" s="6" t="s">
        <v>12341</v>
      </c>
      <c r="N230" s="6" t="s">
        <v>13182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 t="s">
        <v>13183</v>
      </c>
      <c r="B231" s="6" t="s">
        <v>12804</v>
      </c>
      <c r="C231" s="6"/>
      <c r="D231" s="7" t="b">
        <v>0</v>
      </c>
      <c r="E231" s="7" t="b">
        <v>0</v>
      </c>
      <c r="F231" s="7" t="b">
        <v>0</v>
      </c>
      <c r="G231" s="7" t="b">
        <v>1</v>
      </c>
      <c r="H231" s="7" t="b">
        <v>0</v>
      </c>
      <c r="I231" s="8">
        <v>50.0</v>
      </c>
      <c r="J231" s="8">
        <v>3.3335372E7</v>
      </c>
      <c r="K231" s="8">
        <v>2191045.0</v>
      </c>
      <c r="L231" s="6" t="s">
        <v>13184</v>
      </c>
      <c r="M231" s="6" t="s">
        <v>794</v>
      </c>
      <c r="N231" s="6" t="s">
        <v>13185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 t="s">
        <v>13186</v>
      </c>
      <c r="B232" s="6" t="s">
        <v>12836</v>
      </c>
      <c r="C232" s="6"/>
      <c r="D232" s="7" t="b">
        <v>0</v>
      </c>
      <c r="E232" s="7" t="b">
        <v>0</v>
      </c>
      <c r="F232" s="7" t="b">
        <v>0</v>
      </c>
      <c r="G232" s="7" t="b">
        <v>1</v>
      </c>
      <c r="H232" s="7" t="b">
        <v>0</v>
      </c>
      <c r="I232" s="8">
        <v>50.0</v>
      </c>
      <c r="J232" s="8">
        <v>3.2777262E7</v>
      </c>
      <c r="K232" s="8">
        <v>1411509.0</v>
      </c>
      <c r="L232" s="6" t="s">
        <v>13187</v>
      </c>
      <c r="M232" s="6" t="s">
        <v>12484</v>
      </c>
      <c r="N232" s="6" t="s">
        <v>13188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 t="s">
        <v>13189</v>
      </c>
      <c r="B233" s="6" t="s">
        <v>12820</v>
      </c>
      <c r="C233" s="6"/>
      <c r="D233" s="7" t="b">
        <v>0</v>
      </c>
      <c r="E233" s="7" t="b">
        <v>0</v>
      </c>
      <c r="F233" s="7" t="b">
        <v>0</v>
      </c>
      <c r="G233" s="7" t="b">
        <v>1</v>
      </c>
      <c r="H233" s="7" t="b">
        <v>0</v>
      </c>
      <c r="I233" s="8">
        <v>50.0</v>
      </c>
      <c r="J233" s="8">
        <v>1.3410713E7</v>
      </c>
      <c r="K233" s="8">
        <v>7641130.0</v>
      </c>
      <c r="L233" s="6" t="s">
        <v>13190</v>
      </c>
      <c r="M233" s="6" t="s">
        <v>794</v>
      </c>
      <c r="N233" s="6" t="s">
        <v>13191</v>
      </c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 t="s">
        <v>13192</v>
      </c>
      <c r="B234" s="6" t="s">
        <v>12848</v>
      </c>
      <c r="C234" s="6"/>
      <c r="D234" s="7" t="b">
        <v>0</v>
      </c>
      <c r="E234" s="7" t="b">
        <v>0</v>
      </c>
      <c r="F234" s="7" t="b">
        <v>0</v>
      </c>
      <c r="G234" s="7" t="b">
        <v>1</v>
      </c>
      <c r="H234" s="7" t="b">
        <v>0</v>
      </c>
      <c r="I234" s="8">
        <v>50.0</v>
      </c>
      <c r="J234" s="8">
        <v>3.6665912E7</v>
      </c>
      <c r="K234" s="8">
        <v>2931787.0</v>
      </c>
      <c r="L234" s="6" t="s">
        <v>13193</v>
      </c>
      <c r="M234" s="6" t="s">
        <v>12382</v>
      </c>
      <c r="N234" s="6" t="s">
        <v>13194</v>
      </c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 t="s">
        <v>13195</v>
      </c>
      <c r="B235" s="6" t="s">
        <v>13196</v>
      </c>
      <c r="C235" s="6"/>
      <c r="D235" s="7" t="b">
        <v>0</v>
      </c>
      <c r="E235" s="7" t="b">
        <v>0</v>
      </c>
      <c r="F235" s="7" t="b">
        <v>0</v>
      </c>
      <c r="G235" s="7" t="b">
        <v>1</v>
      </c>
      <c r="H235" s="7" t="b">
        <v>0</v>
      </c>
      <c r="I235" s="8">
        <v>50.0</v>
      </c>
      <c r="J235" s="8">
        <v>5.5099226E7</v>
      </c>
      <c r="K235" s="8">
        <v>3160960.0</v>
      </c>
      <c r="L235" s="6" t="s">
        <v>13197</v>
      </c>
      <c r="M235" s="6" t="s">
        <v>12341</v>
      </c>
      <c r="N235" s="6" t="s">
        <v>13198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 t="s">
        <v>13199</v>
      </c>
      <c r="B236" s="6" t="s">
        <v>12844</v>
      </c>
      <c r="C236" s="6"/>
      <c r="D236" s="7" t="b">
        <v>0</v>
      </c>
      <c r="E236" s="7" t="b">
        <v>0</v>
      </c>
      <c r="F236" s="7" t="b">
        <v>0</v>
      </c>
      <c r="G236" s="7" t="b">
        <v>1</v>
      </c>
      <c r="H236" s="7" t="b">
        <v>0</v>
      </c>
      <c r="I236" s="8">
        <v>50.0</v>
      </c>
      <c r="J236" s="8">
        <v>3.8022414E7</v>
      </c>
      <c r="K236" s="8">
        <v>1145082.0</v>
      </c>
      <c r="L236" s="6" t="s">
        <v>13200</v>
      </c>
      <c r="M236" s="6" t="s">
        <v>12484</v>
      </c>
      <c r="N236" s="6" t="s">
        <v>13201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 t="s">
        <v>13202</v>
      </c>
      <c r="B237" s="6" t="s">
        <v>12780</v>
      </c>
      <c r="C237" s="6"/>
      <c r="D237" s="7" t="b">
        <v>0</v>
      </c>
      <c r="E237" s="7" t="b">
        <v>0</v>
      </c>
      <c r="F237" s="7" t="b">
        <v>0</v>
      </c>
      <c r="G237" s="7" t="b">
        <v>1</v>
      </c>
      <c r="H237" s="7" t="b">
        <v>0</v>
      </c>
      <c r="I237" s="8">
        <v>50.0</v>
      </c>
      <c r="J237" s="8">
        <v>3.5606092E7</v>
      </c>
      <c r="K237" s="8">
        <v>2159125.0</v>
      </c>
      <c r="L237" s="6" t="s">
        <v>13203</v>
      </c>
      <c r="M237" s="6" t="s">
        <v>12542</v>
      </c>
      <c r="N237" s="6" t="s">
        <v>13204</v>
      </c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 t="s">
        <v>13205</v>
      </c>
      <c r="B238" s="6" t="s">
        <v>12852</v>
      </c>
      <c r="C238" s="6"/>
      <c r="D238" s="7" t="b">
        <v>0</v>
      </c>
      <c r="E238" s="7" t="b">
        <v>0</v>
      </c>
      <c r="F238" s="7" t="b">
        <v>0</v>
      </c>
      <c r="G238" s="7" t="b">
        <v>1</v>
      </c>
      <c r="H238" s="7" t="b">
        <v>0</v>
      </c>
      <c r="I238" s="8">
        <v>50.0</v>
      </c>
      <c r="J238" s="8">
        <v>3.9093493E7</v>
      </c>
      <c r="K238" s="8">
        <v>1822071.0</v>
      </c>
      <c r="L238" s="6" t="s">
        <v>13206</v>
      </c>
      <c r="M238" s="6" t="s">
        <v>723</v>
      </c>
      <c r="N238" s="6" t="s">
        <v>13207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 t="s">
        <v>13208</v>
      </c>
      <c r="B239" s="6" t="s">
        <v>12808</v>
      </c>
      <c r="C239" s="6"/>
      <c r="D239" s="7" t="b">
        <v>0</v>
      </c>
      <c r="E239" s="7" t="b">
        <v>0</v>
      </c>
      <c r="F239" s="7" t="b">
        <v>0</v>
      </c>
      <c r="G239" s="7" t="b">
        <v>1</v>
      </c>
      <c r="H239" s="7" t="b">
        <v>0</v>
      </c>
      <c r="I239" s="8">
        <v>50.0</v>
      </c>
      <c r="J239" s="8">
        <v>3.0010851E7</v>
      </c>
      <c r="K239" s="8">
        <v>1943306.0</v>
      </c>
      <c r="L239" s="6" t="s">
        <v>13209</v>
      </c>
      <c r="M239" s="6" t="s">
        <v>723</v>
      </c>
      <c r="N239" s="6" t="s">
        <v>13210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 t="s">
        <v>13211</v>
      </c>
      <c r="B240" s="6" t="s">
        <v>12832</v>
      </c>
      <c r="C240" s="6"/>
      <c r="D240" s="7" t="b">
        <v>0</v>
      </c>
      <c r="E240" s="7" t="b">
        <v>0</v>
      </c>
      <c r="F240" s="7" t="b">
        <v>0</v>
      </c>
      <c r="G240" s="7" t="b">
        <v>1</v>
      </c>
      <c r="H240" s="7" t="b">
        <v>0</v>
      </c>
      <c r="I240" s="8">
        <v>50.0</v>
      </c>
      <c r="J240" s="8">
        <v>4.3010674E7</v>
      </c>
      <c r="K240" s="8">
        <v>1935788.0</v>
      </c>
      <c r="L240" s="6" t="s">
        <v>13212</v>
      </c>
      <c r="M240" s="6" t="s">
        <v>12567</v>
      </c>
      <c r="N240" s="6" t="s">
        <v>13213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 t="s">
        <v>13214</v>
      </c>
      <c r="B241" s="6" t="s">
        <v>12788</v>
      </c>
      <c r="C241" s="6"/>
      <c r="D241" s="7" t="b">
        <v>0</v>
      </c>
      <c r="E241" s="7" t="b">
        <v>0</v>
      </c>
      <c r="F241" s="7" t="b">
        <v>0</v>
      </c>
      <c r="G241" s="7" t="b">
        <v>1</v>
      </c>
      <c r="H241" s="7" t="b">
        <v>0</v>
      </c>
      <c r="I241" s="8">
        <v>50.0</v>
      </c>
      <c r="J241" s="8">
        <v>3.3130165E7</v>
      </c>
      <c r="K241" s="8">
        <v>969755.0</v>
      </c>
      <c r="L241" s="6" t="s">
        <v>13215</v>
      </c>
      <c r="M241" s="6" t="s">
        <v>691</v>
      </c>
      <c r="N241" s="6" t="s">
        <v>13216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 t="s">
        <v>13217</v>
      </c>
      <c r="B242" s="6" t="s">
        <v>13218</v>
      </c>
      <c r="C242" s="6"/>
      <c r="D242" s="7" t="b">
        <v>0</v>
      </c>
      <c r="E242" s="7" t="b">
        <v>1</v>
      </c>
      <c r="F242" s="7" t="b">
        <v>1</v>
      </c>
      <c r="G242" s="7" t="b">
        <v>1</v>
      </c>
      <c r="H242" s="7" t="b">
        <v>0</v>
      </c>
      <c r="I242" s="8">
        <v>50.0</v>
      </c>
      <c r="J242" s="8">
        <v>6.5966883E7</v>
      </c>
      <c r="K242" s="8">
        <v>3680139.0</v>
      </c>
      <c r="L242" s="6" t="s">
        <v>13219</v>
      </c>
      <c r="M242" s="6" t="s">
        <v>12341</v>
      </c>
      <c r="N242" s="6" t="s">
        <v>13220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 t="s">
        <v>13221</v>
      </c>
      <c r="B243" s="6" t="s">
        <v>13222</v>
      </c>
      <c r="C243" s="6"/>
      <c r="D243" s="7" t="b">
        <v>0</v>
      </c>
      <c r="E243" s="7" t="b">
        <v>1</v>
      </c>
      <c r="F243" s="7" t="b">
        <v>1</v>
      </c>
      <c r="G243" s="7" t="b">
        <v>1</v>
      </c>
      <c r="H243" s="7" t="b">
        <v>0</v>
      </c>
      <c r="I243" s="8">
        <v>50.0</v>
      </c>
      <c r="J243" s="8">
        <v>6.7323286E7</v>
      </c>
      <c r="K243" s="8">
        <v>3387243.0</v>
      </c>
      <c r="L243" s="6" t="s">
        <v>13223</v>
      </c>
      <c r="M243" s="6" t="s">
        <v>12341</v>
      </c>
      <c r="N243" s="6" t="s">
        <v>13224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 t="s">
        <v>13225</v>
      </c>
      <c r="B244" s="6" t="s">
        <v>13226</v>
      </c>
      <c r="C244" s="6"/>
      <c r="D244" s="7" t="b">
        <v>0</v>
      </c>
      <c r="E244" s="7" t="b">
        <v>0</v>
      </c>
      <c r="F244" s="7" t="b">
        <v>0</v>
      </c>
      <c r="G244" s="7" t="b">
        <v>0</v>
      </c>
      <c r="H244" s="7" t="b">
        <v>0</v>
      </c>
      <c r="I244" s="8">
        <v>51.0</v>
      </c>
      <c r="J244" s="8">
        <v>7.6431775E7</v>
      </c>
      <c r="K244" s="8">
        <v>1491922.0</v>
      </c>
      <c r="L244" s="6" t="s">
        <v>13227</v>
      </c>
      <c r="M244" s="6" t="s">
        <v>12341</v>
      </c>
      <c r="N244" s="6" t="s">
        <v>13228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 t="s">
        <v>13229</v>
      </c>
      <c r="B245" s="6" t="s">
        <v>13230</v>
      </c>
      <c r="C245" s="6"/>
      <c r="D245" s="7" t="b">
        <v>0</v>
      </c>
      <c r="E245" s="7" t="b">
        <v>0</v>
      </c>
      <c r="F245" s="7" t="b">
        <v>0</v>
      </c>
      <c r="G245" s="7" t="b">
        <v>0</v>
      </c>
      <c r="H245" s="7" t="b">
        <v>0</v>
      </c>
      <c r="I245" s="8">
        <v>51.0</v>
      </c>
      <c r="J245" s="8">
        <v>7.757979E7</v>
      </c>
      <c r="K245" s="8">
        <v>1501525.0</v>
      </c>
      <c r="L245" s="6" t="s">
        <v>13231</v>
      </c>
      <c r="M245" s="6" t="s">
        <v>3012</v>
      </c>
      <c r="N245" s="6" t="s">
        <v>13232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 t="s">
        <v>13233</v>
      </c>
      <c r="B246" s="6" t="s">
        <v>13234</v>
      </c>
      <c r="C246" s="6"/>
      <c r="D246" s="7" t="b">
        <v>0</v>
      </c>
      <c r="E246" s="7" t="b">
        <v>0</v>
      </c>
      <c r="F246" s="7" t="b">
        <v>0</v>
      </c>
      <c r="G246" s="7" t="b">
        <v>0</v>
      </c>
      <c r="H246" s="7" t="b">
        <v>0</v>
      </c>
      <c r="I246" s="8">
        <v>51.0</v>
      </c>
      <c r="J246" s="8">
        <v>7.5190977E7</v>
      </c>
      <c r="K246" s="8">
        <v>1686525.0</v>
      </c>
      <c r="L246" s="6" t="s">
        <v>13235</v>
      </c>
      <c r="M246" s="6" t="s">
        <v>12567</v>
      </c>
      <c r="N246" s="6" t="s">
        <v>13236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 t="s">
        <v>13237</v>
      </c>
      <c r="B247" s="6" t="s">
        <v>13238</v>
      </c>
      <c r="C247" s="6"/>
      <c r="D247" s="7" t="b">
        <v>0</v>
      </c>
      <c r="E247" s="7" t="b">
        <v>0</v>
      </c>
      <c r="F247" s="7" t="b">
        <v>0</v>
      </c>
      <c r="G247" s="7" t="b">
        <v>0</v>
      </c>
      <c r="H247" s="7" t="b">
        <v>0</v>
      </c>
      <c r="I247" s="8">
        <v>51.0</v>
      </c>
      <c r="J247" s="8">
        <v>7.052502E7</v>
      </c>
      <c r="K247" s="8">
        <v>1031442.0</v>
      </c>
      <c r="L247" s="6" t="s">
        <v>13239</v>
      </c>
      <c r="M247" s="6" t="s">
        <v>12346</v>
      </c>
      <c r="N247" s="6" t="s">
        <v>13240</v>
      </c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 t="s">
        <v>13241</v>
      </c>
      <c r="B248" s="6" t="s">
        <v>13242</v>
      </c>
      <c r="C248" s="6"/>
      <c r="D248" s="7" t="b">
        <v>0</v>
      </c>
      <c r="E248" s="7" t="b">
        <v>0</v>
      </c>
      <c r="F248" s="7" t="b">
        <v>0</v>
      </c>
      <c r="G248" s="7" t="b">
        <v>0</v>
      </c>
      <c r="H248" s="7" t="b">
        <v>0</v>
      </c>
      <c r="I248" s="8">
        <v>51.0</v>
      </c>
      <c r="J248" s="8">
        <v>8.4214217E7</v>
      </c>
      <c r="K248" s="8">
        <v>1394500.0</v>
      </c>
      <c r="L248" s="6" t="s">
        <v>13243</v>
      </c>
      <c r="M248" s="6" t="s">
        <v>3012</v>
      </c>
      <c r="N248" s="6" t="s">
        <v>13244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 t="s">
        <v>13245</v>
      </c>
      <c r="B249" s="6" t="s">
        <v>13246</v>
      </c>
      <c r="C249" s="6"/>
      <c r="D249" s="7" t="b">
        <v>0</v>
      </c>
      <c r="E249" s="7" t="b">
        <v>0</v>
      </c>
      <c r="F249" s="7" t="b">
        <v>0</v>
      </c>
      <c r="G249" s="7" t="b">
        <v>0</v>
      </c>
      <c r="H249" s="7" t="b">
        <v>0</v>
      </c>
      <c r="I249" s="8">
        <v>51.0</v>
      </c>
      <c r="J249" s="8">
        <v>7.3345597E7</v>
      </c>
      <c r="K249" s="8">
        <v>1080061.0</v>
      </c>
      <c r="L249" s="6" t="s">
        <v>13247</v>
      </c>
      <c r="M249" s="6" t="s">
        <v>12567</v>
      </c>
      <c r="N249" s="6" t="s">
        <v>13248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 t="s">
        <v>13249</v>
      </c>
      <c r="B250" s="6" t="s">
        <v>13250</v>
      </c>
      <c r="C250" s="6"/>
      <c r="D250" s="7" t="b">
        <v>0</v>
      </c>
      <c r="E250" s="7" t="b">
        <v>0</v>
      </c>
      <c r="F250" s="7" t="b">
        <v>0</v>
      </c>
      <c r="G250" s="7" t="b">
        <v>0</v>
      </c>
      <c r="H250" s="7" t="b">
        <v>0</v>
      </c>
      <c r="I250" s="8">
        <v>51.0</v>
      </c>
      <c r="J250" s="8">
        <v>7.9684337E7</v>
      </c>
      <c r="K250" s="8">
        <v>1404367.0</v>
      </c>
      <c r="L250" s="6" t="s">
        <v>13251</v>
      </c>
      <c r="M250" s="6" t="s">
        <v>12542</v>
      </c>
      <c r="N250" s="6" t="s">
        <v>13252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 t="s">
        <v>13253</v>
      </c>
      <c r="B251" s="6" t="s">
        <v>13254</v>
      </c>
      <c r="C251" s="6"/>
      <c r="D251" s="7" t="b">
        <v>0</v>
      </c>
      <c r="E251" s="7" t="b">
        <v>0</v>
      </c>
      <c r="F251" s="7" t="b">
        <v>0</v>
      </c>
      <c r="G251" s="7" t="b">
        <v>0</v>
      </c>
      <c r="H251" s="7" t="b">
        <v>0</v>
      </c>
      <c r="I251" s="8">
        <v>51.0</v>
      </c>
      <c r="J251" s="8">
        <v>9.2129091E7</v>
      </c>
      <c r="K251" s="8">
        <v>1304822.0</v>
      </c>
      <c r="L251" s="6" t="s">
        <v>13255</v>
      </c>
      <c r="M251" s="6" t="s">
        <v>12341</v>
      </c>
      <c r="N251" s="6" t="s">
        <v>13256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 t="s">
        <v>13257</v>
      </c>
      <c r="B252" s="6" t="s">
        <v>13258</v>
      </c>
      <c r="C252" s="6"/>
      <c r="D252" s="7" t="b">
        <v>0</v>
      </c>
      <c r="E252" s="7" t="b">
        <v>0</v>
      </c>
      <c r="F252" s="7" t="b">
        <v>0</v>
      </c>
      <c r="G252" s="7" t="b">
        <v>0</v>
      </c>
      <c r="H252" s="7" t="b">
        <v>0</v>
      </c>
      <c r="I252" s="8">
        <v>51.0</v>
      </c>
      <c r="J252" s="8">
        <v>6.8910158E7</v>
      </c>
      <c r="K252" s="8">
        <v>1018513.0</v>
      </c>
      <c r="L252" s="6" t="s">
        <v>13259</v>
      </c>
      <c r="M252" s="6" t="s">
        <v>12567</v>
      </c>
      <c r="N252" s="6" t="s">
        <v>13260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 t="s">
        <v>13261</v>
      </c>
      <c r="B253" s="6" t="s">
        <v>13262</v>
      </c>
      <c r="C253" s="6"/>
      <c r="D253" s="7" t="b">
        <v>0</v>
      </c>
      <c r="E253" s="7" t="b">
        <v>0</v>
      </c>
      <c r="F253" s="7" t="b">
        <v>0</v>
      </c>
      <c r="G253" s="7" t="b">
        <v>0</v>
      </c>
      <c r="H253" s="7" t="b">
        <v>0</v>
      </c>
      <c r="I253" s="8">
        <v>51.0</v>
      </c>
      <c r="J253" s="8">
        <v>2053.0</v>
      </c>
      <c r="K253" s="8">
        <v>0.0</v>
      </c>
      <c r="L253" s="6" t="s">
        <v>13263</v>
      </c>
      <c r="M253" s="6" t="s">
        <v>12346</v>
      </c>
      <c r="N253" s="6" t="s">
        <v>13264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 t="s">
        <v>13265</v>
      </c>
      <c r="B254" s="6" t="s">
        <v>13266</v>
      </c>
      <c r="C254" s="6"/>
      <c r="D254" s="7" t="b">
        <v>0</v>
      </c>
      <c r="E254" s="7" t="b">
        <v>0</v>
      </c>
      <c r="F254" s="7" t="b">
        <v>0</v>
      </c>
      <c r="G254" s="7" t="b">
        <v>0</v>
      </c>
      <c r="H254" s="7" t="b">
        <v>0</v>
      </c>
      <c r="I254" s="8">
        <v>51.0</v>
      </c>
      <c r="J254" s="8">
        <v>7.5962416E7</v>
      </c>
      <c r="K254" s="8">
        <v>1116051.0</v>
      </c>
      <c r="L254" s="6" t="s">
        <v>13267</v>
      </c>
      <c r="M254" s="6" t="s">
        <v>12377</v>
      </c>
      <c r="N254" s="6" t="s">
        <v>13268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 t="s">
        <v>13269</v>
      </c>
      <c r="B255" s="6" t="s">
        <v>13270</v>
      </c>
      <c r="C255" s="6"/>
      <c r="D255" s="7" t="b">
        <v>0</v>
      </c>
      <c r="E255" s="7" t="b">
        <v>0</v>
      </c>
      <c r="F255" s="7" t="b">
        <v>0</v>
      </c>
      <c r="G255" s="7" t="b">
        <v>0</v>
      </c>
      <c r="H255" s="7" t="b">
        <v>0</v>
      </c>
      <c r="I255" s="8">
        <v>51.0</v>
      </c>
      <c r="J255" s="8">
        <v>6.8029196E7</v>
      </c>
      <c r="K255" s="8">
        <v>1147103.0</v>
      </c>
      <c r="L255" s="6" t="s">
        <v>13271</v>
      </c>
      <c r="M255" s="6" t="s">
        <v>12542</v>
      </c>
      <c r="N255" s="6" t="s">
        <v>13272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 t="s">
        <v>13273</v>
      </c>
      <c r="B256" s="6" t="s">
        <v>13274</v>
      </c>
      <c r="C256" s="6"/>
      <c r="D256" s="7" t="b">
        <v>0</v>
      </c>
      <c r="E256" s="7" t="b">
        <v>0</v>
      </c>
      <c r="F256" s="7" t="b">
        <v>0</v>
      </c>
      <c r="G256" s="7" t="b">
        <v>0</v>
      </c>
      <c r="H256" s="7" t="b">
        <v>0</v>
      </c>
      <c r="I256" s="8">
        <v>51.0</v>
      </c>
      <c r="J256" s="8">
        <v>8.2063411E7</v>
      </c>
      <c r="K256" s="8">
        <v>1368469.0</v>
      </c>
      <c r="L256" s="6" t="s">
        <v>13275</v>
      </c>
      <c r="M256" s="6" t="s">
        <v>3012</v>
      </c>
      <c r="N256" s="6" t="s">
        <v>13276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 t="s">
        <v>13277</v>
      </c>
      <c r="B257" s="6" t="s">
        <v>13278</v>
      </c>
      <c r="C257" s="6"/>
      <c r="D257" s="7" t="b">
        <v>0</v>
      </c>
      <c r="E257" s="7" t="b">
        <v>0</v>
      </c>
      <c r="F257" s="7" t="b">
        <v>1</v>
      </c>
      <c r="G257" s="7" t="b">
        <v>0</v>
      </c>
      <c r="H257" s="7" t="b">
        <v>0</v>
      </c>
      <c r="I257" s="8">
        <v>51.0</v>
      </c>
      <c r="J257" s="8">
        <v>7.1376782E7</v>
      </c>
      <c r="K257" s="8">
        <v>1186065.0</v>
      </c>
      <c r="L257" s="6" t="s">
        <v>13279</v>
      </c>
      <c r="M257" s="6" t="s">
        <v>12368</v>
      </c>
      <c r="N257" s="6" t="s">
        <v>13280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 t="s">
        <v>13281</v>
      </c>
      <c r="B258" s="6" t="s">
        <v>13282</v>
      </c>
      <c r="C258" s="6"/>
      <c r="D258" s="7" t="b">
        <v>0</v>
      </c>
      <c r="E258" s="7" t="b">
        <v>0</v>
      </c>
      <c r="F258" s="7" t="b">
        <v>1</v>
      </c>
      <c r="G258" s="7" t="b">
        <v>0</v>
      </c>
      <c r="H258" s="7" t="b">
        <v>0</v>
      </c>
      <c r="I258" s="8">
        <v>51.0</v>
      </c>
      <c r="J258" s="8">
        <v>7.6488698E7</v>
      </c>
      <c r="K258" s="8">
        <v>1280420.0</v>
      </c>
      <c r="L258" s="6" t="s">
        <v>13283</v>
      </c>
      <c r="M258" s="6" t="s">
        <v>794</v>
      </c>
      <c r="N258" s="6" t="s">
        <v>13284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 t="s">
        <v>13285</v>
      </c>
      <c r="B259" s="6" t="s">
        <v>13286</v>
      </c>
      <c r="C259" s="6"/>
      <c r="D259" s="7" t="b">
        <v>0</v>
      </c>
      <c r="E259" s="7" t="b">
        <v>0</v>
      </c>
      <c r="F259" s="7" t="b">
        <v>1</v>
      </c>
      <c r="G259" s="7" t="b">
        <v>0</v>
      </c>
      <c r="H259" s="7" t="b">
        <v>0</v>
      </c>
      <c r="I259" s="8">
        <v>51.0</v>
      </c>
      <c r="J259" s="8">
        <v>6.5424774E7</v>
      </c>
      <c r="K259" s="8">
        <v>1066305.0</v>
      </c>
      <c r="L259" s="6" t="s">
        <v>13287</v>
      </c>
      <c r="M259" s="6" t="s">
        <v>12341</v>
      </c>
      <c r="N259" s="6" t="s">
        <v>13288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 t="s">
        <v>13289</v>
      </c>
      <c r="B260" s="6" t="s">
        <v>13290</v>
      </c>
      <c r="C260" s="6"/>
      <c r="D260" s="7" t="b">
        <v>0</v>
      </c>
      <c r="E260" s="7" t="b">
        <v>0</v>
      </c>
      <c r="F260" s="7" t="b">
        <v>1</v>
      </c>
      <c r="G260" s="7" t="b">
        <v>0</v>
      </c>
      <c r="H260" s="7" t="b">
        <v>0</v>
      </c>
      <c r="I260" s="8">
        <v>51.0</v>
      </c>
      <c r="J260" s="8">
        <v>6.8220307E7</v>
      </c>
      <c r="K260" s="8">
        <v>1188837.0</v>
      </c>
      <c r="L260" s="6" t="s">
        <v>13291</v>
      </c>
      <c r="M260" s="6" t="s">
        <v>12377</v>
      </c>
      <c r="N260" s="6" t="s">
        <v>13292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 t="s">
        <v>13293</v>
      </c>
      <c r="B261" s="6" t="s">
        <v>13294</v>
      </c>
      <c r="C261" s="6"/>
      <c r="D261" s="7" t="b">
        <v>0</v>
      </c>
      <c r="E261" s="7" t="b">
        <v>0</v>
      </c>
      <c r="F261" s="7" t="b">
        <v>1</v>
      </c>
      <c r="G261" s="7" t="b">
        <v>0</v>
      </c>
      <c r="H261" s="7" t="b">
        <v>0</v>
      </c>
      <c r="I261" s="8">
        <v>51.0</v>
      </c>
      <c r="J261" s="8">
        <v>6.4720587E7</v>
      </c>
      <c r="K261" s="8">
        <v>1038546.0</v>
      </c>
      <c r="L261" s="6" t="s">
        <v>13295</v>
      </c>
      <c r="M261" s="6" t="s">
        <v>12341</v>
      </c>
      <c r="N261" s="6" t="s">
        <v>13296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 t="s">
        <v>13297</v>
      </c>
      <c r="B262" s="6" t="s">
        <v>13298</v>
      </c>
      <c r="C262" s="6"/>
      <c r="D262" s="7" t="b">
        <v>0</v>
      </c>
      <c r="E262" s="7" t="b">
        <v>0</v>
      </c>
      <c r="F262" s="7" t="b">
        <v>1</v>
      </c>
      <c r="G262" s="7" t="b">
        <v>0</v>
      </c>
      <c r="H262" s="7" t="b">
        <v>0</v>
      </c>
      <c r="I262" s="8">
        <v>51.0</v>
      </c>
      <c r="J262" s="8">
        <v>7.2911659E7</v>
      </c>
      <c r="K262" s="8">
        <v>1284939.0</v>
      </c>
      <c r="L262" s="6" t="s">
        <v>13299</v>
      </c>
      <c r="M262" s="6" t="s">
        <v>794</v>
      </c>
      <c r="N262" s="6" t="s">
        <v>13300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 t="s">
        <v>13301</v>
      </c>
      <c r="B263" s="6" t="s">
        <v>13302</v>
      </c>
      <c r="C263" s="6"/>
      <c r="D263" s="7" t="b">
        <v>0</v>
      </c>
      <c r="E263" s="7" t="b">
        <v>0</v>
      </c>
      <c r="F263" s="7" t="b">
        <v>1</v>
      </c>
      <c r="G263" s="7" t="b">
        <v>0</v>
      </c>
      <c r="H263" s="7" t="b">
        <v>0</v>
      </c>
      <c r="I263" s="8">
        <v>51.0</v>
      </c>
      <c r="J263" s="8">
        <v>6.361514E7</v>
      </c>
      <c r="K263" s="8">
        <v>1167712.0</v>
      </c>
      <c r="L263" s="6" t="s">
        <v>13303</v>
      </c>
      <c r="M263" s="6" t="s">
        <v>12368</v>
      </c>
      <c r="N263" s="6" t="s">
        <v>13304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 t="s">
        <v>13305</v>
      </c>
      <c r="B264" s="6" t="s">
        <v>13306</v>
      </c>
      <c r="C264" s="6"/>
      <c r="D264" s="7" t="b">
        <v>0</v>
      </c>
      <c r="E264" s="7" t="b">
        <v>0</v>
      </c>
      <c r="F264" s="7" t="b">
        <v>1</v>
      </c>
      <c r="G264" s="7" t="b">
        <v>0</v>
      </c>
      <c r="H264" s="7" t="b">
        <v>0</v>
      </c>
      <c r="I264" s="8">
        <v>51.0</v>
      </c>
      <c r="J264" s="8">
        <v>7.5344459E7</v>
      </c>
      <c r="K264" s="8">
        <v>1159818.0</v>
      </c>
      <c r="L264" s="6" t="s">
        <v>13307</v>
      </c>
      <c r="M264" s="6" t="s">
        <v>12346</v>
      </c>
      <c r="N264" s="6" t="s">
        <v>13308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 t="s">
        <v>13309</v>
      </c>
      <c r="B265" s="6" t="s">
        <v>13310</v>
      </c>
      <c r="C265" s="6"/>
      <c r="D265" s="7" t="b">
        <v>0</v>
      </c>
      <c r="E265" s="7" t="b">
        <v>0</v>
      </c>
      <c r="F265" s="7" t="b">
        <v>1</v>
      </c>
      <c r="G265" s="7" t="b">
        <v>0</v>
      </c>
      <c r="H265" s="7" t="b">
        <v>0</v>
      </c>
      <c r="I265" s="8">
        <v>51.0</v>
      </c>
      <c r="J265" s="8">
        <v>7.0304891E7</v>
      </c>
      <c r="K265" s="8">
        <v>1155244.0</v>
      </c>
      <c r="L265" s="6" t="s">
        <v>13311</v>
      </c>
      <c r="M265" s="6" t="s">
        <v>12542</v>
      </c>
      <c r="N265" s="6" t="s">
        <v>13312</v>
      </c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 t="s">
        <v>13313</v>
      </c>
      <c r="B266" s="6" t="s">
        <v>13314</v>
      </c>
      <c r="C266" s="6"/>
      <c r="D266" s="7" t="b">
        <v>0</v>
      </c>
      <c r="E266" s="7" t="b">
        <v>0</v>
      </c>
      <c r="F266" s="7" t="b">
        <v>1</v>
      </c>
      <c r="G266" s="7" t="b">
        <v>0</v>
      </c>
      <c r="H266" s="7" t="b">
        <v>0</v>
      </c>
      <c r="I266" s="8">
        <v>51.0</v>
      </c>
      <c r="J266" s="8">
        <v>7.4367126E7</v>
      </c>
      <c r="K266" s="8">
        <v>1270164.0</v>
      </c>
      <c r="L266" s="6" t="s">
        <v>13315</v>
      </c>
      <c r="M266" s="6" t="s">
        <v>12377</v>
      </c>
      <c r="N266" s="6" t="s">
        <v>13316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 t="s">
        <v>13317</v>
      </c>
      <c r="B267" s="6" t="s">
        <v>13318</v>
      </c>
      <c r="C267" s="6"/>
      <c r="D267" s="7" t="b">
        <v>0</v>
      </c>
      <c r="E267" s="7" t="b">
        <v>0</v>
      </c>
      <c r="F267" s="7" t="b">
        <v>1</v>
      </c>
      <c r="G267" s="7" t="b">
        <v>0</v>
      </c>
      <c r="H267" s="7" t="b">
        <v>0</v>
      </c>
      <c r="I267" s="8">
        <v>51.0</v>
      </c>
      <c r="J267" s="8">
        <v>7.208374E7</v>
      </c>
      <c r="K267" s="8">
        <v>1099100.0</v>
      </c>
      <c r="L267" s="6" t="s">
        <v>13319</v>
      </c>
      <c r="M267" s="6" t="s">
        <v>12346</v>
      </c>
      <c r="N267" s="6" t="s">
        <v>13320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Z$1000">
    <sortState ref="A1:Z1000">
      <sortCondition ref="D1:D1000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6082</v>
      </c>
      <c r="B1" s="5" t="s">
        <v>6083</v>
      </c>
      <c r="C1" s="5" t="s">
        <v>6084</v>
      </c>
      <c r="D1" s="5" t="s">
        <v>6085</v>
      </c>
      <c r="E1" s="5" t="s">
        <v>6086</v>
      </c>
      <c r="F1" s="5" t="s">
        <v>8</v>
      </c>
      <c r="G1" s="5" t="s">
        <v>6087</v>
      </c>
      <c r="H1" s="5" t="s">
        <v>6088</v>
      </c>
      <c r="I1" s="5" t="s">
        <v>6089</v>
      </c>
      <c r="J1" s="5" t="s">
        <v>6090</v>
      </c>
      <c r="K1" s="5" t="s">
        <v>6091</v>
      </c>
      <c r="L1" s="5" t="s">
        <v>14</v>
      </c>
      <c r="M1" s="5" t="s">
        <v>12</v>
      </c>
      <c r="N1" s="5" t="s">
        <v>6092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12262</v>
      </c>
      <c r="B2" s="6" t="s">
        <v>6093</v>
      </c>
      <c r="C2" s="6"/>
      <c r="D2" s="8">
        <v>30.0</v>
      </c>
      <c r="E2" s="8">
        <v>3.0336348E7</v>
      </c>
      <c r="F2" s="7" t="b">
        <v>0</v>
      </c>
      <c r="G2" s="7" t="b">
        <v>0</v>
      </c>
      <c r="H2" s="6" t="s">
        <v>12261</v>
      </c>
      <c r="I2" s="6" t="s">
        <v>13321</v>
      </c>
      <c r="J2" s="6" t="s">
        <v>13322</v>
      </c>
      <c r="K2" s="6"/>
      <c r="L2" s="6" t="s">
        <v>427</v>
      </c>
      <c r="M2" s="6" t="s">
        <v>13323</v>
      </c>
      <c r="N2" s="6" t="s">
        <v>13324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12258</v>
      </c>
      <c r="B3" s="6" t="s">
        <v>6093</v>
      </c>
      <c r="C3" s="6"/>
      <c r="D3" s="8">
        <v>30.0</v>
      </c>
      <c r="E3" s="8">
        <v>2.9605854E7</v>
      </c>
      <c r="F3" s="7" t="b">
        <v>0</v>
      </c>
      <c r="G3" s="7" t="b">
        <v>0</v>
      </c>
      <c r="H3" s="6" t="s">
        <v>12257</v>
      </c>
      <c r="I3" s="6" t="s">
        <v>13321</v>
      </c>
      <c r="J3" s="6" t="s">
        <v>13325</v>
      </c>
      <c r="K3" s="6"/>
      <c r="L3" s="6" t="s">
        <v>322</v>
      </c>
      <c r="M3" s="6" t="s">
        <v>13323</v>
      </c>
      <c r="N3" s="6" t="s">
        <v>13326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13327</v>
      </c>
      <c r="B4" s="6" t="s">
        <v>6093</v>
      </c>
      <c r="C4" s="6"/>
      <c r="D4" s="8">
        <v>32.0</v>
      </c>
      <c r="E4" s="8">
        <v>7703486.0</v>
      </c>
      <c r="F4" s="7" t="b">
        <v>0</v>
      </c>
      <c r="G4" s="7" t="b">
        <v>0</v>
      </c>
      <c r="H4" s="6" t="s">
        <v>12278</v>
      </c>
      <c r="I4" s="6" t="s">
        <v>13328</v>
      </c>
      <c r="J4" s="6" t="s">
        <v>13329</v>
      </c>
      <c r="K4" s="6" t="s">
        <v>13330</v>
      </c>
      <c r="L4" s="6" t="s">
        <v>12281</v>
      </c>
      <c r="M4" s="6" t="s">
        <v>13331</v>
      </c>
      <c r="N4" s="6" t="s">
        <v>13332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13333</v>
      </c>
      <c r="B5" s="6" t="s">
        <v>6093</v>
      </c>
      <c r="C5" s="6"/>
      <c r="D5" s="8">
        <v>32.0</v>
      </c>
      <c r="E5" s="8">
        <v>6434380.0</v>
      </c>
      <c r="F5" s="7" t="b">
        <v>0</v>
      </c>
      <c r="G5" s="7" t="b">
        <v>0</v>
      </c>
      <c r="H5" s="6" t="s">
        <v>12278</v>
      </c>
      <c r="I5" s="6" t="s">
        <v>13328</v>
      </c>
      <c r="J5" s="6" t="s">
        <v>13329</v>
      </c>
      <c r="K5" s="6" t="s">
        <v>13330</v>
      </c>
      <c r="L5" s="6" t="s">
        <v>12281</v>
      </c>
      <c r="M5" s="6" t="s">
        <v>13331</v>
      </c>
      <c r="N5" s="6" t="s">
        <v>13334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13335</v>
      </c>
      <c r="B6" s="6" t="s">
        <v>6093</v>
      </c>
      <c r="C6" s="6"/>
      <c r="D6" s="8">
        <v>32.0</v>
      </c>
      <c r="E6" s="8">
        <v>6026319.0</v>
      </c>
      <c r="F6" s="7" t="b">
        <v>0</v>
      </c>
      <c r="G6" s="7" t="b">
        <v>0</v>
      </c>
      <c r="H6" s="6" t="s">
        <v>12278</v>
      </c>
      <c r="I6" s="6" t="s">
        <v>13328</v>
      </c>
      <c r="J6" s="6" t="s">
        <v>13329</v>
      </c>
      <c r="K6" s="6" t="s">
        <v>13330</v>
      </c>
      <c r="L6" s="6" t="s">
        <v>12281</v>
      </c>
      <c r="M6" s="6" t="s">
        <v>13331</v>
      </c>
      <c r="N6" s="6" t="s">
        <v>13336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13337</v>
      </c>
      <c r="B7" s="6" t="s">
        <v>6093</v>
      </c>
      <c r="C7" s="6"/>
      <c r="D7" s="8">
        <v>32.0</v>
      </c>
      <c r="E7" s="8">
        <v>1.0508863E7</v>
      </c>
      <c r="F7" s="7" t="b">
        <v>0</v>
      </c>
      <c r="G7" s="7" t="b">
        <v>0</v>
      </c>
      <c r="H7" s="6" t="s">
        <v>12273</v>
      </c>
      <c r="I7" s="6" t="s">
        <v>13328</v>
      </c>
      <c r="J7" s="6" t="s">
        <v>13338</v>
      </c>
      <c r="K7" s="6" t="s">
        <v>13339</v>
      </c>
      <c r="L7" s="6" t="s">
        <v>12276</v>
      </c>
      <c r="M7" s="6" t="s">
        <v>13331</v>
      </c>
      <c r="N7" s="6" t="s">
        <v>13340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13341</v>
      </c>
      <c r="B8" s="6" t="s">
        <v>6093</v>
      </c>
      <c r="C8" s="6"/>
      <c r="D8" s="8">
        <v>32.0</v>
      </c>
      <c r="E8" s="8">
        <v>5478502.0</v>
      </c>
      <c r="F8" s="7" t="b">
        <v>0</v>
      </c>
      <c r="G8" s="7" t="b">
        <v>0</v>
      </c>
      <c r="H8" s="6" t="s">
        <v>12273</v>
      </c>
      <c r="I8" s="6" t="s">
        <v>13328</v>
      </c>
      <c r="J8" s="6" t="s">
        <v>13338</v>
      </c>
      <c r="K8" s="6" t="s">
        <v>13339</v>
      </c>
      <c r="L8" s="6" t="s">
        <v>12276</v>
      </c>
      <c r="M8" s="6" t="s">
        <v>13331</v>
      </c>
      <c r="N8" s="6" t="s">
        <v>13342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13343</v>
      </c>
      <c r="B9" s="6" t="s">
        <v>6093</v>
      </c>
      <c r="C9" s="6"/>
      <c r="D9" s="8">
        <v>32.0</v>
      </c>
      <c r="E9" s="8">
        <v>5481885.0</v>
      </c>
      <c r="F9" s="7" t="b">
        <v>0</v>
      </c>
      <c r="G9" s="7" t="b">
        <v>0</v>
      </c>
      <c r="H9" s="6" t="s">
        <v>12273</v>
      </c>
      <c r="I9" s="6" t="s">
        <v>13328</v>
      </c>
      <c r="J9" s="6" t="s">
        <v>13338</v>
      </c>
      <c r="K9" s="6" t="s">
        <v>13339</v>
      </c>
      <c r="L9" s="6" t="s">
        <v>12276</v>
      </c>
      <c r="M9" s="6" t="s">
        <v>13331</v>
      </c>
      <c r="N9" s="6" t="s">
        <v>13344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13345</v>
      </c>
      <c r="B10" s="6" t="s">
        <v>6093</v>
      </c>
      <c r="C10" s="6"/>
      <c r="D10" s="8">
        <v>32.0</v>
      </c>
      <c r="E10" s="8">
        <v>4827758.0</v>
      </c>
      <c r="F10" s="7" t="b">
        <v>0</v>
      </c>
      <c r="G10" s="7" t="b">
        <v>0</v>
      </c>
      <c r="H10" s="6" t="s">
        <v>12273</v>
      </c>
      <c r="I10" s="6" t="s">
        <v>13328</v>
      </c>
      <c r="J10" s="6" t="s">
        <v>13338</v>
      </c>
      <c r="K10" s="6" t="s">
        <v>13339</v>
      </c>
      <c r="L10" s="6" t="s">
        <v>12276</v>
      </c>
      <c r="M10" s="6" t="s">
        <v>13331</v>
      </c>
      <c r="N10" s="6" t="s">
        <v>13346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13347</v>
      </c>
      <c r="B11" s="6" t="s">
        <v>6093</v>
      </c>
      <c r="C11" s="6"/>
      <c r="D11" s="8">
        <v>32.0</v>
      </c>
      <c r="E11" s="8">
        <v>2894005.0</v>
      </c>
      <c r="F11" s="7" t="b">
        <v>0</v>
      </c>
      <c r="G11" s="7" t="b">
        <v>0</v>
      </c>
      <c r="H11" s="6" t="s">
        <v>12283</v>
      </c>
      <c r="I11" s="6" t="s">
        <v>13328</v>
      </c>
      <c r="J11" s="6" t="s">
        <v>13348</v>
      </c>
      <c r="K11" s="6" t="s">
        <v>13349</v>
      </c>
      <c r="L11" s="6" t="s">
        <v>12276</v>
      </c>
      <c r="M11" s="6" t="s">
        <v>13331</v>
      </c>
      <c r="N11" s="6" t="s">
        <v>13350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 t="s">
        <v>13351</v>
      </c>
      <c r="B12" s="6" t="s">
        <v>6093</v>
      </c>
      <c r="C12" s="6"/>
      <c r="D12" s="8">
        <v>32.0</v>
      </c>
      <c r="E12" s="8">
        <v>1.3472535E7</v>
      </c>
      <c r="F12" s="7" t="b">
        <v>0</v>
      </c>
      <c r="G12" s="7" t="b">
        <v>0</v>
      </c>
      <c r="H12" s="6" t="s">
        <v>12283</v>
      </c>
      <c r="I12" s="6" t="s">
        <v>13328</v>
      </c>
      <c r="J12" s="6" t="s">
        <v>13348</v>
      </c>
      <c r="K12" s="6" t="s">
        <v>13349</v>
      </c>
      <c r="L12" s="6" t="s">
        <v>12276</v>
      </c>
      <c r="M12" s="6" t="s">
        <v>13331</v>
      </c>
      <c r="N12" s="6" t="s">
        <v>13352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 t="s">
        <v>13353</v>
      </c>
      <c r="B13" s="6" t="s">
        <v>6093</v>
      </c>
      <c r="C13" s="6"/>
      <c r="D13" s="8">
        <v>32.0</v>
      </c>
      <c r="E13" s="8">
        <v>1.2796995E7</v>
      </c>
      <c r="F13" s="7" t="b">
        <v>0</v>
      </c>
      <c r="G13" s="7" t="b">
        <v>0</v>
      </c>
      <c r="H13" s="6" t="s">
        <v>12283</v>
      </c>
      <c r="I13" s="6" t="s">
        <v>13328</v>
      </c>
      <c r="J13" s="6" t="s">
        <v>13348</v>
      </c>
      <c r="K13" s="6" t="s">
        <v>13349</v>
      </c>
      <c r="L13" s="6" t="s">
        <v>12276</v>
      </c>
      <c r="M13" s="6" t="s">
        <v>13331</v>
      </c>
      <c r="N13" s="6" t="s">
        <v>13354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 t="s">
        <v>13355</v>
      </c>
      <c r="B14" s="6" t="s">
        <v>6093</v>
      </c>
      <c r="C14" s="6"/>
      <c r="D14" s="8">
        <v>32.0</v>
      </c>
      <c r="E14" s="8">
        <v>1.3540379E7</v>
      </c>
      <c r="F14" s="7" t="b">
        <v>0</v>
      </c>
      <c r="G14" s="7" t="b">
        <v>0</v>
      </c>
      <c r="H14" s="6" t="s">
        <v>12283</v>
      </c>
      <c r="I14" s="6" t="s">
        <v>13328</v>
      </c>
      <c r="J14" s="6" t="s">
        <v>13348</v>
      </c>
      <c r="K14" s="6" t="s">
        <v>13349</v>
      </c>
      <c r="L14" s="6" t="s">
        <v>12276</v>
      </c>
      <c r="M14" s="6" t="s">
        <v>13331</v>
      </c>
      <c r="N14" s="6" t="s">
        <v>13356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 t="s">
        <v>13357</v>
      </c>
      <c r="B15" s="6" t="s">
        <v>6093</v>
      </c>
      <c r="C15" s="6"/>
      <c r="D15" s="8">
        <v>32.0</v>
      </c>
      <c r="E15" s="8">
        <v>1.3868291E7</v>
      </c>
      <c r="F15" s="7" t="b">
        <v>0</v>
      </c>
      <c r="G15" s="7" t="b">
        <v>0</v>
      </c>
      <c r="H15" s="6" t="s">
        <v>12283</v>
      </c>
      <c r="I15" s="6" t="s">
        <v>13328</v>
      </c>
      <c r="J15" s="6" t="s">
        <v>13348</v>
      </c>
      <c r="K15" s="6" t="s">
        <v>13349</v>
      </c>
      <c r="L15" s="6" t="s">
        <v>12276</v>
      </c>
      <c r="M15" s="6" t="s">
        <v>13331</v>
      </c>
      <c r="N15" s="6" t="s">
        <v>13358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 t="s">
        <v>12528</v>
      </c>
      <c r="B16" s="6" t="s">
        <v>6093</v>
      </c>
      <c r="C16" s="6"/>
      <c r="D16" s="8">
        <v>36.0</v>
      </c>
      <c r="E16" s="8">
        <v>5.712842E7</v>
      </c>
      <c r="F16" s="7" t="b">
        <v>0</v>
      </c>
      <c r="G16" s="7" t="b">
        <v>0</v>
      </c>
      <c r="H16" s="6" t="s">
        <v>12527</v>
      </c>
      <c r="I16" s="6" t="s">
        <v>6103</v>
      </c>
      <c r="J16" s="6" t="s">
        <v>13359</v>
      </c>
      <c r="K16" s="6" t="s">
        <v>13360</v>
      </c>
      <c r="L16" s="6" t="s">
        <v>12382</v>
      </c>
      <c r="M16" s="6" t="s">
        <v>13361</v>
      </c>
      <c r="N16" s="6" t="s">
        <v>13362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 t="s">
        <v>13363</v>
      </c>
      <c r="B17" s="6" t="s">
        <v>6093</v>
      </c>
      <c r="C17" s="6"/>
      <c r="D17" s="8">
        <v>36.0</v>
      </c>
      <c r="E17" s="8">
        <v>2.5183474E7</v>
      </c>
      <c r="F17" s="7" t="b">
        <v>0</v>
      </c>
      <c r="G17" s="7" t="b">
        <v>0</v>
      </c>
      <c r="H17" s="6" t="s">
        <v>12755</v>
      </c>
      <c r="I17" s="6" t="s">
        <v>6103</v>
      </c>
      <c r="J17" s="6" t="s">
        <v>13364</v>
      </c>
      <c r="K17" s="6" t="s">
        <v>13365</v>
      </c>
      <c r="L17" s="6" t="s">
        <v>12290</v>
      </c>
      <c r="M17" s="6" t="s">
        <v>13366</v>
      </c>
      <c r="N17" s="6" t="s">
        <v>13367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 t="s">
        <v>13368</v>
      </c>
      <c r="B18" s="6" t="s">
        <v>6093</v>
      </c>
      <c r="C18" s="6"/>
      <c r="D18" s="8">
        <v>36.0</v>
      </c>
      <c r="E18" s="8">
        <v>3.2590825E7</v>
      </c>
      <c r="F18" s="7" t="b">
        <v>0</v>
      </c>
      <c r="G18" s="7" t="b">
        <v>0</v>
      </c>
      <c r="H18" s="6" t="s">
        <v>12755</v>
      </c>
      <c r="I18" s="6" t="s">
        <v>6103</v>
      </c>
      <c r="J18" s="6" t="s">
        <v>13364</v>
      </c>
      <c r="K18" s="6" t="s">
        <v>13365</v>
      </c>
      <c r="L18" s="6" t="s">
        <v>12290</v>
      </c>
      <c r="M18" s="6" t="s">
        <v>13366</v>
      </c>
      <c r="N18" s="6" t="s">
        <v>13369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 t="s">
        <v>12358</v>
      </c>
      <c r="B19" s="6" t="s">
        <v>6093</v>
      </c>
      <c r="C19" s="6"/>
      <c r="D19" s="8">
        <v>36.0</v>
      </c>
      <c r="E19" s="8">
        <v>3.0971183E7</v>
      </c>
      <c r="F19" s="7" t="b">
        <v>0</v>
      </c>
      <c r="G19" s="7" t="b">
        <v>0</v>
      </c>
      <c r="H19" s="6" t="s">
        <v>12357</v>
      </c>
      <c r="I19" s="6" t="s">
        <v>13328</v>
      </c>
      <c r="J19" s="6" t="s">
        <v>13370</v>
      </c>
      <c r="K19" s="6" t="s">
        <v>13349</v>
      </c>
      <c r="L19" s="6" t="s">
        <v>12276</v>
      </c>
      <c r="M19" s="6" t="s">
        <v>13331</v>
      </c>
      <c r="N19" s="6" t="s">
        <v>13371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 t="s">
        <v>12557</v>
      </c>
      <c r="B20" s="6" t="s">
        <v>6093</v>
      </c>
      <c r="C20" s="6"/>
      <c r="D20" s="8">
        <v>36.0</v>
      </c>
      <c r="E20" s="8">
        <v>3.6219515E7</v>
      </c>
      <c r="F20" s="7" t="b">
        <v>0</v>
      </c>
      <c r="G20" s="7" t="b">
        <v>0</v>
      </c>
      <c r="H20" s="6" t="s">
        <v>12556</v>
      </c>
      <c r="I20" s="6" t="s">
        <v>13328</v>
      </c>
      <c r="J20" s="6" t="s">
        <v>13372</v>
      </c>
      <c r="K20" s="6" t="s">
        <v>13330</v>
      </c>
      <c r="L20" s="6" t="s">
        <v>12281</v>
      </c>
      <c r="M20" s="6" t="s">
        <v>13331</v>
      </c>
      <c r="N20" s="6" t="s">
        <v>13373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 t="s">
        <v>12619</v>
      </c>
      <c r="B21" s="6" t="s">
        <v>6093</v>
      </c>
      <c r="C21" s="6"/>
      <c r="D21" s="8">
        <v>36.0</v>
      </c>
      <c r="E21" s="8">
        <v>1.463424E7</v>
      </c>
      <c r="F21" s="7" t="b">
        <v>0</v>
      </c>
      <c r="G21" s="7" t="b">
        <v>0</v>
      </c>
      <c r="H21" s="6" t="s">
        <v>12618</v>
      </c>
      <c r="I21" s="6" t="s">
        <v>13374</v>
      </c>
      <c r="J21" s="6" t="s">
        <v>13375</v>
      </c>
      <c r="K21" s="6" t="s">
        <v>13376</v>
      </c>
      <c r="L21" s="6" t="s">
        <v>12382</v>
      </c>
      <c r="M21" s="6" t="s">
        <v>13377</v>
      </c>
      <c r="N21" s="6" t="s">
        <v>13378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 t="s">
        <v>12428</v>
      </c>
      <c r="B22" s="6" t="s">
        <v>6093</v>
      </c>
      <c r="C22" s="6"/>
      <c r="D22" s="8">
        <v>36.0</v>
      </c>
      <c r="E22" s="8">
        <v>1.3324931E7</v>
      </c>
      <c r="F22" s="7" t="b">
        <v>0</v>
      </c>
      <c r="G22" s="7" t="b">
        <v>0</v>
      </c>
      <c r="H22" s="6" t="s">
        <v>12427</v>
      </c>
      <c r="I22" s="6" t="s">
        <v>13374</v>
      </c>
      <c r="J22" s="6" t="s">
        <v>13379</v>
      </c>
      <c r="K22" s="6" t="s">
        <v>13380</v>
      </c>
      <c r="L22" s="6" t="s">
        <v>12290</v>
      </c>
      <c r="M22" s="6" t="s">
        <v>13377</v>
      </c>
      <c r="N22" s="6" t="s">
        <v>13381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 t="s">
        <v>12507</v>
      </c>
      <c r="B23" s="6" t="s">
        <v>6093</v>
      </c>
      <c r="C23" s="6"/>
      <c r="D23" s="8">
        <v>36.0</v>
      </c>
      <c r="E23" s="8">
        <v>1.6009205E7</v>
      </c>
      <c r="F23" s="7" t="b">
        <v>0</v>
      </c>
      <c r="G23" s="7" t="b">
        <v>0</v>
      </c>
      <c r="H23" s="6" t="s">
        <v>12506</v>
      </c>
      <c r="I23" s="6" t="s">
        <v>13374</v>
      </c>
      <c r="J23" s="6" t="s">
        <v>13382</v>
      </c>
      <c r="K23" s="6" t="s">
        <v>13383</v>
      </c>
      <c r="L23" s="6" t="s">
        <v>12509</v>
      </c>
      <c r="M23" s="6" t="s">
        <v>13377</v>
      </c>
      <c r="N23" s="6" t="s">
        <v>13384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 t="s">
        <v>12293</v>
      </c>
      <c r="B24" s="6" t="s">
        <v>6093</v>
      </c>
      <c r="C24" s="6"/>
      <c r="D24" s="8">
        <v>36.0</v>
      </c>
      <c r="E24" s="8">
        <v>2.0711007E7</v>
      </c>
      <c r="F24" s="7" t="b">
        <v>0</v>
      </c>
      <c r="G24" s="7" t="b">
        <v>0</v>
      </c>
      <c r="H24" s="6" t="s">
        <v>12292</v>
      </c>
      <c r="I24" s="6" t="s">
        <v>13374</v>
      </c>
      <c r="J24" s="6" t="s">
        <v>13385</v>
      </c>
      <c r="K24" s="6" t="s">
        <v>13386</v>
      </c>
      <c r="L24" s="6" t="s">
        <v>12295</v>
      </c>
      <c r="M24" s="6" t="s">
        <v>13377</v>
      </c>
      <c r="N24" s="6" t="s">
        <v>13387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 t="s">
        <v>12615</v>
      </c>
      <c r="B25" s="6" t="s">
        <v>6093</v>
      </c>
      <c r="C25" s="6"/>
      <c r="D25" s="8">
        <v>36.0</v>
      </c>
      <c r="E25" s="8">
        <v>2.0030631E7</v>
      </c>
      <c r="F25" s="7" t="b">
        <v>0</v>
      </c>
      <c r="G25" s="7" t="b">
        <v>0</v>
      </c>
      <c r="H25" s="6" t="s">
        <v>12614</v>
      </c>
      <c r="I25" s="6" t="s">
        <v>13321</v>
      </c>
      <c r="J25" s="6" t="s">
        <v>13388</v>
      </c>
      <c r="K25" s="6"/>
      <c r="L25" s="6" t="s">
        <v>691</v>
      </c>
      <c r="M25" s="6" t="s">
        <v>13323</v>
      </c>
      <c r="N25" s="6" t="s">
        <v>13389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 t="s">
        <v>12652</v>
      </c>
      <c r="B26" s="6" t="s">
        <v>6093</v>
      </c>
      <c r="C26" s="6"/>
      <c r="D26" s="8">
        <v>36.0</v>
      </c>
      <c r="E26" s="8">
        <v>3.0133796E7</v>
      </c>
      <c r="F26" s="7" t="b">
        <v>0</v>
      </c>
      <c r="G26" s="7" t="b">
        <v>0</v>
      </c>
      <c r="H26" s="6" t="s">
        <v>12651</v>
      </c>
      <c r="I26" s="6" t="s">
        <v>13321</v>
      </c>
      <c r="J26" s="6" t="s">
        <v>13390</v>
      </c>
      <c r="K26" s="6" t="s">
        <v>13391</v>
      </c>
      <c r="L26" s="6" t="s">
        <v>12412</v>
      </c>
      <c r="M26" s="6" t="s">
        <v>13323</v>
      </c>
      <c r="N26" s="6" t="s">
        <v>13392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 t="s">
        <v>12583</v>
      </c>
      <c r="B27" s="6" t="s">
        <v>6093</v>
      </c>
      <c r="C27" s="6"/>
      <c r="D27" s="8">
        <v>36.0</v>
      </c>
      <c r="E27" s="8">
        <v>1.494123E7</v>
      </c>
      <c r="F27" s="7" t="b">
        <v>0</v>
      </c>
      <c r="G27" s="7" t="b">
        <v>0</v>
      </c>
      <c r="H27" s="6" t="s">
        <v>12582</v>
      </c>
      <c r="I27" s="6" t="s">
        <v>13321</v>
      </c>
      <c r="J27" s="6" t="s">
        <v>13393</v>
      </c>
      <c r="K27" s="6"/>
      <c r="L27" s="6" t="s">
        <v>12576</v>
      </c>
      <c r="M27" s="6" t="s">
        <v>13323</v>
      </c>
      <c r="N27" s="6" t="s">
        <v>13394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 t="s">
        <v>12561</v>
      </c>
      <c r="B28" s="6" t="s">
        <v>6093</v>
      </c>
      <c r="C28" s="6"/>
      <c r="D28" s="8">
        <v>36.0</v>
      </c>
      <c r="E28" s="8">
        <v>6149687.0</v>
      </c>
      <c r="F28" s="7" t="b">
        <v>0</v>
      </c>
      <c r="G28" s="7" t="b">
        <v>0</v>
      </c>
      <c r="H28" s="6" t="s">
        <v>12560</v>
      </c>
      <c r="I28" s="6" t="s">
        <v>13321</v>
      </c>
      <c r="J28" s="6" t="s">
        <v>13395</v>
      </c>
      <c r="K28" s="6"/>
      <c r="L28" s="6" t="s">
        <v>301</v>
      </c>
      <c r="M28" s="6" t="s">
        <v>13323</v>
      </c>
      <c r="N28" s="6" t="s">
        <v>13396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 t="s">
        <v>12487</v>
      </c>
      <c r="B29" s="6" t="s">
        <v>6093</v>
      </c>
      <c r="C29" s="6"/>
      <c r="D29" s="8">
        <v>36.0</v>
      </c>
      <c r="E29" s="8">
        <v>1.3437882E7</v>
      </c>
      <c r="F29" s="7" t="b">
        <v>0</v>
      </c>
      <c r="G29" s="7" t="b">
        <v>0</v>
      </c>
      <c r="H29" s="6" t="s">
        <v>12486</v>
      </c>
      <c r="I29" s="6" t="s">
        <v>13321</v>
      </c>
      <c r="J29" s="6" t="s">
        <v>13397</v>
      </c>
      <c r="K29" s="6"/>
      <c r="L29" s="6" t="s">
        <v>540</v>
      </c>
      <c r="M29" s="6" t="s">
        <v>13323</v>
      </c>
      <c r="N29" s="6" t="s">
        <v>13398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 t="s">
        <v>12397</v>
      </c>
      <c r="B30" s="6" t="s">
        <v>6093</v>
      </c>
      <c r="C30" s="6"/>
      <c r="D30" s="8">
        <v>36.0</v>
      </c>
      <c r="E30" s="8">
        <v>2.4805149E7</v>
      </c>
      <c r="F30" s="7" t="b">
        <v>0</v>
      </c>
      <c r="G30" s="7" t="b">
        <v>0</v>
      </c>
      <c r="H30" s="6" t="s">
        <v>12396</v>
      </c>
      <c r="I30" s="6" t="s">
        <v>13321</v>
      </c>
      <c r="J30" s="6" t="s">
        <v>13388</v>
      </c>
      <c r="K30" s="6"/>
      <c r="L30" s="6" t="s">
        <v>691</v>
      </c>
      <c r="M30" s="6" t="s">
        <v>13323</v>
      </c>
      <c r="N30" s="6" t="s">
        <v>13399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 t="s">
        <v>12323</v>
      </c>
      <c r="B31" s="6" t="s">
        <v>6093</v>
      </c>
      <c r="C31" s="6"/>
      <c r="D31" s="8">
        <v>36.0</v>
      </c>
      <c r="E31" s="8">
        <v>1.6348314E7</v>
      </c>
      <c r="F31" s="7" t="b">
        <v>0</v>
      </c>
      <c r="G31" s="7" t="b">
        <v>0</v>
      </c>
      <c r="H31" s="6" t="s">
        <v>12322</v>
      </c>
      <c r="I31" s="6" t="s">
        <v>13321</v>
      </c>
      <c r="J31" s="6" t="s">
        <v>13400</v>
      </c>
      <c r="K31" s="6"/>
      <c r="L31" s="6" t="s">
        <v>562</v>
      </c>
      <c r="M31" s="6" t="s">
        <v>13323</v>
      </c>
      <c r="N31" s="6" t="s">
        <v>13401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 t="s">
        <v>12410</v>
      </c>
      <c r="B32" s="6" t="s">
        <v>6093</v>
      </c>
      <c r="C32" s="6"/>
      <c r="D32" s="8">
        <v>36.0</v>
      </c>
      <c r="E32" s="8">
        <v>3.1250784E7</v>
      </c>
      <c r="F32" s="7" t="b">
        <v>0</v>
      </c>
      <c r="G32" s="7" t="b">
        <v>0</v>
      </c>
      <c r="H32" s="6" t="s">
        <v>12409</v>
      </c>
      <c r="I32" s="6" t="s">
        <v>13321</v>
      </c>
      <c r="J32" s="6" t="s">
        <v>13390</v>
      </c>
      <c r="K32" s="6" t="s">
        <v>13402</v>
      </c>
      <c r="L32" s="6" t="s">
        <v>12412</v>
      </c>
      <c r="M32" s="6" t="s">
        <v>13323</v>
      </c>
      <c r="N32" s="6" t="s">
        <v>13403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 t="s">
        <v>12327</v>
      </c>
      <c r="B33" s="6" t="s">
        <v>6093</v>
      </c>
      <c r="C33" s="6"/>
      <c r="D33" s="8">
        <v>36.0</v>
      </c>
      <c r="E33" s="8">
        <v>1.0916432E7</v>
      </c>
      <c r="F33" s="7" t="b">
        <v>0</v>
      </c>
      <c r="G33" s="7" t="b">
        <v>0</v>
      </c>
      <c r="H33" s="6" t="s">
        <v>12326</v>
      </c>
      <c r="I33" s="6" t="s">
        <v>13321</v>
      </c>
      <c r="J33" s="6" t="s">
        <v>13404</v>
      </c>
      <c r="K33" s="6" t="s">
        <v>13405</v>
      </c>
      <c r="L33" s="6" t="s">
        <v>12290</v>
      </c>
      <c r="M33" s="6" t="s">
        <v>13323</v>
      </c>
      <c r="N33" s="6" t="s">
        <v>13406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 t="s">
        <v>12631</v>
      </c>
      <c r="B34" s="6" t="s">
        <v>6093</v>
      </c>
      <c r="C34" s="6"/>
      <c r="D34" s="8">
        <v>36.0</v>
      </c>
      <c r="E34" s="8">
        <v>1.1410097E7</v>
      </c>
      <c r="F34" s="7" t="b">
        <v>0</v>
      </c>
      <c r="G34" s="7" t="b">
        <v>0</v>
      </c>
      <c r="H34" s="6" t="s">
        <v>12630</v>
      </c>
      <c r="I34" s="6" t="s">
        <v>13321</v>
      </c>
      <c r="J34" s="6" t="s">
        <v>13407</v>
      </c>
      <c r="K34" s="6" t="s">
        <v>13408</v>
      </c>
      <c r="L34" s="6" t="s">
        <v>12633</v>
      </c>
      <c r="M34" s="6" t="s">
        <v>13323</v>
      </c>
      <c r="N34" s="6" t="s">
        <v>13409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 t="s">
        <v>12371</v>
      </c>
      <c r="B35" s="6" t="s">
        <v>6093</v>
      </c>
      <c r="C35" s="6"/>
      <c r="D35" s="8">
        <v>36.0</v>
      </c>
      <c r="E35" s="8">
        <v>2.0651513E7</v>
      </c>
      <c r="F35" s="7" t="b">
        <v>0</v>
      </c>
      <c r="G35" s="7" t="b">
        <v>0</v>
      </c>
      <c r="H35" s="6" t="s">
        <v>12370</v>
      </c>
      <c r="I35" s="6" t="s">
        <v>13321</v>
      </c>
      <c r="J35" s="6" t="s">
        <v>13410</v>
      </c>
      <c r="K35" s="6"/>
      <c r="L35" s="6" t="s">
        <v>723</v>
      </c>
      <c r="M35" s="6" t="s">
        <v>13323</v>
      </c>
      <c r="N35" s="6" t="s">
        <v>13411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 t="s">
        <v>12524</v>
      </c>
      <c r="B36" s="6" t="s">
        <v>6093</v>
      </c>
      <c r="C36" s="6"/>
      <c r="D36" s="8">
        <v>36.0</v>
      </c>
      <c r="E36" s="8">
        <v>1.0780478E7</v>
      </c>
      <c r="F36" s="7" t="b">
        <v>0</v>
      </c>
      <c r="G36" s="7" t="b">
        <v>0</v>
      </c>
      <c r="H36" s="6" t="s">
        <v>12523</v>
      </c>
      <c r="I36" s="6" t="s">
        <v>13321</v>
      </c>
      <c r="J36" s="6" t="s">
        <v>13412</v>
      </c>
      <c r="K36" s="6"/>
      <c r="L36" s="6" t="s">
        <v>3012</v>
      </c>
      <c r="M36" s="6" t="s">
        <v>13323</v>
      </c>
      <c r="N36" s="6" t="s">
        <v>13413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 t="s">
        <v>12436</v>
      </c>
      <c r="B37" s="6" t="s">
        <v>6093</v>
      </c>
      <c r="C37" s="6"/>
      <c r="D37" s="8">
        <v>36.0</v>
      </c>
      <c r="E37" s="8">
        <v>2.1982236E7</v>
      </c>
      <c r="F37" s="7" t="b">
        <v>0</v>
      </c>
      <c r="G37" s="7" t="b">
        <v>0</v>
      </c>
      <c r="H37" s="6" t="s">
        <v>12435</v>
      </c>
      <c r="I37" s="6" t="s">
        <v>13321</v>
      </c>
      <c r="J37" s="6" t="s">
        <v>13400</v>
      </c>
      <c r="K37" s="6"/>
      <c r="L37" s="6" t="s">
        <v>562</v>
      </c>
      <c r="M37" s="6" t="s">
        <v>13323</v>
      </c>
      <c r="N37" s="6" t="s">
        <v>13414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 t="s">
        <v>12469</v>
      </c>
      <c r="B38" s="6" t="s">
        <v>6093</v>
      </c>
      <c r="C38" s="6"/>
      <c r="D38" s="8">
        <v>36.0</v>
      </c>
      <c r="E38" s="8">
        <v>8039107.0</v>
      </c>
      <c r="F38" s="7" t="b">
        <v>0</v>
      </c>
      <c r="G38" s="7" t="b">
        <v>0</v>
      </c>
      <c r="H38" s="6" t="s">
        <v>12468</v>
      </c>
      <c r="I38" s="6" t="s">
        <v>13321</v>
      </c>
      <c r="J38" s="6" t="s">
        <v>13395</v>
      </c>
      <c r="K38" s="6"/>
      <c r="L38" s="6" t="s">
        <v>301</v>
      </c>
      <c r="M38" s="6" t="s">
        <v>13323</v>
      </c>
      <c r="N38" s="6" t="s">
        <v>13415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 t="s">
        <v>12473</v>
      </c>
      <c r="B39" s="6" t="s">
        <v>6093</v>
      </c>
      <c r="C39" s="6"/>
      <c r="D39" s="8">
        <v>36.0</v>
      </c>
      <c r="E39" s="8">
        <v>1.8139897E7</v>
      </c>
      <c r="F39" s="7" t="b">
        <v>0</v>
      </c>
      <c r="G39" s="7" t="b">
        <v>0</v>
      </c>
      <c r="H39" s="6" t="s">
        <v>12472</v>
      </c>
      <c r="I39" s="6" t="s">
        <v>13321</v>
      </c>
      <c r="J39" s="6" t="s">
        <v>13416</v>
      </c>
      <c r="K39" s="6"/>
      <c r="L39" s="6" t="s">
        <v>12475</v>
      </c>
      <c r="M39" s="6" t="s">
        <v>13323</v>
      </c>
      <c r="N39" s="6" t="s">
        <v>13417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 t="s">
        <v>12461</v>
      </c>
      <c r="B40" s="6" t="s">
        <v>6093</v>
      </c>
      <c r="C40" s="6"/>
      <c r="D40" s="8">
        <v>36.0</v>
      </c>
      <c r="E40" s="8">
        <v>1.8827389E7</v>
      </c>
      <c r="F40" s="7" t="b">
        <v>0</v>
      </c>
      <c r="G40" s="7" t="b">
        <v>0</v>
      </c>
      <c r="H40" s="6" t="s">
        <v>12460</v>
      </c>
      <c r="I40" s="6" t="s">
        <v>13321</v>
      </c>
      <c r="J40" s="6" t="s">
        <v>13418</v>
      </c>
      <c r="K40" s="6"/>
      <c r="L40" s="6" t="s">
        <v>12450</v>
      </c>
      <c r="M40" s="6" t="s">
        <v>13323</v>
      </c>
      <c r="N40" s="6" t="s">
        <v>13419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 t="s">
        <v>12415</v>
      </c>
      <c r="B41" s="6" t="s">
        <v>6093</v>
      </c>
      <c r="C41" s="6"/>
      <c r="D41" s="8">
        <v>36.0</v>
      </c>
      <c r="E41" s="8">
        <v>1.902708E7</v>
      </c>
      <c r="F41" s="7" t="b">
        <v>0</v>
      </c>
      <c r="G41" s="7" t="b">
        <v>0</v>
      </c>
      <c r="H41" s="6" t="s">
        <v>12414</v>
      </c>
      <c r="I41" s="6" t="s">
        <v>13321</v>
      </c>
      <c r="J41" s="6" t="s">
        <v>13420</v>
      </c>
      <c r="K41" s="6" t="s">
        <v>13421</v>
      </c>
      <c r="L41" s="6" t="s">
        <v>12417</v>
      </c>
      <c r="M41" s="6" t="s">
        <v>13323</v>
      </c>
      <c r="N41" s="6" t="s">
        <v>13422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 t="s">
        <v>12448</v>
      </c>
      <c r="B42" s="6" t="s">
        <v>6093</v>
      </c>
      <c r="C42" s="6"/>
      <c r="D42" s="8">
        <v>36.0</v>
      </c>
      <c r="E42" s="8">
        <v>1.5646057E7</v>
      </c>
      <c r="F42" s="7" t="b">
        <v>0</v>
      </c>
      <c r="G42" s="7" t="b">
        <v>0</v>
      </c>
      <c r="H42" s="6" t="s">
        <v>12447</v>
      </c>
      <c r="I42" s="6" t="s">
        <v>13321</v>
      </c>
      <c r="J42" s="6" t="s">
        <v>13418</v>
      </c>
      <c r="K42" s="6"/>
      <c r="L42" s="6" t="s">
        <v>12450</v>
      </c>
      <c r="M42" s="6" t="s">
        <v>13323</v>
      </c>
      <c r="N42" s="6" t="s">
        <v>13423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 t="s">
        <v>12495</v>
      </c>
      <c r="B43" s="6" t="s">
        <v>6093</v>
      </c>
      <c r="C43" s="6"/>
      <c r="D43" s="8">
        <v>36.0</v>
      </c>
      <c r="E43" s="8">
        <v>3.3879615E7</v>
      </c>
      <c r="F43" s="7" t="b">
        <v>0</v>
      </c>
      <c r="G43" s="7" t="b">
        <v>0</v>
      </c>
      <c r="H43" s="6" t="s">
        <v>12494</v>
      </c>
      <c r="I43" s="6" t="s">
        <v>13321</v>
      </c>
      <c r="J43" s="6" t="s">
        <v>13416</v>
      </c>
      <c r="K43" s="6"/>
      <c r="L43" s="6" t="s">
        <v>12475</v>
      </c>
      <c r="M43" s="6" t="s">
        <v>13323</v>
      </c>
      <c r="N43" s="6" t="s">
        <v>13424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 t="s">
        <v>12401</v>
      </c>
      <c r="B44" s="6" t="s">
        <v>6093</v>
      </c>
      <c r="C44" s="6"/>
      <c r="D44" s="8">
        <v>36.0</v>
      </c>
      <c r="E44" s="8">
        <v>1.4427185E7</v>
      </c>
      <c r="F44" s="7" t="b">
        <v>0</v>
      </c>
      <c r="G44" s="7" t="b">
        <v>0</v>
      </c>
      <c r="H44" s="6" t="s">
        <v>12400</v>
      </c>
      <c r="I44" s="6" t="s">
        <v>13321</v>
      </c>
      <c r="J44" s="6" t="s">
        <v>13425</v>
      </c>
      <c r="K44" s="6"/>
      <c r="L44" s="6" t="s">
        <v>2306</v>
      </c>
      <c r="M44" s="6" t="s">
        <v>13323</v>
      </c>
      <c r="N44" s="6" t="s">
        <v>13426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 t="s">
        <v>12393</v>
      </c>
      <c r="B45" s="6" t="s">
        <v>6093</v>
      </c>
      <c r="C45" s="6"/>
      <c r="D45" s="8">
        <v>36.0</v>
      </c>
      <c r="E45" s="8">
        <v>2.4373931E7</v>
      </c>
      <c r="F45" s="7" t="b">
        <v>0</v>
      </c>
      <c r="G45" s="7" t="b">
        <v>0</v>
      </c>
      <c r="H45" s="6" t="s">
        <v>12392</v>
      </c>
      <c r="I45" s="6" t="s">
        <v>13321</v>
      </c>
      <c r="J45" s="6" t="s">
        <v>13427</v>
      </c>
      <c r="K45" s="6"/>
      <c r="L45" s="6" t="s">
        <v>794</v>
      </c>
      <c r="M45" s="6" t="s">
        <v>13323</v>
      </c>
      <c r="N45" s="6" t="s">
        <v>13428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 t="s">
        <v>12311</v>
      </c>
      <c r="B46" s="6" t="s">
        <v>6093</v>
      </c>
      <c r="C46" s="6"/>
      <c r="D46" s="8">
        <v>36.0</v>
      </c>
      <c r="E46" s="8">
        <v>9702032.0</v>
      </c>
      <c r="F46" s="7" t="b">
        <v>0</v>
      </c>
      <c r="G46" s="7" t="b">
        <v>0</v>
      </c>
      <c r="H46" s="6" t="s">
        <v>12310</v>
      </c>
      <c r="I46" s="6" t="s">
        <v>13321</v>
      </c>
      <c r="J46" s="6" t="s">
        <v>13404</v>
      </c>
      <c r="K46" s="6" t="s">
        <v>13429</v>
      </c>
      <c r="L46" s="6" t="s">
        <v>12290</v>
      </c>
      <c r="M46" s="6" t="s">
        <v>13323</v>
      </c>
      <c r="N46" s="6" t="s">
        <v>13430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 t="s">
        <v>12574</v>
      </c>
      <c r="B47" s="6" t="s">
        <v>6093</v>
      </c>
      <c r="C47" s="6"/>
      <c r="D47" s="8">
        <v>36.0</v>
      </c>
      <c r="E47" s="8">
        <v>2.1314914E7</v>
      </c>
      <c r="F47" s="7" t="b">
        <v>0</v>
      </c>
      <c r="G47" s="7" t="b">
        <v>0</v>
      </c>
      <c r="H47" s="6" t="s">
        <v>12573</v>
      </c>
      <c r="I47" s="6" t="s">
        <v>13321</v>
      </c>
      <c r="J47" s="6" t="s">
        <v>13393</v>
      </c>
      <c r="K47" s="6"/>
      <c r="L47" s="6" t="s">
        <v>12576</v>
      </c>
      <c r="M47" s="6" t="s">
        <v>13323</v>
      </c>
      <c r="N47" s="6" t="s">
        <v>13431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 t="s">
        <v>12319</v>
      </c>
      <c r="B48" s="6" t="s">
        <v>6093</v>
      </c>
      <c r="C48" s="6"/>
      <c r="D48" s="8">
        <v>36.0</v>
      </c>
      <c r="E48" s="8">
        <v>1.3102616E7</v>
      </c>
      <c r="F48" s="7" t="b">
        <v>0</v>
      </c>
      <c r="G48" s="7" t="b">
        <v>0</v>
      </c>
      <c r="H48" s="6" t="s">
        <v>12318</v>
      </c>
      <c r="I48" s="6" t="s">
        <v>13321</v>
      </c>
      <c r="J48" s="6" t="s">
        <v>13412</v>
      </c>
      <c r="K48" s="6"/>
      <c r="L48" s="6" t="s">
        <v>3012</v>
      </c>
      <c r="M48" s="6" t="s">
        <v>13323</v>
      </c>
      <c r="N48" s="6" t="s">
        <v>13432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 t="s">
        <v>12420</v>
      </c>
      <c r="B49" s="6" t="s">
        <v>6093</v>
      </c>
      <c r="C49" s="6"/>
      <c r="D49" s="8">
        <v>36.0</v>
      </c>
      <c r="E49" s="8">
        <v>2.9801854E7</v>
      </c>
      <c r="F49" s="7" t="b">
        <v>0</v>
      </c>
      <c r="G49" s="7" t="b">
        <v>0</v>
      </c>
      <c r="H49" s="6" t="s">
        <v>12419</v>
      </c>
      <c r="I49" s="6" t="s">
        <v>13321</v>
      </c>
      <c r="J49" s="6" t="s">
        <v>13433</v>
      </c>
      <c r="K49" s="6"/>
      <c r="L49" s="6" t="s">
        <v>2030</v>
      </c>
      <c r="M49" s="6" t="s">
        <v>13323</v>
      </c>
      <c r="N49" s="6" t="s">
        <v>13434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 t="s">
        <v>12532</v>
      </c>
      <c r="B50" s="6" t="s">
        <v>6093</v>
      </c>
      <c r="C50" s="6"/>
      <c r="D50" s="8">
        <v>36.0</v>
      </c>
      <c r="E50" s="8">
        <v>1.4109922E7</v>
      </c>
      <c r="F50" s="7" t="b">
        <v>0</v>
      </c>
      <c r="G50" s="7" t="b">
        <v>0</v>
      </c>
      <c r="H50" s="6" t="s">
        <v>12531</v>
      </c>
      <c r="I50" s="6" t="s">
        <v>13321</v>
      </c>
      <c r="J50" s="6" t="s">
        <v>13420</v>
      </c>
      <c r="K50" s="6" t="s">
        <v>13435</v>
      </c>
      <c r="L50" s="6" t="s">
        <v>12417</v>
      </c>
      <c r="M50" s="6" t="s">
        <v>13323</v>
      </c>
      <c r="N50" s="6" t="s">
        <v>13436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 t="s">
        <v>12520</v>
      </c>
      <c r="B51" s="6" t="s">
        <v>6093</v>
      </c>
      <c r="C51" s="6"/>
      <c r="D51" s="8">
        <v>36.0</v>
      </c>
      <c r="E51" s="8">
        <v>2.7855266E7</v>
      </c>
      <c r="F51" s="7" t="b">
        <v>0</v>
      </c>
      <c r="G51" s="7" t="b">
        <v>0</v>
      </c>
      <c r="H51" s="6" t="s">
        <v>12519</v>
      </c>
      <c r="I51" s="6" t="s">
        <v>13321</v>
      </c>
      <c r="J51" s="6" t="s">
        <v>13433</v>
      </c>
      <c r="K51" s="6"/>
      <c r="L51" s="6" t="s">
        <v>2030</v>
      </c>
      <c r="M51" s="6" t="s">
        <v>13323</v>
      </c>
      <c r="N51" s="6" t="s">
        <v>13437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 t="s">
        <v>12570</v>
      </c>
      <c r="B52" s="6" t="s">
        <v>6093</v>
      </c>
      <c r="C52" s="6"/>
      <c r="D52" s="8">
        <v>36.0</v>
      </c>
      <c r="E52" s="8">
        <v>3.3250303E7</v>
      </c>
      <c r="F52" s="7" t="b">
        <v>0</v>
      </c>
      <c r="G52" s="7" t="b">
        <v>0</v>
      </c>
      <c r="H52" s="6" t="s">
        <v>12569</v>
      </c>
      <c r="I52" s="6" t="s">
        <v>13321</v>
      </c>
      <c r="J52" s="6" t="s">
        <v>13438</v>
      </c>
      <c r="K52" s="6"/>
      <c r="L52" s="6" t="s">
        <v>794</v>
      </c>
      <c r="M52" s="6" t="s">
        <v>13323</v>
      </c>
      <c r="N52" s="6" t="s">
        <v>13439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 t="s">
        <v>12270</v>
      </c>
      <c r="B53" s="6" t="s">
        <v>6093</v>
      </c>
      <c r="C53" s="6"/>
      <c r="D53" s="8">
        <v>36.0</v>
      </c>
      <c r="E53" s="8">
        <v>3.1561765E7</v>
      </c>
      <c r="F53" s="7" t="b">
        <v>0</v>
      </c>
      <c r="G53" s="7" t="b">
        <v>0</v>
      </c>
      <c r="H53" s="6" t="s">
        <v>12269</v>
      </c>
      <c r="I53" s="6" t="s">
        <v>13321</v>
      </c>
      <c r="J53" s="6" t="s">
        <v>13325</v>
      </c>
      <c r="K53" s="6"/>
      <c r="L53" s="6" t="s">
        <v>322</v>
      </c>
      <c r="M53" s="6" t="s">
        <v>13323</v>
      </c>
      <c r="N53" s="6" t="s">
        <v>13440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 t="s">
        <v>12298</v>
      </c>
      <c r="B54" s="6" t="s">
        <v>6093</v>
      </c>
      <c r="C54" s="6"/>
      <c r="D54" s="8">
        <v>36.0</v>
      </c>
      <c r="E54" s="8">
        <v>2.1840696E7</v>
      </c>
      <c r="F54" s="7" t="b">
        <v>0</v>
      </c>
      <c r="G54" s="7" t="b">
        <v>0</v>
      </c>
      <c r="H54" s="6" t="s">
        <v>12297</v>
      </c>
      <c r="I54" s="6" t="s">
        <v>13321</v>
      </c>
      <c r="J54" s="6" t="s">
        <v>13441</v>
      </c>
      <c r="K54" s="6"/>
      <c r="L54" s="6" t="s">
        <v>12300</v>
      </c>
      <c r="M54" s="6" t="s">
        <v>13323</v>
      </c>
      <c r="N54" s="6" t="s">
        <v>13442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 t="s">
        <v>12349</v>
      </c>
      <c r="B55" s="6" t="s">
        <v>6093</v>
      </c>
      <c r="C55" s="6"/>
      <c r="D55" s="8">
        <v>36.0</v>
      </c>
      <c r="E55" s="8">
        <v>2.1883108E7</v>
      </c>
      <c r="F55" s="7" t="b">
        <v>0</v>
      </c>
      <c r="G55" s="7" t="b">
        <v>0</v>
      </c>
      <c r="H55" s="6" t="s">
        <v>12348</v>
      </c>
      <c r="I55" s="6" t="s">
        <v>13321</v>
      </c>
      <c r="J55" s="6" t="s">
        <v>13427</v>
      </c>
      <c r="K55" s="6"/>
      <c r="L55" s="6" t="s">
        <v>794</v>
      </c>
      <c r="M55" s="6" t="s">
        <v>13323</v>
      </c>
      <c r="N55" s="6" t="s">
        <v>13443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 t="s">
        <v>12432</v>
      </c>
      <c r="B56" s="6" t="s">
        <v>6093</v>
      </c>
      <c r="C56" s="6"/>
      <c r="D56" s="8">
        <v>36.0</v>
      </c>
      <c r="E56" s="8">
        <v>1.2019407E7</v>
      </c>
      <c r="F56" s="7" t="b">
        <v>0</v>
      </c>
      <c r="G56" s="7" t="b">
        <v>0</v>
      </c>
      <c r="H56" s="6" t="s">
        <v>12431</v>
      </c>
      <c r="I56" s="6" t="s">
        <v>13321</v>
      </c>
      <c r="J56" s="6" t="s">
        <v>13444</v>
      </c>
      <c r="K56" s="6" t="s">
        <v>13445</v>
      </c>
      <c r="L56" s="6" t="s">
        <v>12407</v>
      </c>
      <c r="M56" s="6" t="s">
        <v>13323</v>
      </c>
      <c r="N56" s="6" t="s">
        <v>13446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 t="s">
        <v>12587</v>
      </c>
      <c r="B57" s="6" t="s">
        <v>6093</v>
      </c>
      <c r="C57" s="6"/>
      <c r="D57" s="8">
        <v>36.0</v>
      </c>
      <c r="E57" s="8">
        <v>1.7092807E7</v>
      </c>
      <c r="F57" s="7" t="b">
        <v>0</v>
      </c>
      <c r="G57" s="7" t="b">
        <v>0</v>
      </c>
      <c r="H57" s="6" t="s">
        <v>12586</v>
      </c>
      <c r="I57" s="6" t="s">
        <v>13321</v>
      </c>
      <c r="J57" s="6" t="s">
        <v>13447</v>
      </c>
      <c r="K57" s="6"/>
      <c r="L57" s="6" t="s">
        <v>3012</v>
      </c>
      <c r="M57" s="6" t="s">
        <v>13323</v>
      </c>
      <c r="N57" s="6" t="s">
        <v>13448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 t="s">
        <v>12603</v>
      </c>
      <c r="B58" s="6" t="s">
        <v>6093</v>
      </c>
      <c r="C58" s="6"/>
      <c r="D58" s="8">
        <v>36.0</v>
      </c>
      <c r="E58" s="8">
        <v>6285323.0</v>
      </c>
      <c r="F58" s="7" t="b">
        <v>0</v>
      </c>
      <c r="G58" s="7" t="b">
        <v>0</v>
      </c>
      <c r="H58" s="6" t="s">
        <v>12602</v>
      </c>
      <c r="I58" s="6" t="s">
        <v>13321</v>
      </c>
      <c r="J58" s="6" t="s">
        <v>13410</v>
      </c>
      <c r="K58" s="6"/>
      <c r="L58" s="6" t="s">
        <v>723</v>
      </c>
      <c r="M58" s="6" t="s">
        <v>13323</v>
      </c>
      <c r="N58" s="6" t="s">
        <v>13449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 t="s">
        <v>12331</v>
      </c>
      <c r="B59" s="6" t="s">
        <v>6093</v>
      </c>
      <c r="C59" s="6"/>
      <c r="D59" s="8">
        <v>36.0</v>
      </c>
      <c r="E59" s="8">
        <v>2.1488815E7</v>
      </c>
      <c r="F59" s="7" t="b">
        <v>0</v>
      </c>
      <c r="G59" s="7" t="b">
        <v>0</v>
      </c>
      <c r="H59" s="6" t="s">
        <v>12330</v>
      </c>
      <c r="I59" s="6" t="s">
        <v>13321</v>
      </c>
      <c r="J59" s="6" t="s">
        <v>13441</v>
      </c>
      <c r="K59" s="6"/>
      <c r="L59" s="6" t="s">
        <v>12300</v>
      </c>
      <c r="M59" s="6" t="s">
        <v>13323</v>
      </c>
      <c r="N59" s="6" t="s">
        <v>13450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 t="s">
        <v>12444</v>
      </c>
      <c r="B60" s="6" t="s">
        <v>6093</v>
      </c>
      <c r="C60" s="6"/>
      <c r="D60" s="8">
        <v>36.0</v>
      </c>
      <c r="E60" s="8">
        <v>1.7868605E7</v>
      </c>
      <c r="F60" s="7" t="b">
        <v>0</v>
      </c>
      <c r="G60" s="7" t="b">
        <v>0</v>
      </c>
      <c r="H60" s="6" t="s">
        <v>12443</v>
      </c>
      <c r="I60" s="6" t="s">
        <v>13321</v>
      </c>
      <c r="J60" s="6" t="s">
        <v>13397</v>
      </c>
      <c r="K60" s="6"/>
      <c r="L60" s="6" t="s">
        <v>540</v>
      </c>
      <c r="M60" s="6" t="s">
        <v>13323</v>
      </c>
      <c r="N60" s="6" t="s">
        <v>13451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 t="s">
        <v>12545</v>
      </c>
      <c r="B61" s="6" t="s">
        <v>6093</v>
      </c>
      <c r="C61" s="6"/>
      <c r="D61" s="8">
        <v>36.0</v>
      </c>
      <c r="E61" s="8">
        <v>2.2843619E7</v>
      </c>
      <c r="F61" s="7" t="b">
        <v>0</v>
      </c>
      <c r="G61" s="7" t="b">
        <v>0</v>
      </c>
      <c r="H61" s="6" t="s">
        <v>12544</v>
      </c>
      <c r="I61" s="6" t="s">
        <v>13321</v>
      </c>
      <c r="J61" s="6" t="s">
        <v>13447</v>
      </c>
      <c r="K61" s="6"/>
      <c r="L61" s="6" t="s">
        <v>3012</v>
      </c>
      <c r="M61" s="6" t="s">
        <v>13323</v>
      </c>
      <c r="N61" s="6" t="s">
        <v>13452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 t="s">
        <v>12536</v>
      </c>
      <c r="B62" s="6" t="s">
        <v>6093</v>
      </c>
      <c r="C62" s="6"/>
      <c r="D62" s="8">
        <v>36.0</v>
      </c>
      <c r="E62" s="8">
        <v>1.5236872E7</v>
      </c>
      <c r="F62" s="7" t="b">
        <v>0</v>
      </c>
      <c r="G62" s="7" t="b">
        <v>0</v>
      </c>
      <c r="H62" s="6" t="s">
        <v>12535</v>
      </c>
      <c r="I62" s="6" t="s">
        <v>13321</v>
      </c>
      <c r="J62" s="6" t="s">
        <v>13425</v>
      </c>
      <c r="K62" s="6"/>
      <c r="L62" s="6" t="s">
        <v>2306</v>
      </c>
      <c r="M62" s="6" t="s">
        <v>13323</v>
      </c>
      <c r="N62" s="6" t="s">
        <v>13453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 t="s">
        <v>12611</v>
      </c>
      <c r="B63" s="6" t="s">
        <v>6093</v>
      </c>
      <c r="C63" s="6"/>
      <c r="D63" s="8">
        <v>36.0</v>
      </c>
      <c r="E63" s="8">
        <v>2.0396832E7</v>
      </c>
      <c r="F63" s="7" t="b">
        <v>0</v>
      </c>
      <c r="G63" s="7" t="b">
        <v>0</v>
      </c>
      <c r="H63" s="6" t="s">
        <v>12610</v>
      </c>
      <c r="I63" s="6" t="s">
        <v>6111</v>
      </c>
      <c r="J63" s="6" t="s">
        <v>13454</v>
      </c>
      <c r="K63" s="6" t="s">
        <v>13365</v>
      </c>
      <c r="L63" s="6" t="s">
        <v>12290</v>
      </c>
      <c r="M63" s="6" t="s">
        <v>13455</v>
      </c>
      <c r="N63" s="6" t="s">
        <v>13456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 t="s">
        <v>12549</v>
      </c>
      <c r="B64" s="6" t="s">
        <v>6093</v>
      </c>
      <c r="C64" s="6"/>
      <c r="D64" s="8">
        <v>36.0</v>
      </c>
      <c r="E64" s="8">
        <v>3.0310157E7</v>
      </c>
      <c r="F64" s="7" t="b">
        <v>0</v>
      </c>
      <c r="G64" s="7" t="b">
        <v>0</v>
      </c>
      <c r="H64" s="6" t="s">
        <v>12548</v>
      </c>
      <c r="I64" s="6" t="s">
        <v>6111</v>
      </c>
      <c r="J64" s="6" t="s">
        <v>13457</v>
      </c>
      <c r="K64" s="6" t="s">
        <v>13429</v>
      </c>
      <c r="L64" s="6" t="s">
        <v>12290</v>
      </c>
      <c r="M64" s="6" t="s">
        <v>13455</v>
      </c>
      <c r="N64" s="6" t="s">
        <v>13458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 t="s">
        <v>12353</v>
      </c>
      <c r="B65" s="6" t="s">
        <v>6093</v>
      </c>
      <c r="C65" s="6"/>
      <c r="D65" s="8">
        <v>36.0</v>
      </c>
      <c r="E65" s="8">
        <v>2.921006E7</v>
      </c>
      <c r="F65" s="7" t="b">
        <v>0</v>
      </c>
      <c r="G65" s="7" t="b">
        <v>0</v>
      </c>
      <c r="H65" s="6" t="s">
        <v>12352</v>
      </c>
      <c r="I65" s="6" t="s">
        <v>6111</v>
      </c>
      <c r="J65" s="6" t="s">
        <v>13459</v>
      </c>
      <c r="K65" s="6" t="s">
        <v>13460</v>
      </c>
      <c r="L65" s="6" t="s">
        <v>12355</v>
      </c>
      <c r="M65" s="6" t="s">
        <v>13455</v>
      </c>
      <c r="N65" s="6" t="s">
        <v>13461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 t="s">
        <v>12623</v>
      </c>
      <c r="B66" s="6" t="s">
        <v>6093</v>
      </c>
      <c r="C66" s="6"/>
      <c r="D66" s="8">
        <v>36.0</v>
      </c>
      <c r="E66" s="8">
        <v>4.2655835E7</v>
      </c>
      <c r="F66" s="7" t="b">
        <v>0</v>
      </c>
      <c r="G66" s="7" t="b">
        <v>0</v>
      </c>
      <c r="H66" s="6" t="s">
        <v>12622</v>
      </c>
      <c r="I66" s="6" t="s">
        <v>6111</v>
      </c>
      <c r="J66" s="6" t="s">
        <v>13462</v>
      </c>
      <c r="K66" s="6" t="s">
        <v>13463</v>
      </c>
      <c r="L66" s="6" t="s">
        <v>12382</v>
      </c>
      <c r="M66" s="6" t="s">
        <v>13455</v>
      </c>
      <c r="N66" s="6" t="s">
        <v>13464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 t="s">
        <v>12503</v>
      </c>
      <c r="B67" s="6" t="s">
        <v>6093</v>
      </c>
      <c r="C67" s="6"/>
      <c r="D67" s="8">
        <v>36.0</v>
      </c>
      <c r="E67" s="8">
        <v>4.721826E7</v>
      </c>
      <c r="F67" s="7" t="b">
        <v>0</v>
      </c>
      <c r="G67" s="7" t="b">
        <v>0</v>
      </c>
      <c r="H67" s="6" t="s">
        <v>12502</v>
      </c>
      <c r="I67" s="6" t="s">
        <v>6111</v>
      </c>
      <c r="J67" s="6" t="s">
        <v>13465</v>
      </c>
      <c r="K67" s="6" t="s">
        <v>13429</v>
      </c>
      <c r="L67" s="6" t="s">
        <v>12290</v>
      </c>
      <c r="M67" s="6" t="s">
        <v>13455</v>
      </c>
      <c r="N67" s="6" t="s">
        <v>13466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 t="s">
        <v>12607</v>
      </c>
      <c r="B68" s="6" t="s">
        <v>6093</v>
      </c>
      <c r="C68" s="6"/>
      <c r="D68" s="8">
        <v>36.0</v>
      </c>
      <c r="E68" s="8">
        <v>5.6211757E7</v>
      </c>
      <c r="F68" s="7" t="b">
        <v>0</v>
      </c>
      <c r="G68" s="7" t="b">
        <v>0</v>
      </c>
      <c r="H68" s="6" t="s">
        <v>12606</v>
      </c>
      <c r="I68" s="6" t="s">
        <v>6111</v>
      </c>
      <c r="J68" s="6" t="s">
        <v>13467</v>
      </c>
      <c r="K68" s="6" t="s">
        <v>13429</v>
      </c>
      <c r="L68" s="6" t="s">
        <v>12290</v>
      </c>
      <c r="M68" s="6" t="s">
        <v>13455</v>
      </c>
      <c r="N68" s="6" t="s">
        <v>13468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 t="s">
        <v>12288</v>
      </c>
      <c r="B69" s="6" t="s">
        <v>6093</v>
      </c>
      <c r="C69" s="6"/>
      <c r="D69" s="8">
        <v>36.0</v>
      </c>
      <c r="E69" s="8">
        <v>2.5794592E7</v>
      </c>
      <c r="F69" s="7" t="b">
        <v>0</v>
      </c>
      <c r="G69" s="7" t="b">
        <v>0</v>
      </c>
      <c r="H69" s="6" t="s">
        <v>12287</v>
      </c>
      <c r="I69" s="6" t="s">
        <v>6111</v>
      </c>
      <c r="J69" s="6" t="s">
        <v>13454</v>
      </c>
      <c r="K69" s="6" t="s">
        <v>13365</v>
      </c>
      <c r="L69" s="6" t="s">
        <v>12290</v>
      </c>
      <c r="M69" s="6" t="s">
        <v>13455</v>
      </c>
      <c r="N69" s="6" t="s">
        <v>13469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 t="s">
        <v>12380</v>
      </c>
      <c r="B70" s="6" t="s">
        <v>6093</v>
      </c>
      <c r="C70" s="6"/>
      <c r="D70" s="8">
        <v>36.0</v>
      </c>
      <c r="E70" s="8">
        <v>3.6675373E7</v>
      </c>
      <c r="F70" s="7" t="b">
        <v>0</v>
      </c>
      <c r="G70" s="7" t="b">
        <v>0</v>
      </c>
      <c r="H70" s="6" t="s">
        <v>12379</v>
      </c>
      <c r="I70" s="6" t="s">
        <v>6111</v>
      </c>
      <c r="J70" s="6" t="s">
        <v>13470</v>
      </c>
      <c r="K70" s="6" t="s">
        <v>13463</v>
      </c>
      <c r="L70" s="6" t="s">
        <v>12382</v>
      </c>
      <c r="M70" s="6" t="s">
        <v>13455</v>
      </c>
      <c r="N70" s="6" t="s">
        <v>13471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 t="s">
        <v>12389</v>
      </c>
      <c r="B71" s="6" t="s">
        <v>6093</v>
      </c>
      <c r="C71" s="6"/>
      <c r="D71" s="8">
        <v>36.0</v>
      </c>
      <c r="E71" s="8">
        <v>2.913209E7</v>
      </c>
      <c r="F71" s="7" t="b">
        <v>0</v>
      </c>
      <c r="G71" s="7" t="b">
        <v>0</v>
      </c>
      <c r="H71" s="6" t="s">
        <v>12388</v>
      </c>
      <c r="I71" s="6" t="s">
        <v>6111</v>
      </c>
      <c r="J71" s="6" t="s">
        <v>13457</v>
      </c>
      <c r="K71" s="6" t="s">
        <v>13429</v>
      </c>
      <c r="L71" s="6" t="s">
        <v>12290</v>
      </c>
      <c r="M71" s="6" t="s">
        <v>13455</v>
      </c>
      <c r="N71" s="6" t="s">
        <v>13472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 t="s">
        <v>12644</v>
      </c>
      <c r="B72" s="6" t="s">
        <v>6093</v>
      </c>
      <c r="C72" s="6"/>
      <c r="D72" s="8">
        <v>36.0</v>
      </c>
      <c r="E72" s="8">
        <v>3.5268823E7</v>
      </c>
      <c r="F72" s="7" t="b">
        <v>0</v>
      </c>
      <c r="G72" s="7" t="b">
        <v>0</v>
      </c>
      <c r="H72" s="6" t="s">
        <v>12643</v>
      </c>
      <c r="I72" s="6" t="s">
        <v>6111</v>
      </c>
      <c r="J72" s="6" t="s">
        <v>13459</v>
      </c>
      <c r="K72" s="6" t="s">
        <v>13460</v>
      </c>
      <c r="L72" s="6" t="s">
        <v>12355</v>
      </c>
      <c r="M72" s="6" t="s">
        <v>13455</v>
      </c>
      <c r="N72" s="6" t="s">
        <v>13473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 t="s">
        <v>13474</v>
      </c>
      <c r="B73" s="6" t="s">
        <v>6093</v>
      </c>
      <c r="C73" s="6"/>
      <c r="D73" s="8">
        <v>36.0</v>
      </c>
      <c r="E73" s="8">
        <v>1.3583138E7</v>
      </c>
      <c r="F73" s="7" t="b">
        <v>0</v>
      </c>
      <c r="G73" s="7" t="b">
        <v>0</v>
      </c>
      <c r="H73" s="6" t="s">
        <v>12759</v>
      </c>
      <c r="I73" s="6" t="s">
        <v>6111</v>
      </c>
      <c r="J73" s="6" t="s">
        <v>13475</v>
      </c>
      <c r="K73" s="6" t="s">
        <v>13476</v>
      </c>
      <c r="L73" s="6" t="s">
        <v>12290</v>
      </c>
      <c r="M73" s="6" t="s">
        <v>13477</v>
      </c>
      <c r="N73" s="6" t="s">
        <v>13478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 t="s">
        <v>13479</v>
      </c>
      <c r="B74" s="6" t="s">
        <v>6093</v>
      </c>
      <c r="C74" s="6"/>
      <c r="D74" s="8">
        <v>36.0</v>
      </c>
      <c r="E74" s="8">
        <v>1.8849069E7</v>
      </c>
      <c r="F74" s="7" t="b">
        <v>0</v>
      </c>
      <c r="G74" s="7" t="b">
        <v>0</v>
      </c>
      <c r="H74" s="6" t="s">
        <v>12759</v>
      </c>
      <c r="I74" s="6" t="s">
        <v>6111</v>
      </c>
      <c r="J74" s="6" t="s">
        <v>13475</v>
      </c>
      <c r="K74" s="6" t="s">
        <v>13476</v>
      </c>
      <c r="L74" s="6" t="s">
        <v>12290</v>
      </c>
      <c r="M74" s="6" t="s">
        <v>13480</v>
      </c>
      <c r="N74" s="6" t="s">
        <v>13481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 t="s">
        <v>12540</v>
      </c>
      <c r="B75" s="6" t="s">
        <v>6093</v>
      </c>
      <c r="C75" s="6"/>
      <c r="D75" s="8">
        <v>36.0</v>
      </c>
      <c r="E75" s="8">
        <v>2.4728435E7</v>
      </c>
      <c r="F75" s="7" t="b">
        <v>0</v>
      </c>
      <c r="G75" s="7" t="b">
        <v>0</v>
      </c>
      <c r="H75" s="6" t="s">
        <v>12539</v>
      </c>
      <c r="I75" s="6" t="s">
        <v>13321</v>
      </c>
      <c r="J75" s="6" t="s">
        <v>13482</v>
      </c>
      <c r="K75" s="6"/>
      <c r="L75" s="6" t="s">
        <v>12542</v>
      </c>
      <c r="M75" s="6" t="s">
        <v>13483</v>
      </c>
      <c r="N75" s="6" t="s">
        <v>13484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 t="s">
        <v>12453</v>
      </c>
      <c r="B76" s="6" t="s">
        <v>6093</v>
      </c>
      <c r="C76" s="6"/>
      <c r="D76" s="8">
        <v>36.0</v>
      </c>
      <c r="E76" s="8">
        <v>1.6287263E7</v>
      </c>
      <c r="F76" s="7" t="b">
        <v>0</v>
      </c>
      <c r="G76" s="7" t="b">
        <v>0</v>
      </c>
      <c r="H76" s="6" t="s">
        <v>12452</v>
      </c>
      <c r="I76" s="6" t="s">
        <v>13321</v>
      </c>
      <c r="J76" s="6" t="s">
        <v>13485</v>
      </c>
      <c r="K76" s="6"/>
      <c r="L76" s="6" t="s">
        <v>12377</v>
      </c>
      <c r="M76" s="6" t="s">
        <v>13483</v>
      </c>
      <c r="N76" s="6" t="s">
        <v>13486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 t="s">
        <v>12516</v>
      </c>
      <c r="B77" s="6" t="s">
        <v>6093</v>
      </c>
      <c r="C77" s="6"/>
      <c r="D77" s="8">
        <v>36.0</v>
      </c>
      <c r="E77" s="8">
        <v>2.3603543E7</v>
      </c>
      <c r="F77" s="7" t="b">
        <v>0</v>
      </c>
      <c r="G77" s="7" t="b">
        <v>0</v>
      </c>
      <c r="H77" s="6" t="s">
        <v>12515</v>
      </c>
      <c r="I77" s="6" t="s">
        <v>13321</v>
      </c>
      <c r="J77" s="6" t="s">
        <v>13487</v>
      </c>
      <c r="K77" s="6"/>
      <c r="L77" s="6" t="s">
        <v>12346</v>
      </c>
      <c r="M77" s="6" t="s">
        <v>13483</v>
      </c>
      <c r="N77" s="6" t="s">
        <v>13488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 t="s">
        <v>12375</v>
      </c>
      <c r="B78" s="6" t="s">
        <v>6093</v>
      </c>
      <c r="C78" s="6"/>
      <c r="D78" s="8">
        <v>36.0</v>
      </c>
      <c r="E78" s="8">
        <v>1.8045692E7</v>
      </c>
      <c r="F78" s="7" t="b">
        <v>0</v>
      </c>
      <c r="G78" s="7" t="b">
        <v>0</v>
      </c>
      <c r="H78" s="6" t="s">
        <v>12374</v>
      </c>
      <c r="I78" s="6" t="s">
        <v>13321</v>
      </c>
      <c r="J78" s="6" t="s">
        <v>13485</v>
      </c>
      <c r="K78" s="6"/>
      <c r="L78" s="6" t="s">
        <v>12377</v>
      </c>
      <c r="M78" s="6" t="s">
        <v>13483</v>
      </c>
      <c r="N78" s="6" t="s">
        <v>13489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 t="s">
        <v>12579</v>
      </c>
      <c r="B79" s="6" t="s">
        <v>6093</v>
      </c>
      <c r="C79" s="6"/>
      <c r="D79" s="8">
        <v>36.0</v>
      </c>
      <c r="E79" s="8">
        <v>2.3229471E7</v>
      </c>
      <c r="F79" s="7" t="b">
        <v>0</v>
      </c>
      <c r="G79" s="7" t="b">
        <v>0</v>
      </c>
      <c r="H79" s="6" t="s">
        <v>12578</v>
      </c>
      <c r="I79" s="6" t="s">
        <v>13321</v>
      </c>
      <c r="J79" s="6" t="s">
        <v>13490</v>
      </c>
      <c r="K79" s="6"/>
      <c r="L79" s="6" t="s">
        <v>12341</v>
      </c>
      <c r="M79" s="6" t="s">
        <v>13483</v>
      </c>
      <c r="N79" s="6" t="s">
        <v>13491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 t="s">
        <v>12668</v>
      </c>
      <c r="B80" s="6" t="s">
        <v>6093</v>
      </c>
      <c r="C80" s="6"/>
      <c r="D80" s="8">
        <v>36.0</v>
      </c>
      <c r="E80" s="8">
        <v>1.7954092E7</v>
      </c>
      <c r="F80" s="7" t="b">
        <v>0</v>
      </c>
      <c r="G80" s="7" t="b">
        <v>0</v>
      </c>
      <c r="H80" s="6" t="s">
        <v>12667</v>
      </c>
      <c r="I80" s="6" t="s">
        <v>13321</v>
      </c>
      <c r="J80" s="6" t="s">
        <v>13482</v>
      </c>
      <c r="K80" s="6"/>
      <c r="L80" s="6" t="s">
        <v>12542</v>
      </c>
      <c r="M80" s="6" t="s">
        <v>13483</v>
      </c>
      <c r="N80" s="6" t="s">
        <v>13492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 t="s">
        <v>12339</v>
      </c>
      <c r="B81" s="6" t="s">
        <v>6093</v>
      </c>
      <c r="C81" s="6"/>
      <c r="D81" s="8">
        <v>36.0</v>
      </c>
      <c r="E81" s="8">
        <v>1.9102227E7</v>
      </c>
      <c r="F81" s="7" t="b">
        <v>0</v>
      </c>
      <c r="G81" s="7" t="b">
        <v>0</v>
      </c>
      <c r="H81" s="6" t="s">
        <v>12338</v>
      </c>
      <c r="I81" s="6" t="s">
        <v>13321</v>
      </c>
      <c r="J81" s="6" t="s">
        <v>13490</v>
      </c>
      <c r="K81" s="6"/>
      <c r="L81" s="6" t="s">
        <v>12341</v>
      </c>
      <c r="M81" s="6" t="s">
        <v>13483</v>
      </c>
      <c r="N81" s="6" t="s">
        <v>13493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 t="s">
        <v>12512</v>
      </c>
      <c r="B82" s="6" t="s">
        <v>6093</v>
      </c>
      <c r="C82" s="6"/>
      <c r="D82" s="8">
        <v>36.0</v>
      </c>
      <c r="E82" s="8">
        <v>2.2791759E7</v>
      </c>
      <c r="F82" s="7" t="b">
        <v>0</v>
      </c>
      <c r="G82" s="7" t="b">
        <v>0</v>
      </c>
      <c r="H82" s="6" t="s">
        <v>12511</v>
      </c>
      <c r="I82" s="6" t="s">
        <v>13321</v>
      </c>
      <c r="J82" s="6" t="s">
        <v>13494</v>
      </c>
      <c r="K82" s="6"/>
      <c r="L82" s="6" t="s">
        <v>12368</v>
      </c>
      <c r="M82" s="6" t="s">
        <v>13483</v>
      </c>
      <c r="N82" s="6" t="s">
        <v>13495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 t="s">
        <v>12362</v>
      </c>
      <c r="B83" s="6" t="s">
        <v>6093</v>
      </c>
      <c r="C83" s="6"/>
      <c r="D83" s="8">
        <v>36.0</v>
      </c>
      <c r="E83" s="8">
        <v>2.04336E7</v>
      </c>
      <c r="F83" s="7" t="b">
        <v>0</v>
      </c>
      <c r="G83" s="7" t="b">
        <v>0</v>
      </c>
      <c r="H83" s="6" t="s">
        <v>12361</v>
      </c>
      <c r="I83" s="6" t="s">
        <v>13321</v>
      </c>
      <c r="J83" s="6" t="s">
        <v>13496</v>
      </c>
      <c r="K83" s="6"/>
      <c r="L83" s="6" t="s">
        <v>794</v>
      </c>
      <c r="M83" s="6" t="s">
        <v>13483</v>
      </c>
      <c r="N83" s="6" t="s">
        <v>13497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 t="s">
        <v>12553</v>
      </c>
      <c r="B84" s="6" t="s">
        <v>6093</v>
      </c>
      <c r="C84" s="6"/>
      <c r="D84" s="8">
        <v>36.0</v>
      </c>
      <c r="E84" s="8">
        <v>2.6149269E7</v>
      </c>
      <c r="F84" s="7" t="b">
        <v>0</v>
      </c>
      <c r="G84" s="7" t="b">
        <v>0</v>
      </c>
      <c r="H84" s="6" t="s">
        <v>12552</v>
      </c>
      <c r="I84" s="6" t="s">
        <v>13321</v>
      </c>
      <c r="J84" s="6" t="s">
        <v>13498</v>
      </c>
      <c r="K84" s="6"/>
      <c r="L84" s="6" t="s">
        <v>3012</v>
      </c>
      <c r="M84" s="6" t="s">
        <v>13483</v>
      </c>
      <c r="N84" s="6" t="s">
        <v>13499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 t="s">
        <v>12636</v>
      </c>
      <c r="B85" s="6" t="s">
        <v>6093</v>
      </c>
      <c r="C85" s="6"/>
      <c r="D85" s="8">
        <v>36.0</v>
      </c>
      <c r="E85" s="8">
        <v>2.1594131E7</v>
      </c>
      <c r="F85" s="7" t="b">
        <v>0</v>
      </c>
      <c r="G85" s="7" t="b">
        <v>0</v>
      </c>
      <c r="H85" s="6" t="s">
        <v>12635</v>
      </c>
      <c r="I85" s="6" t="s">
        <v>13321</v>
      </c>
      <c r="J85" s="6" t="s">
        <v>13496</v>
      </c>
      <c r="K85" s="6"/>
      <c r="L85" s="6" t="s">
        <v>794</v>
      </c>
      <c r="M85" s="6" t="s">
        <v>13483</v>
      </c>
      <c r="N85" s="6" t="s">
        <v>13500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 t="s">
        <v>12648</v>
      </c>
      <c r="B86" s="6" t="s">
        <v>6093</v>
      </c>
      <c r="C86" s="6"/>
      <c r="D86" s="8">
        <v>36.0</v>
      </c>
      <c r="E86" s="8">
        <v>1.9045614E7</v>
      </c>
      <c r="F86" s="7" t="b">
        <v>0</v>
      </c>
      <c r="G86" s="7" t="b">
        <v>0</v>
      </c>
      <c r="H86" s="6" t="s">
        <v>12647</v>
      </c>
      <c r="I86" s="6" t="s">
        <v>13321</v>
      </c>
      <c r="J86" s="6" t="s">
        <v>13498</v>
      </c>
      <c r="K86" s="6"/>
      <c r="L86" s="6" t="s">
        <v>3012</v>
      </c>
      <c r="M86" s="6" t="s">
        <v>13483</v>
      </c>
      <c r="N86" s="6" t="s">
        <v>13501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 t="s">
        <v>12366</v>
      </c>
      <c r="B87" s="6" t="s">
        <v>6093</v>
      </c>
      <c r="C87" s="6"/>
      <c r="D87" s="8">
        <v>36.0</v>
      </c>
      <c r="E87" s="8">
        <v>1.8519149E7</v>
      </c>
      <c r="F87" s="7" t="b">
        <v>0</v>
      </c>
      <c r="G87" s="7" t="b">
        <v>0</v>
      </c>
      <c r="H87" s="6" t="s">
        <v>12365</v>
      </c>
      <c r="I87" s="6" t="s">
        <v>13321</v>
      </c>
      <c r="J87" s="6" t="s">
        <v>13494</v>
      </c>
      <c r="K87" s="6"/>
      <c r="L87" s="6" t="s">
        <v>12368</v>
      </c>
      <c r="M87" s="6" t="s">
        <v>13483</v>
      </c>
      <c r="N87" s="6" t="s">
        <v>13502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 t="s">
        <v>12344</v>
      </c>
      <c r="B88" s="6" t="s">
        <v>6093</v>
      </c>
      <c r="C88" s="6"/>
      <c r="D88" s="8">
        <v>36.0</v>
      </c>
      <c r="E88" s="8">
        <v>1.6508357E7</v>
      </c>
      <c r="F88" s="7" t="b">
        <v>0</v>
      </c>
      <c r="G88" s="7" t="b">
        <v>0</v>
      </c>
      <c r="H88" s="6" t="s">
        <v>12343</v>
      </c>
      <c r="I88" s="6" t="s">
        <v>13321</v>
      </c>
      <c r="J88" s="6" t="s">
        <v>13487</v>
      </c>
      <c r="K88" s="6"/>
      <c r="L88" s="6" t="s">
        <v>12346</v>
      </c>
      <c r="M88" s="6" t="s">
        <v>13483</v>
      </c>
      <c r="N88" s="6" t="s">
        <v>13503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 t="s">
        <v>12724</v>
      </c>
      <c r="B89" s="6" t="s">
        <v>6093</v>
      </c>
      <c r="C89" s="6"/>
      <c r="D89" s="8">
        <v>36.0</v>
      </c>
      <c r="E89" s="8">
        <v>3.4162037E7</v>
      </c>
      <c r="F89" s="7" t="b">
        <v>0</v>
      </c>
      <c r="G89" s="7" t="b">
        <v>0</v>
      </c>
      <c r="H89" s="6" t="s">
        <v>12723</v>
      </c>
      <c r="I89" s="6" t="s">
        <v>13321</v>
      </c>
      <c r="J89" s="6" t="s">
        <v>13504</v>
      </c>
      <c r="K89" s="6"/>
      <c r="L89" s="6" t="s">
        <v>12377</v>
      </c>
      <c r="M89" s="6" t="s">
        <v>13505</v>
      </c>
      <c r="N89" s="6" t="s">
        <v>13506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 t="s">
        <v>12688</v>
      </c>
      <c r="B90" s="6" t="s">
        <v>6093</v>
      </c>
      <c r="C90" s="6"/>
      <c r="D90" s="8">
        <v>36.0</v>
      </c>
      <c r="E90" s="8">
        <v>3.3968888E7</v>
      </c>
      <c r="F90" s="7" t="b">
        <v>0</v>
      </c>
      <c r="G90" s="7" t="b">
        <v>0</v>
      </c>
      <c r="H90" s="6" t="s">
        <v>12687</v>
      </c>
      <c r="I90" s="6" t="s">
        <v>13321</v>
      </c>
      <c r="J90" s="6" t="s">
        <v>13507</v>
      </c>
      <c r="K90" s="6"/>
      <c r="L90" s="6" t="s">
        <v>12346</v>
      </c>
      <c r="M90" s="6" t="s">
        <v>13505</v>
      </c>
      <c r="N90" s="6" t="s">
        <v>13508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 t="s">
        <v>12307</v>
      </c>
      <c r="B91" s="6" t="s">
        <v>6093</v>
      </c>
      <c r="C91" s="6"/>
      <c r="D91" s="8">
        <v>36.0</v>
      </c>
      <c r="E91" s="8">
        <v>2.4346779E7</v>
      </c>
      <c r="F91" s="7" t="b">
        <v>0</v>
      </c>
      <c r="G91" s="7" t="b">
        <v>0</v>
      </c>
      <c r="H91" s="6" t="s">
        <v>12306</v>
      </c>
      <c r="I91" s="6" t="s">
        <v>13321</v>
      </c>
      <c r="J91" s="6" t="s">
        <v>13509</v>
      </c>
      <c r="K91" s="6"/>
      <c r="L91" s="6" t="s">
        <v>98</v>
      </c>
      <c r="M91" s="6" t="s">
        <v>13505</v>
      </c>
      <c r="N91" s="6" t="s">
        <v>13510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 t="s">
        <v>12478</v>
      </c>
      <c r="B92" s="6" t="s">
        <v>6093</v>
      </c>
      <c r="C92" s="6"/>
      <c r="D92" s="8">
        <v>36.0</v>
      </c>
      <c r="E92" s="8">
        <v>2.6586196E7</v>
      </c>
      <c r="F92" s="7" t="b">
        <v>0</v>
      </c>
      <c r="G92" s="7" t="b">
        <v>0</v>
      </c>
      <c r="H92" s="6" t="s">
        <v>12477</v>
      </c>
      <c r="I92" s="6" t="s">
        <v>13321</v>
      </c>
      <c r="J92" s="6" t="s">
        <v>13511</v>
      </c>
      <c r="K92" s="6"/>
      <c r="L92" s="6" t="s">
        <v>691</v>
      </c>
      <c r="M92" s="6" t="s">
        <v>13505</v>
      </c>
      <c r="N92" s="6" t="s">
        <v>13512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 t="s">
        <v>12640</v>
      </c>
      <c r="B93" s="6" t="s">
        <v>6093</v>
      </c>
      <c r="C93" s="6"/>
      <c r="D93" s="8">
        <v>36.0</v>
      </c>
      <c r="E93" s="8">
        <v>3.3316693E7</v>
      </c>
      <c r="F93" s="7" t="b">
        <v>0</v>
      </c>
      <c r="G93" s="7" t="b">
        <v>0</v>
      </c>
      <c r="H93" s="6" t="s">
        <v>12639</v>
      </c>
      <c r="I93" s="6" t="s">
        <v>13321</v>
      </c>
      <c r="J93" s="6" t="s">
        <v>13513</v>
      </c>
      <c r="K93" s="6"/>
      <c r="L93" s="6" t="s">
        <v>3012</v>
      </c>
      <c r="M93" s="6" t="s">
        <v>13505</v>
      </c>
      <c r="N93" s="6" t="s">
        <v>13514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 t="s">
        <v>12676</v>
      </c>
      <c r="B94" s="6" t="s">
        <v>6093</v>
      </c>
      <c r="C94" s="6"/>
      <c r="D94" s="8">
        <v>36.0</v>
      </c>
      <c r="E94" s="8">
        <v>2.6657638E7</v>
      </c>
      <c r="F94" s="7" t="b">
        <v>0</v>
      </c>
      <c r="G94" s="7" t="b">
        <v>0</v>
      </c>
      <c r="H94" s="6" t="s">
        <v>12675</v>
      </c>
      <c r="I94" s="6" t="s">
        <v>13321</v>
      </c>
      <c r="J94" s="6" t="s">
        <v>13515</v>
      </c>
      <c r="K94" s="6"/>
      <c r="L94" s="6" t="s">
        <v>12368</v>
      </c>
      <c r="M94" s="6" t="s">
        <v>13505</v>
      </c>
      <c r="N94" s="6" t="s">
        <v>13516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 t="s">
        <v>12599</v>
      </c>
      <c r="B95" s="6" t="s">
        <v>6093</v>
      </c>
      <c r="C95" s="6"/>
      <c r="D95" s="8">
        <v>36.0</v>
      </c>
      <c r="E95" s="8">
        <v>2.6418775E7</v>
      </c>
      <c r="F95" s="7" t="b">
        <v>0</v>
      </c>
      <c r="G95" s="7" t="b">
        <v>0</v>
      </c>
      <c r="H95" s="6" t="s">
        <v>12598</v>
      </c>
      <c r="I95" s="6" t="s">
        <v>13321</v>
      </c>
      <c r="J95" s="6" t="s">
        <v>13509</v>
      </c>
      <c r="K95" s="6"/>
      <c r="L95" s="6" t="s">
        <v>98</v>
      </c>
      <c r="M95" s="6" t="s">
        <v>13505</v>
      </c>
      <c r="N95" s="6" t="s">
        <v>13517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 t="s">
        <v>12692</v>
      </c>
      <c r="B96" s="6" t="s">
        <v>6093</v>
      </c>
      <c r="C96" s="6"/>
      <c r="D96" s="8">
        <v>36.0</v>
      </c>
      <c r="E96" s="8">
        <v>3.6891301E7</v>
      </c>
      <c r="F96" s="7" t="b">
        <v>0</v>
      </c>
      <c r="G96" s="7" t="b">
        <v>0</v>
      </c>
      <c r="H96" s="6" t="s">
        <v>12691</v>
      </c>
      <c r="I96" s="6" t="s">
        <v>13321</v>
      </c>
      <c r="J96" s="6" t="s">
        <v>13504</v>
      </c>
      <c r="K96" s="6"/>
      <c r="L96" s="6" t="s">
        <v>12377</v>
      </c>
      <c r="M96" s="6" t="s">
        <v>13505</v>
      </c>
      <c r="N96" s="6" t="s">
        <v>13518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 t="s">
        <v>12696</v>
      </c>
      <c r="B97" s="6" t="s">
        <v>6093</v>
      </c>
      <c r="C97" s="6"/>
      <c r="D97" s="8">
        <v>36.0</v>
      </c>
      <c r="E97" s="8">
        <v>3.058207E7</v>
      </c>
      <c r="F97" s="7" t="b">
        <v>0</v>
      </c>
      <c r="G97" s="7" t="b">
        <v>0</v>
      </c>
      <c r="H97" s="6" t="s">
        <v>12695</v>
      </c>
      <c r="I97" s="6" t="s">
        <v>13321</v>
      </c>
      <c r="J97" s="6" t="s">
        <v>13519</v>
      </c>
      <c r="K97" s="6"/>
      <c r="L97" s="6" t="s">
        <v>12484</v>
      </c>
      <c r="M97" s="6" t="s">
        <v>13505</v>
      </c>
      <c r="N97" s="6" t="s">
        <v>13520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 t="s">
        <v>12385</v>
      </c>
      <c r="B98" s="6" t="s">
        <v>6093</v>
      </c>
      <c r="C98" s="6"/>
      <c r="D98" s="8">
        <v>36.0</v>
      </c>
      <c r="E98" s="8">
        <v>2.8235744E7</v>
      </c>
      <c r="F98" s="7" t="b">
        <v>0</v>
      </c>
      <c r="G98" s="7" t="b">
        <v>0</v>
      </c>
      <c r="H98" s="6" t="s">
        <v>12384</v>
      </c>
      <c r="I98" s="6" t="s">
        <v>13321</v>
      </c>
      <c r="J98" s="6" t="s">
        <v>13521</v>
      </c>
      <c r="K98" s="6"/>
      <c r="L98" s="6" t="s">
        <v>98</v>
      </c>
      <c r="M98" s="6" t="s">
        <v>13505</v>
      </c>
      <c r="N98" s="6" t="s">
        <v>13522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 t="s">
        <v>12672</v>
      </c>
      <c r="B99" s="6" t="s">
        <v>6093</v>
      </c>
      <c r="C99" s="6"/>
      <c r="D99" s="8">
        <v>36.0</v>
      </c>
      <c r="E99" s="8">
        <v>2.5531224E7</v>
      </c>
      <c r="F99" s="7" t="b">
        <v>0</v>
      </c>
      <c r="G99" s="7" t="b">
        <v>0</v>
      </c>
      <c r="H99" s="6" t="s">
        <v>12671</v>
      </c>
      <c r="I99" s="6" t="s">
        <v>13321</v>
      </c>
      <c r="J99" s="6" t="s">
        <v>13523</v>
      </c>
      <c r="K99" s="6"/>
      <c r="L99" s="6" t="s">
        <v>723</v>
      </c>
      <c r="M99" s="6" t="s">
        <v>13505</v>
      </c>
      <c r="N99" s="6" t="s">
        <v>13524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 t="s">
        <v>12740</v>
      </c>
      <c r="B100" s="6" t="s">
        <v>6093</v>
      </c>
      <c r="C100" s="6"/>
      <c r="D100" s="8">
        <v>36.0</v>
      </c>
      <c r="E100" s="8">
        <v>3.2435451E7</v>
      </c>
      <c r="F100" s="7" t="b">
        <v>0</v>
      </c>
      <c r="G100" s="7" t="b">
        <v>0</v>
      </c>
      <c r="H100" s="6" t="s">
        <v>12739</v>
      </c>
      <c r="I100" s="6" t="s">
        <v>13321</v>
      </c>
      <c r="J100" s="6" t="s">
        <v>13507</v>
      </c>
      <c r="K100" s="6"/>
      <c r="L100" s="6" t="s">
        <v>12346</v>
      </c>
      <c r="M100" s="6" t="s">
        <v>13505</v>
      </c>
      <c r="N100" s="6" t="s">
        <v>13525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 t="s">
        <v>12748</v>
      </c>
      <c r="B101" s="6" t="s">
        <v>6093</v>
      </c>
      <c r="C101" s="6"/>
      <c r="D101" s="8">
        <v>36.0</v>
      </c>
      <c r="E101" s="8">
        <v>3.1508272E7</v>
      </c>
      <c r="F101" s="7" t="b">
        <v>0</v>
      </c>
      <c r="G101" s="7" t="b">
        <v>0</v>
      </c>
      <c r="H101" s="6" t="s">
        <v>12747</v>
      </c>
      <c r="I101" s="6" t="s">
        <v>13321</v>
      </c>
      <c r="J101" s="6" t="s">
        <v>13523</v>
      </c>
      <c r="K101" s="6"/>
      <c r="L101" s="6" t="s">
        <v>723</v>
      </c>
      <c r="M101" s="6" t="s">
        <v>13505</v>
      </c>
      <c r="N101" s="6" t="s">
        <v>13526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 t="s">
        <v>12627</v>
      </c>
      <c r="B102" s="6" t="s">
        <v>6093</v>
      </c>
      <c r="C102" s="6"/>
      <c r="D102" s="8">
        <v>36.0</v>
      </c>
      <c r="E102" s="8">
        <v>1.8106328E7</v>
      </c>
      <c r="F102" s="7" t="b">
        <v>0</v>
      </c>
      <c r="G102" s="7" t="b">
        <v>0</v>
      </c>
      <c r="H102" s="6" t="s">
        <v>12626</v>
      </c>
      <c r="I102" s="6" t="s">
        <v>13321</v>
      </c>
      <c r="J102" s="6" t="s">
        <v>13527</v>
      </c>
      <c r="K102" s="6"/>
      <c r="L102" s="6" t="s">
        <v>794</v>
      </c>
      <c r="M102" s="6" t="s">
        <v>13528</v>
      </c>
      <c r="N102" s="6" t="s">
        <v>13529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 t="s">
        <v>12656</v>
      </c>
      <c r="B103" s="6" t="s">
        <v>6093</v>
      </c>
      <c r="C103" s="6"/>
      <c r="D103" s="8">
        <v>36.0</v>
      </c>
      <c r="E103" s="8">
        <v>2.3647287E7</v>
      </c>
      <c r="F103" s="7" t="b">
        <v>0</v>
      </c>
      <c r="G103" s="7" t="b">
        <v>0</v>
      </c>
      <c r="H103" s="6" t="s">
        <v>12655</v>
      </c>
      <c r="I103" s="6" t="s">
        <v>13321</v>
      </c>
      <c r="J103" s="6" t="s">
        <v>13527</v>
      </c>
      <c r="K103" s="6"/>
      <c r="L103" s="6" t="s">
        <v>794</v>
      </c>
      <c r="M103" s="6" t="s">
        <v>13528</v>
      </c>
      <c r="N103" s="6" t="s">
        <v>13530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 t="s">
        <v>12595</v>
      </c>
      <c r="B104" s="6" t="s">
        <v>6093</v>
      </c>
      <c r="C104" s="6"/>
      <c r="D104" s="8">
        <v>36.0</v>
      </c>
      <c r="E104" s="8">
        <v>2.0706179E7</v>
      </c>
      <c r="F104" s="7" t="b">
        <v>0</v>
      </c>
      <c r="G104" s="7" t="b">
        <v>0</v>
      </c>
      <c r="H104" s="6" t="s">
        <v>12594</v>
      </c>
      <c r="I104" s="6" t="s">
        <v>13321</v>
      </c>
      <c r="J104" s="6" t="s">
        <v>13531</v>
      </c>
      <c r="K104" s="6"/>
      <c r="L104" s="6" t="s">
        <v>3012</v>
      </c>
      <c r="M104" s="6" t="s">
        <v>13528</v>
      </c>
      <c r="N104" s="6" t="s">
        <v>13532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 t="s">
        <v>12565</v>
      </c>
      <c r="B105" s="6" t="s">
        <v>6093</v>
      </c>
      <c r="C105" s="6"/>
      <c r="D105" s="8">
        <v>36.0</v>
      </c>
      <c r="E105" s="8">
        <v>2.289598E7</v>
      </c>
      <c r="F105" s="7" t="b">
        <v>0</v>
      </c>
      <c r="G105" s="7" t="b">
        <v>0</v>
      </c>
      <c r="H105" s="6" t="s">
        <v>12564</v>
      </c>
      <c r="I105" s="6" t="s">
        <v>13321</v>
      </c>
      <c r="J105" s="6" t="s">
        <v>13533</v>
      </c>
      <c r="K105" s="6"/>
      <c r="L105" s="6" t="s">
        <v>12567</v>
      </c>
      <c r="M105" s="6" t="s">
        <v>13528</v>
      </c>
      <c r="N105" s="6" t="s">
        <v>13534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 t="s">
        <v>12315</v>
      </c>
      <c r="B106" s="6" t="s">
        <v>6093</v>
      </c>
      <c r="C106" s="6"/>
      <c r="D106" s="8">
        <v>36.0</v>
      </c>
      <c r="E106" s="8">
        <v>2.3053669E7</v>
      </c>
      <c r="F106" s="7" t="b">
        <v>0</v>
      </c>
      <c r="G106" s="7" t="b">
        <v>0</v>
      </c>
      <c r="H106" s="6" t="s">
        <v>12314</v>
      </c>
      <c r="I106" s="6" t="s">
        <v>13321</v>
      </c>
      <c r="J106" s="6" t="s">
        <v>13535</v>
      </c>
      <c r="K106" s="6"/>
      <c r="L106" s="6" t="s">
        <v>723</v>
      </c>
      <c r="M106" s="6" t="s">
        <v>13528</v>
      </c>
      <c r="N106" s="6" t="s">
        <v>13536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 t="s">
        <v>12591</v>
      </c>
      <c r="B107" s="6" t="s">
        <v>6093</v>
      </c>
      <c r="C107" s="6"/>
      <c r="D107" s="8">
        <v>36.0</v>
      </c>
      <c r="E107" s="8">
        <v>3.6669365E7</v>
      </c>
      <c r="F107" s="7" t="b">
        <v>0</v>
      </c>
      <c r="G107" s="7" t="b">
        <v>0</v>
      </c>
      <c r="H107" s="6" t="s">
        <v>12590</v>
      </c>
      <c r="I107" s="6" t="s">
        <v>13321</v>
      </c>
      <c r="J107" s="6" t="s">
        <v>13537</v>
      </c>
      <c r="K107" s="6"/>
      <c r="L107" s="6" t="s">
        <v>691</v>
      </c>
      <c r="M107" s="6" t="s">
        <v>13528</v>
      </c>
      <c r="N107" s="6" t="s">
        <v>13538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 t="s">
        <v>12664</v>
      </c>
      <c r="B108" s="6" t="s">
        <v>6093</v>
      </c>
      <c r="C108" s="6"/>
      <c r="D108" s="8">
        <v>36.0</v>
      </c>
      <c r="E108" s="8">
        <v>2.2332731E7</v>
      </c>
      <c r="F108" s="7" t="b">
        <v>0</v>
      </c>
      <c r="G108" s="7" t="b">
        <v>0</v>
      </c>
      <c r="H108" s="6" t="s">
        <v>12663</v>
      </c>
      <c r="I108" s="6" t="s">
        <v>13321</v>
      </c>
      <c r="J108" s="6" t="s">
        <v>13535</v>
      </c>
      <c r="K108" s="6"/>
      <c r="L108" s="6" t="s">
        <v>723</v>
      </c>
      <c r="M108" s="6" t="s">
        <v>13528</v>
      </c>
      <c r="N108" s="6" t="s">
        <v>13539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 t="s">
        <v>12482</v>
      </c>
      <c r="B109" s="6" t="s">
        <v>6093</v>
      </c>
      <c r="C109" s="6"/>
      <c r="D109" s="8">
        <v>36.0</v>
      </c>
      <c r="E109" s="8">
        <v>3.1581755E7</v>
      </c>
      <c r="F109" s="7" t="b">
        <v>0</v>
      </c>
      <c r="G109" s="7" t="b">
        <v>0</v>
      </c>
      <c r="H109" s="6" t="s">
        <v>12481</v>
      </c>
      <c r="I109" s="6" t="s">
        <v>13321</v>
      </c>
      <c r="J109" s="6" t="s">
        <v>13540</v>
      </c>
      <c r="K109" s="6"/>
      <c r="L109" s="6" t="s">
        <v>12484</v>
      </c>
      <c r="M109" s="6" t="s">
        <v>13528</v>
      </c>
      <c r="N109" s="6" t="s">
        <v>13541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 t="s">
        <v>12499</v>
      </c>
      <c r="B110" s="6" t="s">
        <v>6093</v>
      </c>
      <c r="C110" s="6"/>
      <c r="D110" s="8">
        <v>36.0</v>
      </c>
      <c r="E110" s="8">
        <v>2.1925729E7</v>
      </c>
      <c r="F110" s="7" t="b">
        <v>0</v>
      </c>
      <c r="G110" s="7" t="b">
        <v>0</v>
      </c>
      <c r="H110" s="6" t="s">
        <v>12498</v>
      </c>
      <c r="I110" s="6" t="s">
        <v>13321</v>
      </c>
      <c r="J110" s="6" t="s">
        <v>13542</v>
      </c>
      <c r="K110" s="6"/>
      <c r="L110" s="6" t="s">
        <v>12341</v>
      </c>
      <c r="M110" s="6" t="s">
        <v>13528</v>
      </c>
      <c r="N110" s="6" t="s">
        <v>13543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 t="s">
        <v>12491</v>
      </c>
      <c r="B111" s="6" t="s">
        <v>6093</v>
      </c>
      <c r="C111" s="6"/>
      <c r="D111" s="8">
        <v>36.0</v>
      </c>
      <c r="E111" s="8">
        <v>2.8115385E7</v>
      </c>
      <c r="F111" s="7" t="b">
        <v>0</v>
      </c>
      <c r="G111" s="7" t="b">
        <v>0</v>
      </c>
      <c r="H111" s="6" t="s">
        <v>12490</v>
      </c>
      <c r="I111" s="6" t="s">
        <v>13321</v>
      </c>
      <c r="J111" s="6" t="s">
        <v>13544</v>
      </c>
      <c r="K111" s="6"/>
      <c r="L111" s="6" t="s">
        <v>12346</v>
      </c>
      <c r="M111" s="6" t="s">
        <v>13528</v>
      </c>
      <c r="N111" s="6" t="s">
        <v>13545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 t="s">
        <v>12660</v>
      </c>
      <c r="B112" s="6" t="s">
        <v>6093</v>
      </c>
      <c r="C112" s="6"/>
      <c r="D112" s="8">
        <v>36.0</v>
      </c>
      <c r="E112" s="8">
        <v>2.1150942E7</v>
      </c>
      <c r="F112" s="7" t="b">
        <v>0</v>
      </c>
      <c r="G112" s="7" t="b">
        <v>0</v>
      </c>
      <c r="H112" s="6" t="s">
        <v>12659</v>
      </c>
      <c r="I112" s="6" t="s">
        <v>13321</v>
      </c>
      <c r="J112" s="6" t="s">
        <v>13533</v>
      </c>
      <c r="K112" s="6"/>
      <c r="L112" s="6" t="s">
        <v>12567</v>
      </c>
      <c r="M112" s="6" t="s">
        <v>13528</v>
      </c>
      <c r="N112" s="6" t="s">
        <v>13546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 t="s">
        <v>12424</v>
      </c>
      <c r="B113" s="6" t="s">
        <v>6093</v>
      </c>
      <c r="C113" s="6"/>
      <c r="D113" s="8">
        <v>36.0</v>
      </c>
      <c r="E113" s="8">
        <v>3.0173137E7</v>
      </c>
      <c r="F113" s="7" t="b">
        <v>0</v>
      </c>
      <c r="G113" s="7" t="b">
        <v>0</v>
      </c>
      <c r="H113" s="6" t="s">
        <v>12423</v>
      </c>
      <c r="I113" s="6" t="s">
        <v>13321</v>
      </c>
      <c r="J113" s="6" t="s">
        <v>13537</v>
      </c>
      <c r="K113" s="6"/>
      <c r="L113" s="6" t="s">
        <v>691</v>
      </c>
      <c r="M113" s="6" t="s">
        <v>13528</v>
      </c>
      <c r="N113" s="6" t="s">
        <v>13547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 t="s">
        <v>12335</v>
      </c>
      <c r="B114" s="6" t="s">
        <v>6093</v>
      </c>
      <c r="C114" s="6"/>
      <c r="D114" s="8">
        <v>36.0</v>
      </c>
      <c r="E114" s="8">
        <v>3.4034375E7</v>
      </c>
      <c r="F114" s="7" t="b">
        <v>0</v>
      </c>
      <c r="G114" s="7" t="b">
        <v>0</v>
      </c>
      <c r="H114" s="6" t="s">
        <v>12334</v>
      </c>
      <c r="I114" s="6" t="s">
        <v>13321</v>
      </c>
      <c r="J114" s="6" t="s">
        <v>13548</v>
      </c>
      <c r="K114" s="6"/>
      <c r="L114" s="6" t="s">
        <v>98</v>
      </c>
      <c r="M114" s="6" t="s">
        <v>13528</v>
      </c>
      <c r="N114" s="6" t="s">
        <v>13549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 t="s">
        <v>12303</v>
      </c>
      <c r="B115" s="6" t="s">
        <v>6093</v>
      </c>
      <c r="C115" s="6"/>
      <c r="D115" s="8">
        <v>36.0</v>
      </c>
      <c r="E115" s="8">
        <v>3.7110432E7</v>
      </c>
      <c r="F115" s="7" t="b">
        <v>0</v>
      </c>
      <c r="G115" s="7" t="b">
        <v>0</v>
      </c>
      <c r="H115" s="6" t="s">
        <v>12302</v>
      </c>
      <c r="I115" s="6" t="s">
        <v>13321</v>
      </c>
      <c r="J115" s="6" t="s">
        <v>13548</v>
      </c>
      <c r="K115" s="6"/>
      <c r="L115" s="6" t="s">
        <v>98</v>
      </c>
      <c r="M115" s="6" t="s">
        <v>13528</v>
      </c>
      <c r="N115" s="6" t="s">
        <v>13550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 t="s">
        <v>12465</v>
      </c>
      <c r="B116" s="6" t="s">
        <v>6093</v>
      </c>
      <c r="C116" s="6"/>
      <c r="D116" s="8">
        <v>36.0</v>
      </c>
      <c r="E116" s="8">
        <v>2.426608E7</v>
      </c>
      <c r="F116" s="7" t="b">
        <v>0</v>
      </c>
      <c r="G116" s="7" t="b">
        <v>0</v>
      </c>
      <c r="H116" s="6" t="s">
        <v>12464</v>
      </c>
      <c r="I116" s="6" t="s">
        <v>13321</v>
      </c>
      <c r="J116" s="6" t="s">
        <v>13531</v>
      </c>
      <c r="K116" s="6"/>
      <c r="L116" s="6" t="s">
        <v>3012</v>
      </c>
      <c r="M116" s="6" t="s">
        <v>13528</v>
      </c>
      <c r="N116" s="6" t="s">
        <v>13551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 t="s">
        <v>12457</v>
      </c>
      <c r="B117" s="6" t="s">
        <v>6093</v>
      </c>
      <c r="C117" s="6"/>
      <c r="D117" s="8">
        <v>36.0</v>
      </c>
      <c r="E117" s="8">
        <v>2.2706682E7</v>
      </c>
      <c r="F117" s="7" t="b">
        <v>0</v>
      </c>
      <c r="G117" s="7" t="b">
        <v>0</v>
      </c>
      <c r="H117" s="6" t="s">
        <v>12456</v>
      </c>
      <c r="I117" s="6" t="s">
        <v>13321</v>
      </c>
      <c r="J117" s="6" t="s">
        <v>13552</v>
      </c>
      <c r="K117" s="6" t="s">
        <v>13553</v>
      </c>
      <c r="L117" s="6" t="s">
        <v>12355</v>
      </c>
      <c r="M117" s="6" t="s">
        <v>13554</v>
      </c>
      <c r="N117" s="6" t="s">
        <v>13555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 t="s">
        <v>12440</v>
      </c>
      <c r="B118" s="6" t="s">
        <v>6093</v>
      </c>
      <c r="C118" s="6"/>
      <c r="D118" s="8">
        <v>36.0</v>
      </c>
      <c r="E118" s="8">
        <v>1.7165044E7</v>
      </c>
      <c r="F118" s="7" t="b">
        <v>0</v>
      </c>
      <c r="G118" s="7" t="b">
        <v>0</v>
      </c>
      <c r="H118" s="6" t="s">
        <v>12439</v>
      </c>
      <c r="I118" s="6" t="s">
        <v>13321</v>
      </c>
      <c r="J118" s="6" t="s">
        <v>13542</v>
      </c>
      <c r="K118" s="6"/>
      <c r="L118" s="6" t="s">
        <v>12341</v>
      </c>
      <c r="M118" s="6" t="s">
        <v>13556</v>
      </c>
      <c r="N118" s="6" t="s">
        <v>13557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 t="s">
        <v>13558</v>
      </c>
      <c r="B119" s="6" t="s">
        <v>6093</v>
      </c>
      <c r="C119" s="6"/>
      <c r="D119" s="8">
        <v>36.0</v>
      </c>
      <c r="E119" s="8">
        <v>1.0319474E7</v>
      </c>
      <c r="F119" s="7" t="b">
        <v>0</v>
      </c>
      <c r="G119" s="7" t="b">
        <v>0</v>
      </c>
      <c r="H119" s="6" t="s">
        <v>12763</v>
      </c>
      <c r="I119" s="6" t="s">
        <v>13321</v>
      </c>
      <c r="J119" s="6" t="s">
        <v>13544</v>
      </c>
      <c r="K119" s="6"/>
      <c r="L119" s="6" t="s">
        <v>12346</v>
      </c>
      <c r="M119" s="6" t="s">
        <v>13559</v>
      </c>
      <c r="N119" s="6" t="s">
        <v>13560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 t="s">
        <v>12405</v>
      </c>
      <c r="B120" s="6" t="s">
        <v>6093</v>
      </c>
      <c r="C120" s="6"/>
      <c r="D120" s="8">
        <v>36.0</v>
      </c>
      <c r="E120" s="8">
        <v>1.1121916E7</v>
      </c>
      <c r="F120" s="7" t="b">
        <v>0</v>
      </c>
      <c r="G120" s="7" t="b">
        <v>0</v>
      </c>
      <c r="H120" s="6" t="s">
        <v>12404</v>
      </c>
      <c r="I120" s="6" t="s">
        <v>13321</v>
      </c>
      <c r="J120" s="6" t="s">
        <v>13444</v>
      </c>
      <c r="K120" s="6" t="s">
        <v>13561</v>
      </c>
      <c r="L120" s="6" t="s">
        <v>12407</v>
      </c>
      <c r="M120" s="6" t="s">
        <v>13562</v>
      </c>
      <c r="N120" s="6" t="s">
        <v>13563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 t="s">
        <v>12266</v>
      </c>
      <c r="B121" s="6" t="s">
        <v>6093</v>
      </c>
      <c r="C121" s="6"/>
      <c r="D121" s="8">
        <v>36.0</v>
      </c>
      <c r="E121" s="8">
        <v>3.1317771E7</v>
      </c>
      <c r="F121" s="7" t="b">
        <v>0</v>
      </c>
      <c r="G121" s="7" t="b">
        <v>0</v>
      </c>
      <c r="H121" s="6" t="s">
        <v>12265</v>
      </c>
      <c r="I121" s="6" t="s">
        <v>13321</v>
      </c>
      <c r="J121" s="6" t="s">
        <v>13322</v>
      </c>
      <c r="K121" s="6"/>
      <c r="L121" s="6" t="s">
        <v>427</v>
      </c>
      <c r="M121" s="6" t="s">
        <v>13564</v>
      </c>
      <c r="N121" s="6" t="s">
        <v>13565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 t="s">
        <v>12860</v>
      </c>
      <c r="B122" s="6" t="s">
        <v>6093</v>
      </c>
      <c r="C122" s="6"/>
      <c r="D122" s="8">
        <v>41.0</v>
      </c>
      <c r="E122" s="8">
        <v>3.720966E7</v>
      </c>
      <c r="F122" s="7" t="b">
        <v>0</v>
      </c>
      <c r="G122" s="7" t="b">
        <v>0</v>
      </c>
      <c r="H122" s="6" t="s">
        <v>12859</v>
      </c>
      <c r="I122" s="6" t="s">
        <v>13374</v>
      </c>
      <c r="J122" s="6" t="s">
        <v>13566</v>
      </c>
      <c r="K122" s="6" t="s">
        <v>13567</v>
      </c>
      <c r="L122" s="6" t="s">
        <v>1747</v>
      </c>
      <c r="M122" s="6" t="s">
        <v>13377</v>
      </c>
      <c r="N122" s="6" t="s">
        <v>13568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 t="s">
        <v>12708</v>
      </c>
      <c r="B123" s="6" t="s">
        <v>6093</v>
      </c>
      <c r="C123" s="6"/>
      <c r="D123" s="8">
        <v>45.0</v>
      </c>
      <c r="E123" s="8">
        <v>2.3671932E7</v>
      </c>
      <c r="F123" s="7" t="b">
        <v>0</v>
      </c>
      <c r="G123" s="7" t="b">
        <v>0</v>
      </c>
      <c r="H123" s="6" t="s">
        <v>12707</v>
      </c>
      <c r="I123" s="6" t="s">
        <v>13321</v>
      </c>
      <c r="J123" s="6" t="s">
        <v>13407</v>
      </c>
      <c r="K123" s="6" t="s">
        <v>13569</v>
      </c>
      <c r="L123" s="6" t="s">
        <v>12633</v>
      </c>
      <c r="M123" s="6" t="s">
        <v>13323</v>
      </c>
      <c r="N123" s="6" t="s">
        <v>13570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 t="s">
        <v>12728</v>
      </c>
      <c r="B124" s="6" t="s">
        <v>6093</v>
      </c>
      <c r="C124" s="6"/>
      <c r="D124" s="8">
        <v>45.0</v>
      </c>
      <c r="E124" s="8">
        <v>2.1036946E7</v>
      </c>
      <c r="F124" s="7" t="b">
        <v>0</v>
      </c>
      <c r="G124" s="7" t="b">
        <v>0</v>
      </c>
      <c r="H124" s="6" t="s">
        <v>12727</v>
      </c>
      <c r="I124" s="6" t="s">
        <v>13321</v>
      </c>
      <c r="J124" s="6" t="s">
        <v>13438</v>
      </c>
      <c r="K124" s="6"/>
      <c r="L124" s="6" t="s">
        <v>794</v>
      </c>
      <c r="M124" s="6" t="s">
        <v>13323</v>
      </c>
      <c r="N124" s="6" t="s">
        <v>13571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 t="s">
        <v>12884</v>
      </c>
      <c r="B125" s="6" t="s">
        <v>6093</v>
      </c>
      <c r="C125" s="6"/>
      <c r="D125" s="8">
        <v>45.0</v>
      </c>
      <c r="E125" s="8">
        <v>6.1097746E7</v>
      </c>
      <c r="F125" s="7" t="b">
        <v>0</v>
      </c>
      <c r="G125" s="7" t="b">
        <v>0</v>
      </c>
      <c r="H125" s="6" t="s">
        <v>12883</v>
      </c>
      <c r="I125" s="6" t="s">
        <v>13374</v>
      </c>
      <c r="J125" s="6" t="s">
        <v>13572</v>
      </c>
      <c r="K125" s="6" t="s">
        <v>13573</v>
      </c>
      <c r="L125" s="6" t="s">
        <v>12886</v>
      </c>
      <c r="M125" s="6" t="s">
        <v>13574</v>
      </c>
      <c r="N125" s="6" t="s">
        <v>13575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 t="s">
        <v>12889</v>
      </c>
      <c r="B126" s="6" t="s">
        <v>6093</v>
      </c>
      <c r="C126" s="6"/>
      <c r="D126" s="8">
        <v>45.0</v>
      </c>
      <c r="E126" s="8">
        <v>5.7982325E7</v>
      </c>
      <c r="F126" s="7" t="b">
        <v>0</v>
      </c>
      <c r="G126" s="7" t="b">
        <v>0</v>
      </c>
      <c r="H126" s="6" t="s">
        <v>12888</v>
      </c>
      <c r="I126" s="6" t="s">
        <v>13374</v>
      </c>
      <c r="J126" s="6" t="s">
        <v>13572</v>
      </c>
      <c r="K126" s="6" t="s">
        <v>13576</v>
      </c>
      <c r="L126" s="6" t="s">
        <v>12886</v>
      </c>
      <c r="M126" s="6" t="s">
        <v>13574</v>
      </c>
      <c r="N126" s="6" t="s">
        <v>13577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 t="s">
        <v>12744</v>
      </c>
      <c r="B127" s="6" t="s">
        <v>6093</v>
      </c>
      <c r="C127" s="6"/>
      <c r="D127" s="8">
        <v>45.0</v>
      </c>
      <c r="E127" s="8">
        <v>2.008203E7</v>
      </c>
      <c r="F127" s="7" t="b">
        <v>0</v>
      </c>
      <c r="G127" s="7" t="b">
        <v>0</v>
      </c>
      <c r="H127" s="6" t="s">
        <v>12743</v>
      </c>
      <c r="I127" s="6" t="s">
        <v>13321</v>
      </c>
      <c r="J127" s="6" t="s">
        <v>13552</v>
      </c>
      <c r="K127" s="6" t="s">
        <v>13578</v>
      </c>
      <c r="L127" s="6" t="s">
        <v>12355</v>
      </c>
      <c r="M127" s="6" t="s">
        <v>13579</v>
      </c>
      <c r="N127" s="6" t="s">
        <v>13580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 t="s">
        <v>12872</v>
      </c>
      <c r="B128" s="6" t="s">
        <v>6093</v>
      </c>
      <c r="C128" s="6"/>
      <c r="D128" s="8">
        <v>48.0</v>
      </c>
      <c r="E128" s="8">
        <v>3.0130843E7</v>
      </c>
      <c r="F128" s="7" t="b">
        <v>0</v>
      </c>
      <c r="G128" s="7" t="b">
        <v>0</v>
      </c>
      <c r="H128" s="6" t="s">
        <v>12871</v>
      </c>
      <c r="I128" s="6" t="s">
        <v>13374</v>
      </c>
      <c r="J128" s="6" t="s">
        <v>13581</v>
      </c>
      <c r="K128" s="6" t="s">
        <v>13582</v>
      </c>
      <c r="L128" s="6" t="s">
        <v>12295</v>
      </c>
      <c r="M128" s="6" t="s">
        <v>13377</v>
      </c>
      <c r="N128" s="6" t="s">
        <v>13583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 t="s">
        <v>12868</v>
      </c>
      <c r="B129" s="6" t="s">
        <v>6093</v>
      </c>
      <c r="C129" s="6"/>
      <c r="D129" s="8">
        <v>48.0</v>
      </c>
      <c r="E129" s="8">
        <v>3.050861E7</v>
      </c>
      <c r="F129" s="7" t="b">
        <v>0</v>
      </c>
      <c r="G129" s="7" t="b">
        <v>0</v>
      </c>
      <c r="H129" s="6" t="s">
        <v>12867</v>
      </c>
      <c r="I129" s="6" t="s">
        <v>13374</v>
      </c>
      <c r="J129" s="6" t="s">
        <v>13566</v>
      </c>
      <c r="K129" s="6" t="s">
        <v>13584</v>
      </c>
      <c r="L129" s="6" t="s">
        <v>1747</v>
      </c>
      <c r="M129" s="6" t="s">
        <v>13377</v>
      </c>
      <c r="N129" s="6" t="s">
        <v>13585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 t="s">
        <v>12905</v>
      </c>
      <c r="B130" s="6" t="s">
        <v>6093</v>
      </c>
      <c r="C130" s="6"/>
      <c r="D130" s="8">
        <v>48.0</v>
      </c>
      <c r="E130" s="8">
        <v>2.9246335E7</v>
      </c>
      <c r="F130" s="7" t="b">
        <v>0</v>
      </c>
      <c r="G130" s="7" t="b">
        <v>0</v>
      </c>
      <c r="H130" s="6" t="s">
        <v>12904</v>
      </c>
      <c r="I130" s="6" t="s">
        <v>13374</v>
      </c>
      <c r="J130" s="6" t="s">
        <v>13586</v>
      </c>
      <c r="K130" s="6" t="s">
        <v>13587</v>
      </c>
      <c r="L130" s="6" t="s">
        <v>12295</v>
      </c>
      <c r="M130" s="6" t="s">
        <v>13377</v>
      </c>
      <c r="N130" s="6" t="s">
        <v>13588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 t="s">
        <v>12880</v>
      </c>
      <c r="B131" s="6" t="s">
        <v>6093</v>
      </c>
      <c r="C131" s="6"/>
      <c r="D131" s="8">
        <v>48.0</v>
      </c>
      <c r="E131" s="8">
        <v>3.7758677E7</v>
      </c>
      <c r="F131" s="7" t="b">
        <v>0</v>
      </c>
      <c r="G131" s="7" t="b">
        <v>0</v>
      </c>
      <c r="H131" s="6" t="s">
        <v>12879</v>
      </c>
      <c r="I131" s="6" t="s">
        <v>13374</v>
      </c>
      <c r="J131" s="6" t="s">
        <v>13589</v>
      </c>
      <c r="K131" s="6" t="s">
        <v>13386</v>
      </c>
      <c r="L131" s="6" t="s">
        <v>12295</v>
      </c>
      <c r="M131" s="6" t="s">
        <v>13377</v>
      </c>
      <c r="N131" s="6" t="s">
        <v>13590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 t="s">
        <v>12876</v>
      </c>
      <c r="B132" s="6" t="s">
        <v>6093</v>
      </c>
      <c r="C132" s="6"/>
      <c r="D132" s="8">
        <v>48.0</v>
      </c>
      <c r="E132" s="8">
        <v>1.3097569E7</v>
      </c>
      <c r="F132" s="7" t="b">
        <v>0</v>
      </c>
      <c r="G132" s="7" t="b">
        <v>0</v>
      </c>
      <c r="H132" s="6" t="s">
        <v>12875</v>
      </c>
      <c r="I132" s="6" t="s">
        <v>13374</v>
      </c>
      <c r="J132" s="6" t="s">
        <v>13591</v>
      </c>
      <c r="K132" s="6" t="s">
        <v>13592</v>
      </c>
      <c r="L132" s="6" t="s">
        <v>12295</v>
      </c>
      <c r="M132" s="6" t="s">
        <v>13377</v>
      </c>
      <c r="N132" s="6" t="s">
        <v>13593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 t="s">
        <v>12901</v>
      </c>
      <c r="B133" s="6" t="s">
        <v>6093</v>
      </c>
      <c r="C133" s="6"/>
      <c r="D133" s="8">
        <v>48.0</v>
      </c>
      <c r="E133" s="8">
        <v>3.2543759E7</v>
      </c>
      <c r="F133" s="7" t="b">
        <v>0</v>
      </c>
      <c r="G133" s="7" t="b">
        <v>0</v>
      </c>
      <c r="H133" s="6" t="s">
        <v>12900</v>
      </c>
      <c r="I133" s="6" t="s">
        <v>13374</v>
      </c>
      <c r="J133" s="6" t="s">
        <v>13594</v>
      </c>
      <c r="K133" s="6" t="s">
        <v>13595</v>
      </c>
      <c r="L133" s="6" t="s">
        <v>12295</v>
      </c>
      <c r="M133" s="6" t="s">
        <v>13377</v>
      </c>
      <c r="N133" s="6" t="s">
        <v>13596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 t="s">
        <v>12864</v>
      </c>
      <c r="B134" s="6" t="s">
        <v>6093</v>
      </c>
      <c r="C134" s="6"/>
      <c r="D134" s="8">
        <v>48.0</v>
      </c>
      <c r="E134" s="8">
        <v>3.0647575E7</v>
      </c>
      <c r="F134" s="7" t="b">
        <v>0</v>
      </c>
      <c r="G134" s="7" t="b">
        <v>0</v>
      </c>
      <c r="H134" s="6" t="s">
        <v>12863</v>
      </c>
      <c r="I134" s="6" t="s">
        <v>13374</v>
      </c>
      <c r="J134" s="6" t="s">
        <v>13597</v>
      </c>
      <c r="K134" s="6" t="s">
        <v>13598</v>
      </c>
      <c r="L134" s="6" t="s">
        <v>12295</v>
      </c>
      <c r="M134" s="6" t="s">
        <v>13377</v>
      </c>
      <c r="N134" s="6" t="s">
        <v>13599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 t="s">
        <v>12897</v>
      </c>
      <c r="B135" s="6" t="s">
        <v>6093</v>
      </c>
      <c r="C135" s="6"/>
      <c r="D135" s="8">
        <v>48.0</v>
      </c>
      <c r="E135" s="8">
        <v>6.0532006E7</v>
      </c>
      <c r="F135" s="7" t="b">
        <v>0</v>
      </c>
      <c r="G135" s="7" t="b">
        <v>0</v>
      </c>
      <c r="H135" s="6" t="s">
        <v>12896</v>
      </c>
      <c r="I135" s="6" t="s">
        <v>13374</v>
      </c>
      <c r="J135" s="6" t="s">
        <v>13600</v>
      </c>
      <c r="K135" s="6"/>
      <c r="L135" s="6" t="s">
        <v>794</v>
      </c>
      <c r="M135" s="6" t="s">
        <v>13601</v>
      </c>
      <c r="N135" s="6" t="s">
        <v>13602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 t="s">
        <v>12893</v>
      </c>
      <c r="B136" s="6" t="s">
        <v>6093</v>
      </c>
      <c r="C136" s="6"/>
      <c r="D136" s="8">
        <v>48.0</v>
      </c>
      <c r="E136" s="8">
        <v>5.3181514E7</v>
      </c>
      <c r="F136" s="7" t="b">
        <v>0</v>
      </c>
      <c r="G136" s="7" t="b">
        <v>0</v>
      </c>
      <c r="H136" s="6" t="s">
        <v>12892</v>
      </c>
      <c r="I136" s="6" t="s">
        <v>13374</v>
      </c>
      <c r="J136" s="6" t="s">
        <v>13600</v>
      </c>
      <c r="K136" s="6"/>
      <c r="L136" s="6" t="s">
        <v>794</v>
      </c>
      <c r="M136" s="6" t="s">
        <v>13601</v>
      </c>
      <c r="N136" s="6" t="s">
        <v>13603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 t="s">
        <v>12977</v>
      </c>
      <c r="B137" s="6" t="s">
        <v>6093</v>
      </c>
      <c r="C137" s="6"/>
      <c r="D137" s="8">
        <v>50.0</v>
      </c>
      <c r="E137" s="8">
        <v>1.642984E7</v>
      </c>
      <c r="F137" s="7" t="b">
        <v>0</v>
      </c>
      <c r="G137" s="7" t="b">
        <v>0</v>
      </c>
      <c r="H137" s="6" t="s">
        <v>12976</v>
      </c>
      <c r="I137" s="6" t="s">
        <v>13328</v>
      </c>
      <c r="J137" s="6" t="s">
        <v>13604</v>
      </c>
      <c r="K137" s="6" t="s">
        <v>13330</v>
      </c>
      <c r="L137" s="6" t="s">
        <v>12281</v>
      </c>
      <c r="M137" s="6" t="s">
        <v>13331</v>
      </c>
      <c r="N137" s="6" t="s">
        <v>13605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 t="s">
        <v>12969</v>
      </c>
      <c r="B138" s="6" t="s">
        <v>6093</v>
      </c>
      <c r="C138" s="6"/>
      <c r="D138" s="8">
        <v>50.0</v>
      </c>
      <c r="E138" s="8">
        <v>1.5090661E7</v>
      </c>
      <c r="F138" s="7" t="b">
        <v>0</v>
      </c>
      <c r="G138" s="7" t="b">
        <v>0</v>
      </c>
      <c r="H138" s="6" t="s">
        <v>12968</v>
      </c>
      <c r="I138" s="6" t="s">
        <v>13328</v>
      </c>
      <c r="J138" s="6" t="s">
        <v>13604</v>
      </c>
      <c r="K138" s="6" t="s">
        <v>13606</v>
      </c>
      <c r="L138" s="6" t="s">
        <v>12281</v>
      </c>
      <c r="M138" s="6" t="s">
        <v>13331</v>
      </c>
      <c r="N138" s="6" t="s">
        <v>13607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 t="s">
        <v>12917</v>
      </c>
      <c r="B139" s="6" t="s">
        <v>6093</v>
      </c>
      <c r="C139" s="6"/>
      <c r="D139" s="8">
        <v>50.0</v>
      </c>
      <c r="E139" s="8">
        <v>2.3282414E7</v>
      </c>
      <c r="F139" s="7" t="b">
        <v>0</v>
      </c>
      <c r="G139" s="7" t="b">
        <v>0</v>
      </c>
      <c r="H139" s="6" t="s">
        <v>12916</v>
      </c>
      <c r="I139" s="6" t="s">
        <v>13328</v>
      </c>
      <c r="J139" s="6" t="s">
        <v>13604</v>
      </c>
      <c r="K139" s="6" t="s">
        <v>13608</v>
      </c>
      <c r="L139" s="6" t="s">
        <v>12281</v>
      </c>
      <c r="M139" s="6" t="s">
        <v>13331</v>
      </c>
      <c r="N139" s="6" t="s">
        <v>13609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 t="s">
        <v>12848</v>
      </c>
      <c r="B140" s="6" t="s">
        <v>6093</v>
      </c>
      <c r="C140" s="6"/>
      <c r="D140" s="8">
        <v>50.0</v>
      </c>
      <c r="E140" s="8">
        <v>3.9597699E7</v>
      </c>
      <c r="F140" s="7" t="b">
        <v>0</v>
      </c>
      <c r="G140" s="7" t="b">
        <v>1</v>
      </c>
      <c r="H140" s="6" t="s">
        <v>13610</v>
      </c>
      <c r="I140" s="6" t="s">
        <v>13321</v>
      </c>
      <c r="J140" s="6" t="s">
        <v>13611</v>
      </c>
      <c r="K140" s="6" t="s">
        <v>13612</v>
      </c>
      <c r="L140" s="6" t="s">
        <v>12382</v>
      </c>
      <c r="M140" s="6" t="s">
        <v>13323</v>
      </c>
      <c r="N140" s="6" t="s">
        <v>13613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 t="s">
        <v>12768</v>
      </c>
      <c r="B141" s="6" t="s">
        <v>6093</v>
      </c>
      <c r="C141" s="6"/>
      <c r="D141" s="8">
        <v>50.0</v>
      </c>
      <c r="E141" s="8">
        <v>4.075105E7</v>
      </c>
      <c r="F141" s="7" t="b">
        <v>0</v>
      </c>
      <c r="G141" s="7" t="b">
        <v>1</v>
      </c>
      <c r="H141" s="6" t="s">
        <v>13614</v>
      </c>
      <c r="I141" s="6" t="s">
        <v>13321</v>
      </c>
      <c r="J141" s="6" t="s">
        <v>13611</v>
      </c>
      <c r="K141" s="6" t="s">
        <v>13615</v>
      </c>
      <c r="L141" s="6" t="s">
        <v>12382</v>
      </c>
      <c r="M141" s="6" t="s">
        <v>13323</v>
      </c>
      <c r="N141" s="6" t="s">
        <v>13616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 t="s">
        <v>12792</v>
      </c>
      <c r="B142" s="6" t="s">
        <v>6093</v>
      </c>
      <c r="C142" s="6"/>
      <c r="D142" s="8">
        <v>50.0</v>
      </c>
      <c r="E142" s="8">
        <v>4.2161102E7</v>
      </c>
      <c r="F142" s="7" t="b">
        <v>0</v>
      </c>
      <c r="G142" s="7" t="b">
        <v>1</v>
      </c>
      <c r="H142" s="6" t="s">
        <v>13617</v>
      </c>
      <c r="I142" s="6" t="s">
        <v>13321</v>
      </c>
      <c r="J142" s="6" t="s">
        <v>13618</v>
      </c>
      <c r="K142" s="6"/>
      <c r="L142" s="6" t="s">
        <v>12341</v>
      </c>
      <c r="M142" s="6" t="s">
        <v>13505</v>
      </c>
      <c r="N142" s="6" t="s">
        <v>13619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 t="s">
        <v>12796</v>
      </c>
      <c r="B143" s="6" t="s">
        <v>6093</v>
      </c>
      <c r="C143" s="6"/>
      <c r="D143" s="8">
        <v>50.0</v>
      </c>
      <c r="E143" s="8">
        <v>2.3237673E7</v>
      </c>
      <c r="F143" s="7" t="b">
        <v>0</v>
      </c>
      <c r="G143" s="7" t="b">
        <v>1</v>
      </c>
      <c r="H143" s="6" t="s">
        <v>13620</v>
      </c>
      <c r="I143" s="6" t="s">
        <v>13321</v>
      </c>
      <c r="J143" s="6" t="s">
        <v>13621</v>
      </c>
      <c r="K143" s="6"/>
      <c r="L143" s="6" t="s">
        <v>794</v>
      </c>
      <c r="M143" s="6" t="s">
        <v>13505</v>
      </c>
      <c r="N143" s="6" t="s">
        <v>13622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 t="s">
        <v>12828</v>
      </c>
      <c r="B144" s="6" t="s">
        <v>6093</v>
      </c>
      <c r="C144" s="6"/>
      <c r="D144" s="8">
        <v>50.0</v>
      </c>
      <c r="E144" s="8">
        <v>2.8537801E7</v>
      </c>
      <c r="F144" s="7" t="b">
        <v>0</v>
      </c>
      <c r="G144" s="7" t="b">
        <v>1</v>
      </c>
      <c r="H144" s="6" t="s">
        <v>13623</v>
      </c>
      <c r="I144" s="6" t="s">
        <v>13321</v>
      </c>
      <c r="J144" s="6" t="s">
        <v>13624</v>
      </c>
      <c r="K144" s="6"/>
      <c r="L144" s="6" t="s">
        <v>12346</v>
      </c>
      <c r="M144" s="6" t="s">
        <v>13505</v>
      </c>
      <c r="N144" s="6" t="s">
        <v>13625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 t="s">
        <v>12824</v>
      </c>
      <c r="B145" s="6" t="s">
        <v>6093</v>
      </c>
      <c r="C145" s="6"/>
      <c r="D145" s="8">
        <v>50.0</v>
      </c>
      <c r="E145" s="8">
        <v>4.1953916E7</v>
      </c>
      <c r="F145" s="7" t="b">
        <v>0</v>
      </c>
      <c r="G145" s="7" t="b">
        <v>1</v>
      </c>
      <c r="H145" s="6" t="s">
        <v>13626</v>
      </c>
      <c r="I145" s="6" t="s">
        <v>13321</v>
      </c>
      <c r="J145" s="6" t="s">
        <v>13618</v>
      </c>
      <c r="K145" s="6"/>
      <c r="L145" s="6" t="s">
        <v>12341</v>
      </c>
      <c r="M145" s="6" t="s">
        <v>13505</v>
      </c>
      <c r="N145" s="6" t="s">
        <v>13627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 t="s">
        <v>12684</v>
      </c>
      <c r="B146" s="6" t="s">
        <v>6093</v>
      </c>
      <c r="C146" s="6"/>
      <c r="D146" s="8">
        <v>50.0</v>
      </c>
      <c r="E146" s="8">
        <v>2.5451243E7</v>
      </c>
      <c r="F146" s="7" t="b">
        <v>0</v>
      </c>
      <c r="G146" s="7" t="b">
        <v>0</v>
      </c>
      <c r="H146" s="6" t="s">
        <v>12683</v>
      </c>
      <c r="I146" s="6" t="s">
        <v>13321</v>
      </c>
      <c r="J146" s="6" t="s">
        <v>13515</v>
      </c>
      <c r="K146" s="6"/>
      <c r="L146" s="6" t="s">
        <v>12368</v>
      </c>
      <c r="M146" s="6" t="s">
        <v>13505</v>
      </c>
      <c r="N146" s="6" t="s">
        <v>13628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 t="s">
        <v>12808</v>
      </c>
      <c r="B147" s="6" t="s">
        <v>6093</v>
      </c>
      <c r="C147" s="6"/>
      <c r="D147" s="8">
        <v>50.0</v>
      </c>
      <c r="E147" s="8">
        <v>3.1954157E7</v>
      </c>
      <c r="F147" s="7" t="b">
        <v>0</v>
      </c>
      <c r="G147" s="7" t="b">
        <v>1</v>
      </c>
      <c r="H147" s="6" t="s">
        <v>13629</v>
      </c>
      <c r="I147" s="6" t="s">
        <v>13321</v>
      </c>
      <c r="J147" s="6" t="s">
        <v>13630</v>
      </c>
      <c r="K147" s="6"/>
      <c r="L147" s="6" t="s">
        <v>723</v>
      </c>
      <c r="M147" s="6" t="s">
        <v>13505</v>
      </c>
      <c r="N147" s="6" t="s">
        <v>13631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 t="s">
        <v>12772</v>
      </c>
      <c r="B148" s="6" t="s">
        <v>6093</v>
      </c>
      <c r="C148" s="6"/>
      <c r="D148" s="8">
        <v>50.0</v>
      </c>
      <c r="E148" s="8">
        <v>4.9188058E7</v>
      </c>
      <c r="F148" s="7" t="b">
        <v>0</v>
      </c>
      <c r="G148" s="7" t="b">
        <v>1</v>
      </c>
      <c r="H148" s="6" t="s">
        <v>13632</v>
      </c>
      <c r="I148" s="6" t="s">
        <v>13321</v>
      </c>
      <c r="J148" s="6" t="s">
        <v>13633</v>
      </c>
      <c r="K148" s="6"/>
      <c r="L148" s="6" t="s">
        <v>12341</v>
      </c>
      <c r="M148" s="6" t="s">
        <v>13505</v>
      </c>
      <c r="N148" s="6" t="s">
        <v>13634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 t="s">
        <v>12784</v>
      </c>
      <c r="B149" s="6" t="s">
        <v>6093</v>
      </c>
      <c r="C149" s="6"/>
      <c r="D149" s="8">
        <v>50.0</v>
      </c>
      <c r="E149" s="8">
        <v>3.5940924E7</v>
      </c>
      <c r="F149" s="7" t="b">
        <v>0</v>
      </c>
      <c r="G149" s="7" t="b">
        <v>1</v>
      </c>
      <c r="H149" s="6" t="s">
        <v>13635</v>
      </c>
      <c r="I149" s="6" t="s">
        <v>13321</v>
      </c>
      <c r="J149" s="6" t="s">
        <v>13636</v>
      </c>
      <c r="K149" s="6"/>
      <c r="L149" s="6" t="s">
        <v>12542</v>
      </c>
      <c r="M149" s="6" t="s">
        <v>13505</v>
      </c>
      <c r="N149" s="6" t="s">
        <v>13637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 t="s">
        <v>12712</v>
      </c>
      <c r="B150" s="6" t="s">
        <v>6093</v>
      </c>
      <c r="C150" s="6"/>
      <c r="D150" s="8">
        <v>50.0</v>
      </c>
      <c r="E150" s="8">
        <v>3.3567479E7</v>
      </c>
      <c r="F150" s="7" t="b">
        <v>0</v>
      </c>
      <c r="G150" s="7" t="b">
        <v>0</v>
      </c>
      <c r="H150" s="6" t="s">
        <v>12711</v>
      </c>
      <c r="I150" s="6" t="s">
        <v>13321</v>
      </c>
      <c r="J150" s="6" t="s">
        <v>13513</v>
      </c>
      <c r="K150" s="6"/>
      <c r="L150" s="6" t="s">
        <v>3012</v>
      </c>
      <c r="M150" s="6" t="s">
        <v>13505</v>
      </c>
      <c r="N150" s="6" t="s">
        <v>13638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 t="s">
        <v>12704</v>
      </c>
      <c r="B151" s="6" t="s">
        <v>6093</v>
      </c>
      <c r="C151" s="6"/>
      <c r="D151" s="8">
        <v>50.0</v>
      </c>
      <c r="E151" s="8">
        <v>2.7296655E7</v>
      </c>
      <c r="F151" s="7" t="b">
        <v>0</v>
      </c>
      <c r="G151" s="7" t="b">
        <v>0</v>
      </c>
      <c r="H151" s="6" t="s">
        <v>12703</v>
      </c>
      <c r="I151" s="6" t="s">
        <v>13321</v>
      </c>
      <c r="J151" s="6" t="s">
        <v>13519</v>
      </c>
      <c r="K151" s="6"/>
      <c r="L151" s="6" t="s">
        <v>12484</v>
      </c>
      <c r="M151" s="6" t="s">
        <v>13505</v>
      </c>
      <c r="N151" s="6" t="s">
        <v>13639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 t="s">
        <v>12816</v>
      </c>
      <c r="B152" s="6" t="s">
        <v>6093</v>
      </c>
      <c r="C152" s="6"/>
      <c r="D152" s="8">
        <v>50.0</v>
      </c>
      <c r="E152" s="8">
        <v>3.5184651E7</v>
      </c>
      <c r="F152" s="7" t="b">
        <v>0</v>
      </c>
      <c r="G152" s="7" t="b">
        <v>1</v>
      </c>
      <c r="H152" s="6" t="s">
        <v>13640</v>
      </c>
      <c r="I152" s="6" t="s">
        <v>13321</v>
      </c>
      <c r="J152" s="6" t="s">
        <v>13641</v>
      </c>
      <c r="K152" s="6"/>
      <c r="L152" s="6" t="s">
        <v>12567</v>
      </c>
      <c r="M152" s="6" t="s">
        <v>13505</v>
      </c>
      <c r="N152" s="6" t="s">
        <v>13642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 t="s">
        <v>12800</v>
      </c>
      <c r="B153" s="6" t="s">
        <v>6093</v>
      </c>
      <c r="C153" s="6"/>
      <c r="D153" s="8">
        <v>50.0</v>
      </c>
      <c r="E153" s="8">
        <v>3.4707343E7</v>
      </c>
      <c r="F153" s="7" t="b">
        <v>0</v>
      </c>
      <c r="G153" s="7" t="b">
        <v>1</v>
      </c>
      <c r="H153" s="6" t="s">
        <v>13643</v>
      </c>
      <c r="I153" s="6" t="s">
        <v>13321</v>
      </c>
      <c r="J153" s="6" t="s">
        <v>13624</v>
      </c>
      <c r="K153" s="6"/>
      <c r="L153" s="6" t="s">
        <v>12346</v>
      </c>
      <c r="M153" s="6" t="s">
        <v>13505</v>
      </c>
      <c r="N153" s="6" t="s">
        <v>13644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 t="s">
        <v>12752</v>
      </c>
      <c r="B154" s="6" t="s">
        <v>6093</v>
      </c>
      <c r="C154" s="6"/>
      <c r="D154" s="8">
        <v>50.0</v>
      </c>
      <c r="E154" s="8">
        <v>3.1153287E7</v>
      </c>
      <c r="F154" s="7" t="b">
        <v>0</v>
      </c>
      <c r="G154" s="7" t="b">
        <v>0</v>
      </c>
      <c r="H154" s="6" t="s">
        <v>12751</v>
      </c>
      <c r="I154" s="6" t="s">
        <v>13321</v>
      </c>
      <c r="J154" s="6" t="s">
        <v>13521</v>
      </c>
      <c r="K154" s="6"/>
      <c r="L154" s="6" t="s">
        <v>98</v>
      </c>
      <c r="M154" s="6" t="s">
        <v>13505</v>
      </c>
      <c r="N154" s="6" t="s">
        <v>13645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 t="s">
        <v>12680</v>
      </c>
      <c r="B155" s="6" t="s">
        <v>6093</v>
      </c>
      <c r="C155" s="6"/>
      <c r="D155" s="8">
        <v>50.0</v>
      </c>
      <c r="E155" s="8">
        <v>2.973276E7</v>
      </c>
      <c r="F155" s="7" t="b">
        <v>0</v>
      </c>
      <c r="G155" s="7" t="b">
        <v>0</v>
      </c>
      <c r="H155" s="6" t="s">
        <v>12679</v>
      </c>
      <c r="I155" s="6" t="s">
        <v>13321</v>
      </c>
      <c r="J155" s="6" t="s">
        <v>13511</v>
      </c>
      <c r="K155" s="6"/>
      <c r="L155" s="6" t="s">
        <v>691</v>
      </c>
      <c r="M155" s="6" t="s">
        <v>13505</v>
      </c>
      <c r="N155" s="6" t="s">
        <v>13646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 t="s">
        <v>12716</v>
      </c>
      <c r="B156" s="6" t="s">
        <v>6093</v>
      </c>
      <c r="C156" s="6"/>
      <c r="D156" s="8">
        <v>50.0</v>
      </c>
      <c r="E156" s="8">
        <v>5.1785756E7</v>
      </c>
      <c r="F156" s="7" t="b">
        <v>0</v>
      </c>
      <c r="G156" s="7" t="b">
        <v>0</v>
      </c>
      <c r="H156" s="6" t="s">
        <v>12715</v>
      </c>
      <c r="I156" s="6" t="s">
        <v>13321</v>
      </c>
      <c r="J156" s="6" t="s">
        <v>13647</v>
      </c>
      <c r="K156" s="6"/>
      <c r="L156" s="6" t="s">
        <v>3012</v>
      </c>
      <c r="M156" s="6" t="s">
        <v>13505</v>
      </c>
      <c r="N156" s="6" t="s">
        <v>13648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 t="s">
        <v>12840</v>
      </c>
      <c r="B157" s="6" t="s">
        <v>6093</v>
      </c>
      <c r="C157" s="6"/>
      <c r="D157" s="8">
        <v>50.0</v>
      </c>
      <c r="E157" s="8">
        <v>4.6149643E7</v>
      </c>
      <c r="F157" s="7" t="b">
        <v>0</v>
      </c>
      <c r="G157" s="7" t="b">
        <v>1</v>
      </c>
      <c r="H157" s="6" t="s">
        <v>13649</v>
      </c>
      <c r="I157" s="6" t="s">
        <v>13321</v>
      </c>
      <c r="J157" s="6" t="s">
        <v>13647</v>
      </c>
      <c r="K157" s="6"/>
      <c r="L157" s="6" t="s">
        <v>3012</v>
      </c>
      <c r="M157" s="6" t="s">
        <v>13505</v>
      </c>
      <c r="N157" s="6" t="s">
        <v>13650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 t="s">
        <v>12812</v>
      </c>
      <c r="B158" s="6" t="s">
        <v>6093</v>
      </c>
      <c r="C158" s="6"/>
      <c r="D158" s="8">
        <v>50.0</v>
      </c>
      <c r="E158" s="8">
        <v>2.2141874E7</v>
      </c>
      <c r="F158" s="7" t="b">
        <v>0</v>
      </c>
      <c r="G158" s="7" t="b">
        <v>1</v>
      </c>
      <c r="H158" s="6" t="s">
        <v>13651</v>
      </c>
      <c r="I158" s="6" t="s">
        <v>13321</v>
      </c>
      <c r="J158" s="6" t="s">
        <v>13652</v>
      </c>
      <c r="K158" s="6"/>
      <c r="L158" s="6" t="s">
        <v>794</v>
      </c>
      <c r="M158" s="6" t="s">
        <v>13505</v>
      </c>
      <c r="N158" s="6" t="s">
        <v>13653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 t="s">
        <v>12788</v>
      </c>
      <c r="B159" s="6" t="s">
        <v>6093</v>
      </c>
      <c r="C159" s="6"/>
      <c r="D159" s="8">
        <v>50.0</v>
      </c>
      <c r="E159" s="8">
        <v>3.409992E7</v>
      </c>
      <c r="F159" s="7" t="b">
        <v>0</v>
      </c>
      <c r="G159" s="7" t="b">
        <v>1</v>
      </c>
      <c r="H159" s="6" t="s">
        <v>13654</v>
      </c>
      <c r="I159" s="6" t="s">
        <v>13321</v>
      </c>
      <c r="J159" s="6" t="s">
        <v>13655</v>
      </c>
      <c r="K159" s="6"/>
      <c r="L159" s="6" t="s">
        <v>691</v>
      </c>
      <c r="M159" s="6" t="s">
        <v>13505</v>
      </c>
      <c r="N159" s="6" t="s">
        <v>13656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 t="s">
        <v>12832</v>
      </c>
      <c r="B160" s="6" t="s">
        <v>6093</v>
      </c>
      <c r="C160" s="6"/>
      <c r="D160" s="8">
        <v>50.0</v>
      </c>
      <c r="E160" s="8">
        <v>4.4946462E7</v>
      </c>
      <c r="F160" s="7" t="b">
        <v>0</v>
      </c>
      <c r="G160" s="7" t="b">
        <v>1</v>
      </c>
      <c r="H160" s="6" t="s">
        <v>13657</v>
      </c>
      <c r="I160" s="6" t="s">
        <v>13321</v>
      </c>
      <c r="J160" s="6" t="s">
        <v>13641</v>
      </c>
      <c r="K160" s="6"/>
      <c r="L160" s="6" t="s">
        <v>12567</v>
      </c>
      <c r="M160" s="6" t="s">
        <v>13505</v>
      </c>
      <c r="N160" s="6" t="s">
        <v>13658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 t="s">
        <v>12836</v>
      </c>
      <c r="B161" s="6" t="s">
        <v>6093</v>
      </c>
      <c r="C161" s="6"/>
      <c r="D161" s="8">
        <v>50.0</v>
      </c>
      <c r="E161" s="8">
        <v>3.4188771E7</v>
      </c>
      <c r="F161" s="7" t="b">
        <v>0</v>
      </c>
      <c r="G161" s="7" t="b">
        <v>1</v>
      </c>
      <c r="H161" s="6" t="s">
        <v>13659</v>
      </c>
      <c r="I161" s="6" t="s">
        <v>13321</v>
      </c>
      <c r="J161" s="6" t="s">
        <v>13660</v>
      </c>
      <c r="K161" s="6"/>
      <c r="L161" s="6" t="s">
        <v>12484</v>
      </c>
      <c r="M161" s="6" t="s">
        <v>13505</v>
      </c>
      <c r="N161" s="6" t="s">
        <v>13661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 t="s">
        <v>12844</v>
      </c>
      <c r="B162" s="6" t="s">
        <v>6093</v>
      </c>
      <c r="C162" s="6"/>
      <c r="D162" s="8">
        <v>50.0</v>
      </c>
      <c r="E162" s="8">
        <v>3.9167496E7</v>
      </c>
      <c r="F162" s="7" t="b">
        <v>0</v>
      </c>
      <c r="G162" s="7" t="b">
        <v>1</v>
      </c>
      <c r="H162" s="6" t="s">
        <v>13662</v>
      </c>
      <c r="I162" s="6" t="s">
        <v>13321</v>
      </c>
      <c r="J162" s="6" t="s">
        <v>13660</v>
      </c>
      <c r="K162" s="6"/>
      <c r="L162" s="6" t="s">
        <v>12484</v>
      </c>
      <c r="M162" s="6" t="s">
        <v>13505</v>
      </c>
      <c r="N162" s="6" t="s">
        <v>13663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 t="s">
        <v>12820</v>
      </c>
      <c r="B163" s="6" t="s">
        <v>6093</v>
      </c>
      <c r="C163" s="6"/>
      <c r="D163" s="8">
        <v>50.0</v>
      </c>
      <c r="E163" s="8">
        <v>2.1051843E7</v>
      </c>
      <c r="F163" s="7" t="b">
        <v>0</v>
      </c>
      <c r="G163" s="7" t="b">
        <v>1</v>
      </c>
      <c r="H163" s="6" t="s">
        <v>13664</v>
      </c>
      <c r="I163" s="6" t="s">
        <v>13321</v>
      </c>
      <c r="J163" s="6" t="s">
        <v>13652</v>
      </c>
      <c r="K163" s="6"/>
      <c r="L163" s="6" t="s">
        <v>794</v>
      </c>
      <c r="M163" s="6" t="s">
        <v>13505</v>
      </c>
      <c r="N163" s="6" t="s">
        <v>13665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 t="s">
        <v>12856</v>
      </c>
      <c r="B164" s="6" t="s">
        <v>6093</v>
      </c>
      <c r="C164" s="6"/>
      <c r="D164" s="8">
        <v>50.0</v>
      </c>
      <c r="E164" s="8">
        <v>4.9024611E7</v>
      </c>
      <c r="F164" s="7" t="b">
        <v>0</v>
      </c>
      <c r="G164" s="7" t="b">
        <v>1</v>
      </c>
      <c r="H164" s="6" t="s">
        <v>13666</v>
      </c>
      <c r="I164" s="6" t="s">
        <v>13321</v>
      </c>
      <c r="J164" s="6" t="s">
        <v>13655</v>
      </c>
      <c r="K164" s="6"/>
      <c r="L164" s="6" t="s">
        <v>691</v>
      </c>
      <c r="M164" s="6" t="s">
        <v>13505</v>
      </c>
      <c r="N164" s="6" t="s">
        <v>13667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 t="s">
        <v>12776</v>
      </c>
      <c r="B165" s="6" t="s">
        <v>6093</v>
      </c>
      <c r="C165" s="6"/>
      <c r="D165" s="8">
        <v>50.0</v>
      </c>
      <c r="E165" s="8">
        <v>3.0469044E7</v>
      </c>
      <c r="F165" s="7" t="b">
        <v>0</v>
      </c>
      <c r="G165" s="7" t="b">
        <v>1</v>
      </c>
      <c r="H165" s="6" t="s">
        <v>13668</v>
      </c>
      <c r="I165" s="6" t="s">
        <v>13321</v>
      </c>
      <c r="J165" s="6" t="s">
        <v>13633</v>
      </c>
      <c r="K165" s="6"/>
      <c r="L165" s="6" t="s">
        <v>12341</v>
      </c>
      <c r="M165" s="6" t="s">
        <v>13505</v>
      </c>
      <c r="N165" s="6" t="s">
        <v>13669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 t="s">
        <v>12852</v>
      </c>
      <c r="B166" s="6" t="s">
        <v>6093</v>
      </c>
      <c r="C166" s="6"/>
      <c r="D166" s="8">
        <v>50.0</v>
      </c>
      <c r="E166" s="8">
        <v>4.0915564E7</v>
      </c>
      <c r="F166" s="7" t="b">
        <v>0</v>
      </c>
      <c r="G166" s="7" t="b">
        <v>1</v>
      </c>
      <c r="H166" s="6" t="s">
        <v>13670</v>
      </c>
      <c r="I166" s="6" t="s">
        <v>13321</v>
      </c>
      <c r="J166" s="6" t="s">
        <v>13630</v>
      </c>
      <c r="K166" s="6"/>
      <c r="L166" s="6" t="s">
        <v>723</v>
      </c>
      <c r="M166" s="6" t="s">
        <v>13505</v>
      </c>
      <c r="N166" s="6" t="s">
        <v>13671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 t="s">
        <v>12780</v>
      </c>
      <c r="B167" s="6" t="s">
        <v>6093</v>
      </c>
      <c r="C167" s="6"/>
      <c r="D167" s="8">
        <v>50.0</v>
      </c>
      <c r="E167" s="8">
        <v>3.7765217E7</v>
      </c>
      <c r="F167" s="7" t="b">
        <v>0</v>
      </c>
      <c r="G167" s="7" t="b">
        <v>1</v>
      </c>
      <c r="H167" s="6" t="s">
        <v>13672</v>
      </c>
      <c r="I167" s="6" t="s">
        <v>13321</v>
      </c>
      <c r="J167" s="6" t="s">
        <v>13636</v>
      </c>
      <c r="K167" s="6"/>
      <c r="L167" s="6" t="s">
        <v>12542</v>
      </c>
      <c r="M167" s="6" t="s">
        <v>13505</v>
      </c>
      <c r="N167" s="6" t="s">
        <v>13673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 t="s">
        <v>12804</v>
      </c>
      <c r="B168" s="6" t="s">
        <v>6093</v>
      </c>
      <c r="C168" s="6"/>
      <c r="D168" s="8">
        <v>50.0</v>
      </c>
      <c r="E168" s="8">
        <v>3.5526417E7</v>
      </c>
      <c r="F168" s="7" t="b">
        <v>0</v>
      </c>
      <c r="G168" s="7" t="b">
        <v>1</v>
      </c>
      <c r="H168" s="6" t="s">
        <v>13674</v>
      </c>
      <c r="I168" s="6" t="s">
        <v>13321</v>
      </c>
      <c r="J168" s="6" t="s">
        <v>13621</v>
      </c>
      <c r="K168" s="6"/>
      <c r="L168" s="6" t="s">
        <v>794</v>
      </c>
      <c r="M168" s="6" t="s">
        <v>13505</v>
      </c>
      <c r="N168" s="6" t="s">
        <v>13675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 t="s">
        <v>12965</v>
      </c>
      <c r="B169" s="6" t="s">
        <v>6093</v>
      </c>
      <c r="C169" s="6"/>
      <c r="D169" s="8">
        <v>50.0</v>
      </c>
      <c r="E169" s="8">
        <v>2.3014423E7</v>
      </c>
      <c r="F169" s="7" t="b">
        <v>0</v>
      </c>
      <c r="G169" s="7" t="b">
        <v>0</v>
      </c>
      <c r="H169" s="6" t="s">
        <v>12964</v>
      </c>
      <c r="I169" s="6" t="s">
        <v>6094</v>
      </c>
      <c r="J169" s="6" t="s">
        <v>13676</v>
      </c>
      <c r="K169" s="6"/>
      <c r="L169" s="6" t="s">
        <v>12567</v>
      </c>
      <c r="M169" s="6" t="s">
        <v>13677</v>
      </c>
      <c r="N169" s="6" t="s">
        <v>13678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 t="s">
        <v>12949</v>
      </c>
      <c r="B170" s="6" t="s">
        <v>6093</v>
      </c>
      <c r="C170" s="6"/>
      <c r="D170" s="8">
        <v>50.0</v>
      </c>
      <c r="E170" s="8">
        <v>2.6151836E7</v>
      </c>
      <c r="F170" s="7" t="b">
        <v>0</v>
      </c>
      <c r="G170" s="7" t="b">
        <v>0</v>
      </c>
      <c r="H170" s="6" t="s">
        <v>12948</v>
      </c>
      <c r="I170" s="6" t="s">
        <v>6094</v>
      </c>
      <c r="J170" s="6" t="s">
        <v>13679</v>
      </c>
      <c r="K170" s="6"/>
      <c r="L170" s="6" t="s">
        <v>12484</v>
      </c>
      <c r="M170" s="6" t="s">
        <v>13680</v>
      </c>
      <c r="N170" s="6" t="s">
        <v>13681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 t="s">
        <v>12913</v>
      </c>
      <c r="B171" s="6" t="s">
        <v>6093</v>
      </c>
      <c r="C171" s="6"/>
      <c r="D171" s="8">
        <v>50.0</v>
      </c>
      <c r="E171" s="8">
        <v>3.9548567E7</v>
      </c>
      <c r="F171" s="7" t="b">
        <v>0</v>
      </c>
      <c r="G171" s="7" t="b">
        <v>0</v>
      </c>
      <c r="H171" s="6" t="s">
        <v>12912</v>
      </c>
      <c r="I171" s="6" t="s">
        <v>6094</v>
      </c>
      <c r="J171" s="6" t="s">
        <v>13682</v>
      </c>
      <c r="K171" s="6"/>
      <c r="L171" s="6" t="s">
        <v>794</v>
      </c>
      <c r="M171" s="6" t="s">
        <v>13683</v>
      </c>
      <c r="N171" s="6" t="s">
        <v>13684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 t="s">
        <v>13009</v>
      </c>
      <c r="B172" s="6" t="s">
        <v>6093</v>
      </c>
      <c r="C172" s="6"/>
      <c r="D172" s="8">
        <v>50.0</v>
      </c>
      <c r="E172" s="8">
        <v>3.3104898E7</v>
      </c>
      <c r="F172" s="7" t="b">
        <v>0</v>
      </c>
      <c r="G172" s="7" t="b">
        <v>0</v>
      </c>
      <c r="H172" s="6" t="s">
        <v>13008</v>
      </c>
      <c r="I172" s="6" t="s">
        <v>6094</v>
      </c>
      <c r="J172" s="6" t="s">
        <v>13685</v>
      </c>
      <c r="K172" s="6"/>
      <c r="L172" s="6" t="s">
        <v>723</v>
      </c>
      <c r="M172" s="6" t="s">
        <v>13686</v>
      </c>
      <c r="N172" s="6" t="s">
        <v>13687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 t="s">
        <v>12957</v>
      </c>
      <c r="B173" s="6" t="s">
        <v>6093</v>
      </c>
      <c r="C173" s="6"/>
      <c r="D173" s="8">
        <v>50.0</v>
      </c>
      <c r="E173" s="8">
        <v>2.7613552E7</v>
      </c>
      <c r="F173" s="7" t="b">
        <v>0</v>
      </c>
      <c r="G173" s="7" t="b">
        <v>0</v>
      </c>
      <c r="H173" s="6" t="s">
        <v>12956</v>
      </c>
      <c r="I173" s="6" t="s">
        <v>6094</v>
      </c>
      <c r="J173" s="6" t="s">
        <v>13688</v>
      </c>
      <c r="K173" s="6"/>
      <c r="L173" s="6" t="s">
        <v>723</v>
      </c>
      <c r="M173" s="6" t="s">
        <v>13689</v>
      </c>
      <c r="N173" s="6" t="s">
        <v>13690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 t="s">
        <v>12909</v>
      </c>
      <c r="B174" s="6" t="s">
        <v>6093</v>
      </c>
      <c r="C174" s="6"/>
      <c r="D174" s="8">
        <v>50.0</v>
      </c>
      <c r="E174" s="8">
        <v>3.0918523E7</v>
      </c>
      <c r="F174" s="7" t="b">
        <v>0</v>
      </c>
      <c r="G174" s="7" t="b">
        <v>0</v>
      </c>
      <c r="H174" s="6" t="s">
        <v>12908</v>
      </c>
      <c r="I174" s="6" t="s">
        <v>6094</v>
      </c>
      <c r="J174" s="6" t="s">
        <v>13691</v>
      </c>
      <c r="K174" s="6"/>
      <c r="L174" s="6" t="s">
        <v>794</v>
      </c>
      <c r="M174" s="6" t="s">
        <v>13692</v>
      </c>
      <c r="N174" s="6" t="s">
        <v>13693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 t="s">
        <v>13694</v>
      </c>
      <c r="B175" s="6" t="s">
        <v>6093</v>
      </c>
      <c r="C175" s="6"/>
      <c r="D175" s="8">
        <v>50.0</v>
      </c>
      <c r="E175" s="8">
        <v>6048792.0</v>
      </c>
      <c r="F175" s="7" t="b">
        <v>0</v>
      </c>
      <c r="G175" s="7" t="b">
        <v>0</v>
      </c>
      <c r="H175" s="6" t="s">
        <v>12763</v>
      </c>
      <c r="I175" s="6" t="s">
        <v>13321</v>
      </c>
      <c r="J175" s="6" t="s">
        <v>13544</v>
      </c>
      <c r="K175" s="6"/>
      <c r="L175" s="6" t="s">
        <v>12346</v>
      </c>
      <c r="M175" s="6" t="s">
        <v>13695</v>
      </c>
      <c r="N175" s="6" t="s">
        <v>13696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 t="s">
        <v>13697</v>
      </c>
      <c r="B176" s="6" t="s">
        <v>6093</v>
      </c>
      <c r="C176" s="6"/>
      <c r="D176" s="8">
        <v>50.0</v>
      </c>
      <c r="E176" s="8">
        <v>9347146.0</v>
      </c>
      <c r="F176" s="7" t="b">
        <v>0</v>
      </c>
      <c r="G176" s="7" t="b">
        <v>0</v>
      </c>
      <c r="H176" s="6" t="s">
        <v>12763</v>
      </c>
      <c r="I176" s="6" t="s">
        <v>13321</v>
      </c>
      <c r="J176" s="6" t="s">
        <v>13544</v>
      </c>
      <c r="K176" s="6"/>
      <c r="L176" s="6" t="s">
        <v>12346</v>
      </c>
      <c r="M176" s="6" t="s">
        <v>13698</v>
      </c>
      <c r="N176" s="6" t="s">
        <v>13699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 t="s">
        <v>13700</v>
      </c>
      <c r="B177" s="6" t="s">
        <v>6093</v>
      </c>
      <c r="C177" s="6"/>
      <c r="D177" s="8">
        <v>50.0</v>
      </c>
      <c r="E177" s="8">
        <v>5.2713963E7</v>
      </c>
      <c r="F177" s="7" t="b">
        <v>0</v>
      </c>
      <c r="G177" s="7" t="b">
        <v>0</v>
      </c>
      <c r="H177" s="6" t="s">
        <v>13116</v>
      </c>
      <c r="I177" s="6" t="s">
        <v>13321</v>
      </c>
      <c r="J177" s="6" t="s">
        <v>13701</v>
      </c>
      <c r="K177" s="6"/>
      <c r="L177" s="6" t="s">
        <v>12377</v>
      </c>
      <c r="M177" s="6" t="s">
        <v>13702</v>
      </c>
      <c r="N177" s="6" t="s">
        <v>13703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 t="s">
        <v>13704</v>
      </c>
      <c r="B178" s="6" t="s">
        <v>6093</v>
      </c>
      <c r="C178" s="6"/>
      <c r="D178" s="8">
        <v>50.0</v>
      </c>
      <c r="E178" s="8">
        <v>5.5230995E7</v>
      </c>
      <c r="F178" s="7" t="b">
        <v>0</v>
      </c>
      <c r="G178" s="7" t="b">
        <v>0</v>
      </c>
      <c r="H178" s="6" t="s">
        <v>13064</v>
      </c>
      <c r="I178" s="6" t="s">
        <v>13321</v>
      </c>
      <c r="J178" s="6" t="s">
        <v>13701</v>
      </c>
      <c r="K178" s="6"/>
      <c r="L178" s="6" t="s">
        <v>12377</v>
      </c>
      <c r="M178" s="6" t="s">
        <v>13705</v>
      </c>
      <c r="N178" s="6" t="s">
        <v>13706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 t="s">
        <v>13707</v>
      </c>
      <c r="B179" s="6" t="s">
        <v>6093</v>
      </c>
      <c r="C179" s="6"/>
      <c r="D179" s="8">
        <v>50.0</v>
      </c>
      <c r="E179" s="8">
        <v>4.8936739E7</v>
      </c>
      <c r="F179" s="7" t="b">
        <v>0</v>
      </c>
      <c r="G179" s="7" t="b">
        <v>0</v>
      </c>
      <c r="H179" s="6" t="s">
        <v>13120</v>
      </c>
      <c r="I179" s="6" t="s">
        <v>13321</v>
      </c>
      <c r="J179" s="6" t="s">
        <v>13708</v>
      </c>
      <c r="K179" s="6"/>
      <c r="L179" s="6" t="s">
        <v>3012</v>
      </c>
      <c r="M179" s="6" t="s">
        <v>13709</v>
      </c>
      <c r="N179" s="6" t="s">
        <v>13710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 t="s">
        <v>13711</v>
      </c>
      <c r="B180" s="6" t="s">
        <v>6093</v>
      </c>
      <c r="C180" s="6"/>
      <c r="D180" s="8">
        <v>50.0</v>
      </c>
      <c r="E180" s="8">
        <v>5.7674806E7</v>
      </c>
      <c r="F180" s="7" t="b">
        <v>0</v>
      </c>
      <c r="G180" s="7" t="b">
        <v>0</v>
      </c>
      <c r="H180" s="6" t="s">
        <v>13128</v>
      </c>
      <c r="I180" s="6" t="s">
        <v>13321</v>
      </c>
      <c r="J180" s="6" t="s">
        <v>13708</v>
      </c>
      <c r="K180" s="6"/>
      <c r="L180" s="6" t="s">
        <v>3012</v>
      </c>
      <c r="M180" s="6" t="s">
        <v>13712</v>
      </c>
      <c r="N180" s="6" t="s">
        <v>13713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 t="s">
        <v>13714</v>
      </c>
      <c r="B181" s="6" t="s">
        <v>6093</v>
      </c>
      <c r="C181" s="6"/>
      <c r="D181" s="8">
        <v>50.0</v>
      </c>
      <c r="E181" s="8">
        <v>3.387144E7</v>
      </c>
      <c r="F181" s="7" t="b">
        <v>0</v>
      </c>
      <c r="G181" s="7" t="b">
        <v>0</v>
      </c>
      <c r="H181" s="6" t="s">
        <v>13052</v>
      </c>
      <c r="I181" s="6" t="s">
        <v>13321</v>
      </c>
      <c r="J181" s="6" t="s">
        <v>13715</v>
      </c>
      <c r="K181" s="6"/>
      <c r="L181" s="6" t="s">
        <v>12341</v>
      </c>
      <c r="M181" s="6" t="s">
        <v>13716</v>
      </c>
      <c r="N181" s="6" t="s">
        <v>13717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 t="s">
        <v>13718</v>
      </c>
      <c r="B182" s="6" t="s">
        <v>6093</v>
      </c>
      <c r="C182" s="6"/>
      <c r="D182" s="8">
        <v>50.0</v>
      </c>
      <c r="E182" s="8">
        <v>2.2067415E7</v>
      </c>
      <c r="F182" s="7" t="b">
        <v>0</v>
      </c>
      <c r="G182" s="7" t="b">
        <v>0</v>
      </c>
      <c r="H182" s="6" t="s">
        <v>13052</v>
      </c>
      <c r="I182" s="6" t="s">
        <v>13321</v>
      </c>
      <c r="J182" s="6" t="s">
        <v>13715</v>
      </c>
      <c r="K182" s="6"/>
      <c r="L182" s="6" t="s">
        <v>12341</v>
      </c>
      <c r="M182" s="6" t="s">
        <v>13719</v>
      </c>
      <c r="N182" s="6" t="s">
        <v>13720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 t="s">
        <v>13721</v>
      </c>
      <c r="B183" s="6" t="s">
        <v>6093</v>
      </c>
      <c r="C183" s="6"/>
      <c r="D183" s="8">
        <v>50.0</v>
      </c>
      <c r="E183" s="8">
        <v>5.0830922E7</v>
      </c>
      <c r="F183" s="7" t="b">
        <v>0</v>
      </c>
      <c r="G183" s="7" t="b">
        <v>0</v>
      </c>
      <c r="H183" s="6" t="s">
        <v>13044</v>
      </c>
      <c r="I183" s="6" t="s">
        <v>13321</v>
      </c>
      <c r="J183" s="6" t="s">
        <v>13715</v>
      </c>
      <c r="K183" s="6"/>
      <c r="L183" s="6" t="s">
        <v>12341</v>
      </c>
      <c r="M183" s="6" t="s">
        <v>13722</v>
      </c>
      <c r="N183" s="6" t="s">
        <v>13723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 t="s">
        <v>13724</v>
      </c>
      <c r="B184" s="6" t="s">
        <v>6093</v>
      </c>
      <c r="C184" s="6"/>
      <c r="D184" s="8">
        <v>50.0</v>
      </c>
      <c r="E184" s="8">
        <v>5.0921493E7</v>
      </c>
      <c r="F184" s="7" t="b">
        <v>0</v>
      </c>
      <c r="G184" s="7" t="b">
        <v>0</v>
      </c>
      <c r="H184" s="6" t="s">
        <v>13016</v>
      </c>
      <c r="I184" s="6" t="s">
        <v>13321</v>
      </c>
      <c r="J184" s="6" t="s">
        <v>13725</v>
      </c>
      <c r="K184" s="6"/>
      <c r="L184" s="6" t="s">
        <v>12542</v>
      </c>
      <c r="M184" s="6" t="s">
        <v>13726</v>
      </c>
      <c r="N184" s="6" t="s">
        <v>13727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 t="s">
        <v>13728</v>
      </c>
      <c r="B185" s="6" t="s">
        <v>6093</v>
      </c>
      <c r="C185" s="6"/>
      <c r="D185" s="8">
        <v>50.0</v>
      </c>
      <c r="E185" s="8">
        <v>5.1874482E7</v>
      </c>
      <c r="F185" s="7" t="b">
        <v>0</v>
      </c>
      <c r="G185" s="7" t="b">
        <v>0</v>
      </c>
      <c r="H185" s="6" t="s">
        <v>13024</v>
      </c>
      <c r="I185" s="6" t="s">
        <v>13321</v>
      </c>
      <c r="J185" s="6" t="s">
        <v>13725</v>
      </c>
      <c r="K185" s="6"/>
      <c r="L185" s="6" t="s">
        <v>12542</v>
      </c>
      <c r="M185" s="6" t="s">
        <v>13729</v>
      </c>
      <c r="N185" s="6" t="s">
        <v>13730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 t="s">
        <v>13731</v>
      </c>
      <c r="B186" s="6" t="s">
        <v>6093</v>
      </c>
      <c r="C186" s="6"/>
      <c r="D186" s="8">
        <v>50.0</v>
      </c>
      <c r="E186" s="8">
        <v>4.5403951E7</v>
      </c>
      <c r="F186" s="7" t="b">
        <v>0</v>
      </c>
      <c r="G186" s="7" t="b">
        <v>0</v>
      </c>
      <c r="H186" s="6" t="s">
        <v>13136</v>
      </c>
      <c r="I186" s="6" t="s">
        <v>13321</v>
      </c>
      <c r="J186" s="6" t="s">
        <v>13732</v>
      </c>
      <c r="K186" s="6"/>
      <c r="L186" s="6" t="s">
        <v>794</v>
      </c>
      <c r="M186" s="6" t="s">
        <v>13733</v>
      </c>
      <c r="N186" s="6" t="s">
        <v>13734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 t="s">
        <v>13735</v>
      </c>
      <c r="B187" s="6" t="s">
        <v>6093</v>
      </c>
      <c r="C187" s="6"/>
      <c r="D187" s="8">
        <v>50.0</v>
      </c>
      <c r="E187" s="8">
        <v>1.7272074E7</v>
      </c>
      <c r="F187" s="7" t="b">
        <v>0</v>
      </c>
      <c r="G187" s="7" t="b">
        <v>0</v>
      </c>
      <c r="H187" s="6" t="s">
        <v>13136</v>
      </c>
      <c r="I187" s="6" t="s">
        <v>13321</v>
      </c>
      <c r="J187" s="6" t="s">
        <v>13732</v>
      </c>
      <c r="K187" s="6"/>
      <c r="L187" s="6" t="s">
        <v>794</v>
      </c>
      <c r="M187" s="6" t="s">
        <v>13736</v>
      </c>
      <c r="N187" s="6" t="s">
        <v>13737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 t="s">
        <v>13738</v>
      </c>
      <c r="B188" s="6" t="s">
        <v>6093</v>
      </c>
      <c r="C188" s="6"/>
      <c r="D188" s="8">
        <v>50.0</v>
      </c>
      <c r="E188" s="8">
        <v>5.0888628E7</v>
      </c>
      <c r="F188" s="7" t="b">
        <v>0</v>
      </c>
      <c r="G188" s="7" t="b">
        <v>0</v>
      </c>
      <c r="H188" s="6" t="s">
        <v>13028</v>
      </c>
      <c r="I188" s="6" t="s">
        <v>13321</v>
      </c>
      <c r="J188" s="6" t="s">
        <v>13732</v>
      </c>
      <c r="K188" s="6"/>
      <c r="L188" s="6" t="s">
        <v>794</v>
      </c>
      <c r="M188" s="6" t="s">
        <v>13739</v>
      </c>
      <c r="N188" s="6" t="s">
        <v>13740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 t="s">
        <v>13741</v>
      </c>
      <c r="B189" s="6" t="s">
        <v>6093</v>
      </c>
      <c r="C189" s="6"/>
      <c r="D189" s="8">
        <v>50.0</v>
      </c>
      <c r="E189" s="8">
        <v>5.2793548E7</v>
      </c>
      <c r="F189" s="7" t="b">
        <v>0</v>
      </c>
      <c r="G189" s="7" t="b">
        <v>0</v>
      </c>
      <c r="H189" s="6" t="s">
        <v>13056</v>
      </c>
      <c r="I189" s="6" t="s">
        <v>13321</v>
      </c>
      <c r="J189" s="6" t="s">
        <v>13742</v>
      </c>
      <c r="K189" s="6"/>
      <c r="L189" s="6" t="s">
        <v>12346</v>
      </c>
      <c r="M189" s="6" t="s">
        <v>13743</v>
      </c>
      <c r="N189" s="6" t="s">
        <v>13744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 t="s">
        <v>13745</v>
      </c>
      <c r="B190" s="6" t="s">
        <v>6093</v>
      </c>
      <c r="C190" s="6"/>
      <c r="D190" s="8">
        <v>50.0</v>
      </c>
      <c r="E190" s="8">
        <v>5.2157844E7</v>
      </c>
      <c r="F190" s="7" t="b">
        <v>0</v>
      </c>
      <c r="G190" s="7" t="b">
        <v>0</v>
      </c>
      <c r="H190" s="6" t="s">
        <v>13092</v>
      </c>
      <c r="I190" s="6" t="s">
        <v>13321</v>
      </c>
      <c r="J190" s="6" t="s">
        <v>13742</v>
      </c>
      <c r="K190" s="6"/>
      <c r="L190" s="6" t="s">
        <v>12346</v>
      </c>
      <c r="M190" s="6" t="s">
        <v>13746</v>
      </c>
      <c r="N190" s="6" t="s">
        <v>13747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 t="s">
        <v>13748</v>
      </c>
      <c r="B191" s="6" t="s">
        <v>6093</v>
      </c>
      <c r="C191" s="6"/>
      <c r="D191" s="8">
        <v>50.0</v>
      </c>
      <c r="E191" s="8">
        <v>4.9278117E7</v>
      </c>
      <c r="F191" s="7" t="b">
        <v>0</v>
      </c>
      <c r="G191" s="7" t="b">
        <v>0</v>
      </c>
      <c r="H191" s="6" t="s">
        <v>13112</v>
      </c>
      <c r="I191" s="6" t="s">
        <v>13321</v>
      </c>
      <c r="J191" s="6" t="s">
        <v>13749</v>
      </c>
      <c r="K191" s="6"/>
      <c r="L191" s="6" t="s">
        <v>12368</v>
      </c>
      <c r="M191" s="6" t="s">
        <v>13750</v>
      </c>
      <c r="N191" s="6" t="s">
        <v>13751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 t="s">
        <v>13752</v>
      </c>
      <c r="B192" s="6" t="s">
        <v>6093</v>
      </c>
      <c r="C192" s="6"/>
      <c r="D192" s="8">
        <v>50.0</v>
      </c>
      <c r="E192" s="8">
        <v>5.5507683E7</v>
      </c>
      <c r="F192" s="7" t="b">
        <v>0</v>
      </c>
      <c r="G192" s="7" t="b">
        <v>0</v>
      </c>
      <c r="H192" s="6" t="s">
        <v>13084</v>
      </c>
      <c r="I192" s="6" t="s">
        <v>13321</v>
      </c>
      <c r="J192" s="6" t="s">
        <v>13749</v>
      </c>
      <c r="K192" s="6"/>
      <c r="L192" s="6" t="s">
        <v>12368</v>
      </c>
      <c r="M192" s="6" t="s">
        <v>13753</v>
      </c>
      <c r="N192" s="6" t="s">
        <v>13754</v>
      </c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 t="s">
        <v>13755</v>
      </c>
      <c r="B193" s="6" t="s">
        <v>6093</v>
      </c>
      <c r="C193" s="6"/>
      <c r="D193" s="8">
        <v>50.0</v>
      </c>
      <c r="E193" s="8">
        <v>7.5292994E7</v>
      </c>
      <c r="F193" s="7" t="b">
        <v>0</v>
      </c>
      <c r="G193" s="7" t="b">
        <v>0</v>
      </c>
      <c r="H193" s="6" t="s">
        <v>13048</v>
      </c>
      <c r="I193" s="6" t="s">
        <v>13321</v>
      </c>
      <c r="J193" s="6" t="s">
        <v>13756</v>
      </c>
      <c r="K193" s="6"/>
      <c r="L193" s="6" t="s">
        <v>12377</v>
      </c>
      <c r="M193" s="6" t="s">
        <v>13757</v>
      </c>
      <c r="N193" s="6" t="s">
        <v>13758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 t="s">
        <v>13759</v>
      </c>
      <c r="B194" s="6" t="s">
        <v>6093</v>
      </c>
      <c r="C194" s="6"/>
      <c r="D194" s="8">
        <v>50.0</v>
      </c>
      <c r="E194" s="8">
        <v>4.965933E7</v>
      </c>
      <c r="F194" s="7" t="b">
        <v>0</v>
      </c>
      <c r="G194" s="7" t="b">
        <v>0</v>
      </c>
      <c r="H194" s="6" t="s">
        <v>13040</v>
      </c>
      <c r="I194" s="6" t="s">
        <v>13321</v>
      </c>
      <c r="J194" s="6" t="s">
        <v>13756</v>
      </c>
      <c r="K194" s="6"/>
      <c r="L194" s="6" t="s">
        <v>12377</v>
      </c>
      <c r="M194" s="6" t="s">
        <v>13760</v>
      </c>
      <c r="N194" s="6" t="s">
        <v>13761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 t="s">
        <v>13762</v>
      </c>
      <c r="B195" s="6" t="s">
        <v>6093</v>
      </c>
      <c r="C195" s="6"/>
      <c r="D195" s="8">
        <v>50.0</v>
      </c>
      <c r="E195" s="8">
        <v>8442113.0</v>
      </c>
      <c r="F195" s="7" t="b">
        <v>0</v>
      </c>
      <c r="G195" s="7" t="b">
        <v>0</v>
      </c>
      <c r="H195" s="6" t="s">
        <v>13040</v>
      </c>
      <c r="I195" s="6" t="s">
        <v>13321</v>
      </c>
      <c r="J195" s="6" t="s">
        <v>13756</v>
      </c>
      <c r="K195" s="6"/>
      <c r="L195" s="6" t="s">
        <v>12377</v>
      </c>
      <c r="M195" s="6" t="s">
        <v>13763</v>
      </c>
      <c r="N195" s="6" t="s">
        <v>13764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 t="s">
        <v>13765</v>
      </c>
      <c r="B196" s="6" t="s">
        <v>6093</v>
      </c>
      <c r="C196" s="6"/>
      <c r="D196" s="8">
        <v>50.0</v>
      </c>
      <c r="E196" s="8">
        <v>6.1302442E7</v>
      </c>
      <c r="F196" s="7" t="b">
        <v>0</v>
      </c>
      <c r="G196" s="7" t="b">
        <v>0</v>
      </c>
      <c r="H196" s="6" t="s">
        <v>13060</v>
      </c>
      <c r="I196" s="6" t="s">
        <v>13321</v>
      </c>
      <c r="J196" s="6" t="s">
        <v>13766</v>
      </c>
      <c r="K196" s="6"/>
      <c r="L196" s="6" t="s">
        <v>12567</v>
      </c>
      <c r="M196" s="6" t="s">
        <v>13767</v>
      </c>
      <c r="N196" s="6" t="s">
        <v>13768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 t="s">
        <v>12929</v>
      </c>
      <c r="B197" s="6" t="s">
        <v>6093</v>
      </c>
      <c r="C197" s="6"/>
      <c r="D197" s="8">
        <v>50.0</v>
      </c>
      <c r="E197" s="8">
        <v>8.319891E7</v>
      </c>
      <c r="F197" s="7" t="b">
        <v>0</v>
      </c>
      <c r="G197" s="7" t="b">
        <v>0</v>
      </c>
      <c r="H197" s="6" t="s">
        <v>12928</v>
      </c>
      <c r="I197" s="6" t="s">
        <v>13321</v>
      </c>
      <c r="J197" s="6" t="s">
        <v>13766</v>
      </c>
      <c r="K197" s="6"/>
      <c r="L197" s="6" t="s">
        <v>12567</v>
      </c>
      <c r="M197" s="6" t="s">
        <v>13769</v>
      </c>
      <c r="N197" s="6" t="s">
        <v>13770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 t="s">
        <v>13771</v>
      </c>
      <c r="B198" s="6" t="s">
        <v>6093</v>
      </c>
      <c r="C198" s="6"/>
      <c r="D198" s="8">
        <v>50.0</v>
      </c>
      <c r="E198" s="8">
        <v>6.338563E7</v>
      </c>
      <c r="F198" s="7" t="b">
        <v>0</v>
      </c>
      <c r="G198" s="7" t="b">
        <v>0</v>
      </c>
      <c r="H198" s="6" t="s">
        <v>13032</v>
      </c>
      <c r="I198" s="6" t="s">
        <v>13321</v>
      </c>
      <c r="J198" s="6" t="s">
        <v>13772</v>
      </c>
      <c r="K198" s="6"/>
      <c r="L198" s="6" t="s">
        <v>3012</v>
      </c>
      <c r="M198" s="6" t="s">
        <v>13773</v>
      </c>
      <c r="N198" s="6" t="s">
        <v>13774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 t="s">
        <v>13196</v>
      </c>
      <c r="B199" s="6" t="s">
        <v>6093</v>
      </c>
      <c r="C199" s="6"/>
      <c r="D199" s="8">
        <v>50.0</v>
      </c>
      <c r="E199" s="8">
        <v>5.8260186E7</v>
      </c>
      <c r="F199" s="7" t="b">
        <v>0</v>
      </c>
      <c r="G199" s="7" t="b">
        <v>1</v>
      </c>
      <c r="H199" s="6" t="s">
        <v>13775</v>
      </c>
      <c r="I199" s="6" t="s">
        <v>13321</v>
      </c>
      <c r="J199" s="6" t="s">
        <v>13776</v>
      </c>
      <c r="K199" s="6"/>
      <c r="L199" s="6" t="s">
        <v>12341</v>
      </c>
      <c r="M199" s="6" t="s">
        <v>13777</v>
      </c>
      <c r="N199" s="6" t="s">
        <v>13778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 t="s">
        <v>13159</v>
      </c>
      <c r="B200" s="6" t="s">
        <v>6093</v>
      </c>
      <c r="C200" s="6"/>
      <c r="D200" s="8">
        <v>50.0</v>
      </c>
      <c r="E200" s="8">
        <v>5.789709E7</v>
      </c>
      <c r="F200" s="7" t="b">
        <v>0</v>
      </c>
      <c r="G200" s="7" t="b">
        <v>1</v>
      </c>
      <c r="H200" s="6" t="s">
        <v>13779</v>
      </c>
      <c r="I200" s="6" t="s">
        <v>13321</v>
      </c>
      <c r="J200" s="6" t="s">
        <v>13776</v>
      </c>
      <c r="K200" s="6"/>
      <c r="L200" s="6" t="s">
        <v>12341</v>
      </c>
      <c r="M200" s="6" t="s">
        <v>13780</v>
      </c>
      <c r="N200" s="6" t="s">
        <v>13781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 t="s">
        <v>13782</v>
      </c>
      <c r="B201" s="6" t="s">
        <v>6093</v>
      </c>
      <c r="C201" s="6"/>
      <c r="D201" s="8">
        <v>50.0</v>
      </c>
      <c r="E201" s="8">
        <v>7.00863E7</v>
      </c>
      <c r="F201" s="7" t="b">
        <v>0</v>
      </c>
      <c r="G201" s="7" t="b">
        <v>0</v>
      </c>
      <c r="H201" s="6" t="s">
        <v>13132</v>
      </c>
      <c r="I201" s="6" t="s">
        <v>13321</v>
      </c>
      <c r="J201" s="6" t="s">
        <v>13783</v>
      </c>
      <c r="K201" s="6"/>
      <c r="L201" s="6" t="s">
        <v>12484</v>
      </c>
      <c r="M201" s="6" t="s">
        <v>13784</v>
      </c>
      <c r="N201" s="6" t="s">
        <v>13785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 t="s">
        <v>13786</v>
      </c>
      <c r="B202" s="6" t="s">
        <v>6093</v>
      </c>
      <c r="C202" s="6"/>
      <c r="D202" s="8">
        <v>50.0</v>
      </c>
      <c r="E202" s="8">
        <v>6.0526216E7</v>
      </c>
      <c r="F202" s="7" t="b">
        <v>0</v>
      </c>
      <c r="G202" s="7" t="b">
        <v>0</v>
      </c>
      <c r="H202" s="6" t="s">
        <v>13080</v>
      </c>
      <c r="I202" s="6" t="s">
        <v>13321</v>
      </c>
      <c r="J202" s="6" t="s">
        <v>13783</v>
      </c>
      <c r="K202" s="6"/>
      <c r="L202" s="6" t="s">
        <v>12484</v>
      </c>
      <c r="M202" s="6" t="s">
        <v>13787</v>
      </c>
      <c r="N202" s="6" t="s">
        <v>13788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 t="s">
        <v>13789</v>
      </c>
      <c r="B203" s="6" t="s">
        <v>6093</v>
      </c>
      <c r="C203" s="6"/>
      <c r="D203" s="8">
        <v>50.0</v>
      </c>
      <c r="E203" s="8">
        <v>6.357841E7</v>
      </c>
      <c r="F203" s="7" t="b">
        <v>0</v>
      </c>
      <c r="G203" s="7" t="b">
        <v>0</v>
      </c>
      <c r="H203" s="6" t="s">
        <v>13072</v>
      </c>
      <c r="I203" s="6" t="s">
        <v>13321</v>
      </c>
      <c r="J203" s="6" t="s">
        <v>13790</v>
      </c>
      <c r="K203" s="6"/>
      <c r="L203" s="6" t="s">
        <v>691</v>
      </c>
      <c r="M203" s="6" t="s">
        <v>13791</v>
      </c>
      <c r="N203" s="6" t="s">
        <v>13792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 t="s">
        <v>13793</v>
      </c>
      <c r="B204" s="6" t="s">
        <v>6093</v>
      </c>
      <c r="C204" s="6"/>
      <c r="D204" s="8">
        <v>50.0</v>
      </c>
      <c r="E204" s="8">
        <v>5.4490327E7</v>
      </c>
      <c r="F204" s="7" t="b">
        <v>0</v>
      </c>
      <c r="G204" s="7" t="b">
        <v>0</v>
      </c>
      <c r="H204" s="6" t="s">
        <v>13104</v>
      </c>
      <c r="I204" s="6" t="s">
        <v>13321</v>
      </c>
      <c r="J204" s="6" t="s">
        <v>13790</v>
      </c>
      <c r="K204" s="6"/>
      <c r="L204" s="6" t="s">
        <v>691</v>
      </c>
      <c r="M204" s="6" t="s">
        <v>13794</v>
      </c>
      <c r="N204" s="6" t="s">
        <v>13795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 t="s">
        <v>13796</v>
      </c>
      <c r="B205" s="6" t="s">
        <v>6093</v>
      </c>
      <c r="C205" s="6"/>
      <c r="D205" s="8">
        <v>50.0</v>
      </c>
      <c r="E205" s="8">
        <v>5.8925119E7</v>
      </c>
      <c r="F205" s="7" t="b">
        <v>0</v>
      </c>
      <c r="G205" s="7" t="b">
        <v>0</v>
      </c>
      <c r="H205" s="6" t="s">
        <v>13100</v>
      </c>
      <c r="I205" s="6" t="s">
        <v>13321</v>
      </c>
      <c r="J205" s="6" t="s">
        <v>13797</v>
      </c>
      <c r="K205" s="6"/>
      <c r="L205" s="6" t="s">
        <v>12542</v>
      </c>
      <c r="M205" s="6" t="s">
        <v>13798</v>
      </c>
      <c r="N205" s="6" t="s">
        <v>13799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 t="s">
        <v>13800</v>
      </c>
      <c r="B206" s="6" t="s">
        <v>6093</v>
      </c>
      <c r="C206" s="6"/>
      <c r="D206" s="8">
        <v>50.0</v>
      </c>
      <c r="E206" s="8">
        <v>5.8772869E7</v>
      </c>
      <c r="F206" s="7" t="b">
        <v>0</v>
      </c>
      <c r="G206" s="7" t="b">
        <v>0</v>
      </c>
      <c r="H206" s="6" t="s">
        <v>13020</v>
      </c>
      <c r="I206" s="6" t="s">
        <v>13321</v>
      </c>
      <c r="J206" s="6" t="s">
        <v>13801</v>
      </c>
      <c r="K206" s="6"/>
      <c r="L206" s="6" t="s">
        <v>794</v>
      </c>
      <c r="M206" s="6" t="s">
        <v>13802</v>
      </c>
      <c r="N206" s="6" t="s">
        <v>13803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 t="s">
        <v>13804</v>
      </c>
      <c r="B207" s="6" t="s">
        <v>6093</v>
      </c>
      <c r="C207" s="6"/>
      <c r="D207" s="8">
        <v>50.0</v>
      </c>
      <c r="E207" s="8">
        <v>3.3594835E7</v>
      </c>
      <c r="F207" s="7" t="b">
        <v>0</v>
      </c>
      <c r="G207" s="7" t="b">
        <v>0</v>
      </c>
      <c r="H207" s="6" t="s">
        <v>13068</v>
      </c>
      <c r="I207" s="6" t="s">
        <v>13321</v>
      </c>
      <c r="J207" s="6" t="s">
        <v>13801</v>
      </c>
      <c r="K207" s="6"/>
      <c r="L207" s="6" t="s">
        <v>794</v>
      </c>
      <c r="M207" s="6" t="s">
        <v>13805</v>
      </c>
      <c r="N207" s="6" t="s">
        <v>13806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 t="s">
        <v>13807</v>
      </c>
      <c r="B208" s="6" t="s">
        <v>6093</v>
      </c>
      <c r="C208" s="6"/>
      <c r="D208" s="8">
        <v>50.0</v>
      </c>
      <c r="E208" s="8">
        <v>8.468273E7</v>
      </c>
      <c r="F208" s="7" t="b">
        <v>0</v>
      </c>
      <c r="G208" s="7" t="b">
        <v>0</v>
      </c>
      <c r="H208" s="6" t="s">
        <v>13068</v>
      </c>
      <c r="I208" s="6" t="s">
        <v>13321</v>
      </c>
      <c r="J208" s="6" t="s">
        <v>13801</v>
      </c>
      <c r="K208" s="6"/>
      <c r="L208" s="6" t="s">
        <v>794</v>
      </c>
      <c r="M208" s="6" t="s">
        <v>13808</v>
      </c>
      <c r="N208" s="6" t="s">
        <v>13809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 t="s">
        <v>13810</v>
      </c>
      <c r="B209" s="6" t="s">
        <v>6093</v>
      </c>
      <c r="C209" s="6"/>
      <c r="D209" s="8">
        <v>50.0</v>
      </c>
      <c r="E209" s="8">
        <v>5.1852733E7</v>
      </c>
      <c r="F209" s="7" t="b">
        <v>0</v>
      </c>
      <c r="G209" s="7" t="b">
        <v>0</v>
      </c>
      <c r="H209" s="6" t="s">
        <v>13036</v>
      </c>
      <c r="I209" s="6" t="s">
        <v>13321</v>
      </c>
      <c r="J209" s="6" t="s">
        <v>13811</v>
      </c>
      <c r="K209" s="6"/>
      <c r="L209" s="6" t="s">
        <v>723</v>
      </c>
      <c r="M209" s="6" t="s">
        <v>13812</v>
      </c>
      <c r="N209" s="6" t="s">
        <v>13813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 t="s">
        <v>13814</v>
      </c>
      <c r="B210" s="6" t="s">
        <v>6093</v>
      </c>
      <c r="C210" s="6"/>
      <c r="D210" s="8">
        <v>50.0</v>
      </c>
      <c r="E210" s="8">
        <v>5.7508957E7</v>
      </c>
      <c r="F210" s="7" t="b">
        <v>0</v>
      </c>
      <c r="G210" s="7" t="b">
        <v>0</v>
      </c>
      <c r="H210" s="6" t="s">
        <v>13096</v>
      </c>
      <c r="I210" s="6" t="s">
        <v>13321</v>
      </c>
      <c r="J210" s="6" t="s">
        <v>13811</v>
      </c>
      <c r="K210" s="6"/>
      <c r="L210" s="6" t="s">
        <v>723</v>
      </c>
      <c r="M210" s="6" t="s">
        <v>13815</v>
      </c>
      <c r="N210" s="6" t="s">
        <v>13816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 t="s">
        <v>12937</v>
      </c>
      <c r="B211" s="6" t="s">
        <v>6093</v>
      </c>
      <c r="C211" s="6"/>
      <c r="D211" s="8">
        <v>50.0</v>
      </c>
      <c r="E211" s="8">
        <v>7.7463947E7</v>
      </c>
      <c r="F211" s="7" t="b">
        <v>0</v>
      </c>
      <c r="G211" s="7" t="b">
        <v>0</v>
      </c>
      <c r="H211" s="6" t="s">
        <v>12936</v>
      </c>
      <c r="I211" s="6" t="s">
        <v>13321</v>
      </c>
      <c r="J211" s="6" t="s">
        <v>13817</v>
      </c>
      <c r="K211" s="6"/>
      <c r="L211" s="6" t="s">
        <v>12346</v>
      </c>
      <c r="M211" s="6" t="s">
        <v>13818</v>
      </c>
      <c r="N211" s="6" t="s">
        <v>13819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 t="s">
        <v>13820</v>
      </c>
      <c r="B212" s="6" t="s">
        <v>6093</v>
      </c>
      <c r="C212" s="6"/>
      <c r="D212" s="8">
        <v>50.0</v>
      </c>
      <c r="E212" s="8">
        <v>5.929487E7</v>
      </c>
      <c r="F212" s="7" t="b">
        <v>0</v>
      </c>
      <c r="G212" s="7" t="b">
        <v>0</v>
      </c>
      <c r="H212" s="6" t="s">
        <v>13124</v>
      </c>
      <c r="I212" s="6" t="s">
        <v>13321</v>
      </c>
      <c r="J212" s="6" t="s">
        <v>13817</v>
      </c>
      <c r="K212" s="6"/>
      <c r="L212" s="6" t="s">
        <v>12346</v>
      </c>
      <c r="M212" s="6" t="s">
        <v>13821</v>
      </c>
      <c r="N212" s="6" t="s">
        <v>13822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 t="s">
        <v>13823</v>
      </c>
      <c r="B213" s="6" t="s">
        <v>6093</v>
      </c>
      <c r="C213" s="6"/>
      <c r="D213" s="8">
        <v>50.0</v>
      </c>
      <c r="E213" s="8">
        <v>6.8278534E7</v>
      </c>
      <c r="F213" s="7" t="b">
        <v>0</v>
      </c>
      <c r="G213" s="7" t="b">
        <v>0</v>
      </c>
      <c r="H213" s="6" t="s">
        <v>13088</v>
      </c>
      <c r="I213" s="6" t="s">
        <v>13321</v>
      </c>
      <c r="J213" s="6" t="s">
        <v>13824</v>
      </c>
      <c r="K213" s="6"/>
      <c r="L213" s="6" t="s">
        <v>12368</v>
      </c>
      <c r="M213" s="6" t="s">
        <v>13825</v>
      </c>
      <c r="N213" s="6" t="s">
        <v>13826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 t="s">
        <v>13001</v>
      </c>
      <c r="B214" s="6" t="s">
        <v>6093</v>
      </c>
      <c r="C214" s="6"/>
      <c r="D214" s="8">
        <v>50.0</v>
      </c>
      <c r="E214" s="8">
        <v>8.2364079E7</v>
      </c>
      <c r="F214" s="7" t="b">
        <v>0</v>
      </c>
      <c r="G214" s="7" t="b">
        <v>0</v>
      </c>
      <c r="H214" s="6" t="s">
        <v>13000</v>
      </c>
      <c r="I214" s="6" t="s">
        <v>13321</v>
      </c>
      <c r="J214" s="6" t="s">
        <v>13824</v>
      </c>
      <c r="K214" s="6"/>
      <c r="L214" s="6" t="s">
        <v>12368</v>
      </c>
      <c r="M214" s="6" t="s">
        <v>13827</v>
      </c>
      <c r="N214" s="6" t="s">
        <v>13828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 t="s">
        <v>13829</v>
      </c>
      <c r="B215" s="6" t="s">
        <v>6093</v>
      </c>
      <c r="C215" s="6"/>
      <c r="D215" s="8">
        <v>50.0</v>
      </c>
      <c r="E215" s="8">
        <v>5.9281964E7</v>
      </c>
      <c r="F215" s="7" t="b">
        <v>0</v>
      </c>
      <c r="G215" s="7" t="b">
        <v>0</v>
      </c>
      <c r="H215" s="6" t="s">
        <v>13076</v>
      </c>
      <c r="I215" s="6" t="s">
        <v>13321</v>
      </c>
      <c r="J215" s="6" t="s">
        <v>13830</v>
      </c>
      <c r="K215" s="6"/>
      <c r="L215" s="6" t="s">
        <v>98</v>
      </c>
      <c r="M215" s="6" t="s">
        <v>13831</v>
      </c>
      <c r="N215" s="6" t="s">
        <v>13832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 t="s">
        <v>13833</v>
      </c>
      <c r="B216" s="6" t="s">
        <v>6093</v>
      </c>
      <c r="C216" s="6"/>
      <c r="D216" s="8">
        <v>50.0</v>
      </c>
      <c r="E216" s="8">
        <v>4.7336215E7</v>
      </c>
      <c r="F216" s="7" t="b">
        <v>0</v>
      </c>
      <c r="G216" s="7" t="b">
        <v>0</v>
      </c>
      <c r="H216" s="6" t="s">
        <v>13108</v>
      </c>
      <c r="I216" s="6" t="s">
        <v>13321</v>
      </c>
      <c r="J216" s="6" t="s">
        <v>13830</v>
      </c>
      <c r="K216" s="6"/>
      <c r="L216" s="6" t="s">
        <v>98</v>
      </c>
      <c r="M216" s="6" t="s">
        <v>13834</v>
      </c>
      <c r="N216" s="6" t="s">
        <v>13835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 t="s">
        <v>13836</v>
      </c>
      <c r="B217" s="6" t="s">
        <v>6093</v>
      </c>
      <c r="C217" s="6"/>
      <c r="D217" s="8">
        <v>50.0</v>
      </c>
      <c r="E217" s="8">
        <v>7043445.0</v>
      </c>
      <c r="F217" s="7" t="b">
        <v>0</v>
      </c>
      <c r="G217" s="7" t="b">
        <v>0</v>
      </c>
      <c r="H217" s="6" t="s">
        <v>13108</v>
      </c>
      <c r="I217" s="6" t="s">
        <v>13321</v>
      </c>
      <c r="J217" s="6" t="s">
        <v>13830</v>
      </c>
      <c r="K217" s="6"/>
      <c r="L217" s="6" t="s">
        <v>98</v>
      </c>
      <c r="M217" s="6" t="s">
        <v>13837</v>
      </c>
      <c r="N217" s="6" t="s">
        <v>13838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 t="s">
        <v>13005</v>
      </c>
      <c r="B218" s="6" t="s">
        <v>6093</v>
      </c>
      <c r="C218" s="6"/>
      <c r="D218" s="8">
        <v>50.0</v>
      </c>
      <c r="E218" s="8">
        <v>3.0412537E7</v>
      </c>
      <c r="F218" s="7" t="b">
        <v>0</v>
      </c>
      <c r="G218" s="7" t="b">
        <v>0</v>
      </c>
      <c r="H218" s="6" t="s">
        <v>13004</v>
      </c>
      <c r="I218" s="6" t="s">
        <v>6094</v>
      </c>
      <c r="J218" s="6" t="s">
        <v>13839</v>
      </c>
      <c r="K218" s="6"/>
      <c r="L218" s="6" t="s">
        <v>794</v>
      </c>
      <c r="M218" s="6" t="s">
        <v>13840</v>
      </c>
      <c r="N218" s="6" t="s">
        <v>13841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 t="s">
        <v>12941</v>
      </c>
      <c r="B219" s="6" t="s">
        <v>6093</v>
      </c>
      <c r="C219" s="6"/>
      <c r="D219" s="8">
        <v>50.0</v>
      </c>
      <c r="E219" s="8">
        <v>3.0011884E7</v>
      </c>
      <c r="F219" s="7" t="b">
        <v>0</v>
      </c>
      <c r="G219" s="7" t="b">
        <v>0</v>
      </c>
      <c r="H219" s="6" t="s">
        <v>12940</v>
      </c>
      <c r="I219" s="6" t="s">
        <v>6094</v>
      </c>
      <c r="J219" s="6" t="s">
        <v>13842</v>
      </c>
      <c r="K219" s="6"/>
      <c r="L219" s="6" t="s">
        <v>794</v>
      </c>
      <c r="M219" s="6" t="s">
        <v>13843</v>
      </c>
      <c r="N219" s="6" t="s">
        <v>13844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 t="s">
        <v>12953</v>
      </c>
      <c r="B220" s="6" t="s">
        <v>6093</v>
      </c>
      <c r="C220" s="6"/>
      <c r="D220" s="8">
        <v>50.0</v>
      </c>
      <c r="E220" s="8">
        <v>2.9564343E7</v>
      </c>
      <c r="F220" s="7" t="b">
        <v>0</v>
      </c>
      <c r="G220" s="7" t="b">
        <v>0</v>
      </c>
      <c r="H220" s="6" t="s">
        <v>12952</v>
      </c>
      <c r="I220" s="6" t="s">
        <v>6094</v>
      </c>
      <c r="J220" s="6" t="s">
        <v>13845</v>
      </c>
      <c r="K220" s="6"/>
      <c r="L220" s="6" t="s">
        <v>3012</v>
      </c>
      <c r="M220" s="6" t="s">
        <v>13846</v>
      </c>
      <c r="N220" s="6" t="s">
        <v>13847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 t="s">
        <v>12993</v>
      </c>
      <c r="B221" s="6" t="s">
        <v>6093</v>
      </c>
      <c r="C221" s="6"/>
      <c r="D221" s="8">
        <v>50.0</v>
      </c>
      <c r="E221" s="8">
        <v>3.2679128E7</v>
      </c>
      <c r="F221" s="7" t="b">
        <v>0</v>
      </c>
      <c r="G221" s="7" t="b">
        <v>0</v>
      </c>
      <c r="H221" s="6" t="s">
        <v>12992</v>
      </c>
      <c r="I221" s="6" t="s">
        <v>6094</v>
      </c>
      <c r="J221" s="6" t="s">
        <v>13848</v>
      </c>
      <c r="K221" s="6"/>
      <c r="L221" s="6" t="s">
        <v>3012</v>
      </c>
      <c r="M221" s="6" t="s">
        <v>13849</v>
      </c>
      <c r="N221" s="6" t="s">
        <v>13850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 t="s">
        <v>12985</v>
      </c>
      <c r="B222" s="6" t="s">
        <v>6093</v>
      </c>
      <c r="C222" s="6"/>
      <c r="D222" s="8">
        <v>50.0</v>
      </c>
      <c r="E222" s="8">
        <v>3.0332482E7</v>
      </c>
      <c r="F222" s="7" t="b">
        <v>0</v>
      </c>
      <c r="G222" s="7" t="b">
        <v>0</v>
      </c>
      <c r="H222" s="6" t="s">
        <v>12984</v>
      </c>
      <c r="I222" s="6" t="s">
        <v>6094</v>
      </c>
      <c r="J222" s="6" t="s">
        <v>13851</v>
      </c>
      <c r="K222" s="6"/>
      <c r="L222" s="6" t="s">
        <v>98</v>
      </c>
      <c r="M222" s="6" t="s">
        <v>13852</v>
      </c>
      <c r="N222" s="6" t="s">
        <v>13853</v>
      </c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 t="s">
        <v>12997</v>
      </c>
      <c r="B223" s="6" t="s">
        <v>6093</v>
      </c>
      <c r="C223" s="6"/>
      <c r="D223" s="8">
        <v>50.0</v>
      </c>
      <c r="E223" s="8">
        <v>3.1053839E7</v>
      </c>
      <c r="F223" s="7" t="b">
        <v>0</v>
      </c>
      <c r="G223" s="7" t="b">
        <v>0</v>
      </c>
      <c r="H223" s="6" t="s">
        <v>12996</v>
      </c>
      <c r="I223" s="6" t="s">
        <v>6094</v>
      </c>
      <c r="J223" s="6" t="s">
        <v>13854</v>
      </c>
      <c r="K223" s="6"/>
      <c r="L223" s="6" t="s">
        <v>98</v>
      </c>
      <c r="M223" s="6" t="s">
        <v>13855</v>
      </c>
      <c r="N223" s="6" t="s">
        <v>13856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 t="s">
        <v>12973</v>
      </c>
      <c r="B224" s="6" t="s">
        <v>6093</v>
      </c>
      <c r="C224" s="6"/>
      <c r="D224" s="8">
        <v>50.0</v>
      </c>
      <c r="E224" s="8">
        <v>4.1143089E7</v>
      </c>
      <c r="F224" s="7" t="b">
        <v>0</v>
      </c>
      <c r="G224" s="7" t="b">
        <v>0</v>
      </c>
      <c r="H224" s="6" t="s">
        <v>12972</v>
      </c>
      <c r="I224" s="6" t="s">
        <v>6094</v>
      </c>
      <c r="J224" s="6" t="s">
        <v>13857</v>
      </c>
      <c r="K224" s="6"/>
      <c r="L224" s="6" t="s">
        <v>794</v>
      </c>
      <c r="M224" s="6" t="s">
        <v>13858</v>
      </c>
      <c r="N224" s="6" t="s">
        <v>13859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 t="s">
        <v>12921</v>
      </c>
      <c r="B225" s="6" t="s">
        <v>6093</v>
      </c>
      <c r="C225" s="6"/>
      <c r="D225" s="8">
        <v>50.0</v>
      </c>
      <c r="E225" s="8">
        <v>2.1575044E7</v>
      </c>
      <c r="F225" s="7" t="b">
        <v>0</v>
      </c>
      <c r="G225" s="7" t="b">
        <v>0</v>
      </c>
      <c r="H225" s="6" t="s">
        <v>12920</v>
      </c>
      <c r="I225" s="6" t="s">
        <v>6094</v>
      </c>
      <c r="J225" s="6" t="s">
        <v>13860</v>
      </c>
      <c r="K225" s="6"/>
      <c r="L225" s="6" t="s">
        <v>723</v>
      </c>
      <c r="M225" s="6" t="s">
        <v>13861</v>
      </c>
      <c r="N225" s="6" t="s">
        <v>13862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 t="s">
        <v>13013</v>
      </c>
      <c r="B226" s="6" t="s">
        <v>6093</v>
      </c>
      <c r="C226" s="6"/>
      <c r="D226" s="8">
        <v>50.0</v>
      </c>
      <c r="E226" s="8">
        <v>3.8036162E7</v>
      </c>
      <c r="F226" s="7" t="b">
        <v>0</v>
      </c>
      <c r="G226" s="7" t="b">
        <v>0</v>
      </c>
      <c r="H226" s="6" t="s">
        <v>13012</v>
      </c>
      <c r="I226" s="6" t="s">
        <v>6094</v>
      </c>
      <c r="J226" s="6" t="s">
        <v>13863</v>
      </c>
      <c r="K226" s="6"/>
      <c r="L226" s="6" t="s">
        <v>12346</v>
      </c>
      <c r="M226" s="6" t="s">
        <v>13864</v>
      </c>
      <c r="N226" s="6" t="s">
        <v>13865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 t="s">
        <v>12925</v>
      </c>
      <c r="B227" s="6" t="s">
        <v>6093</v>
      </c>
      <c r="C227" s="6"/>
      <c r="D227" s="8">
        <v>50.0</v>
      </c>
      <c r="E227" s="8">
        <v>2.8625091E7</v>
      </c>
      <c r="F227" s="7" t="b">
        <v>0</v>
      </c>
      <c r="G227" s="7" t="b">
        <v>0</v>
      </c>
      <c r="H227" s="6" t="s">
        <v>12924</v>
      </c>
      <c r="I227" s="6" t="s">
        <v>6094</v>
      </c>
      <c r="J227" s="6" t="s">
        <v>13866</v>
      </c>
      <c r="K227" s="6"/>
      <c r="L227" s="6" t="s">
        <v>691</v>
      </c>
      <c r="M227" s="6" t="s">
        <v>13867</v>
      </c>
      <c r="N227" s="6" t="s">
        <v>13868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 t="s">
        <v>12945</v>
      </c>
      <c r="B228" s="6" t="s">
        <v>6093</v>
      </c>
      <c r="C228" s="6"/>
      <c r="D228" s="8">
        <v>50.0</v>
      </c>
      <c r="E228" s="8">
        <v>2.5369615E7</v>
      </c>
      <c r="F228" s="7" t="b">
        <v>0</v>
      </c>
      <c r="G228" s="7" t="b">
        <v>0</v>
      </c>
      <c r="H228" s="6" t="s">
        <v>12944</v>
      </c>
      <c r="I228" s="6" t="s">
        <v>6094</v>
      </c>
      <c r="J228" s="6" t="s">
        <v>13869</v>
      </c>
      <c r="K228" s="6"/>
      <c r="L228" s="6" t="s">
        <v>3012</v>
      </c>
      <c r="M228" s="6" t="s">
        <v>13870</v>
      </c>
      <c r="N228" s="6" t="s">
        <v>13871</v>
      </c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 t="s">
        <v>12933</v>
      </c>
      <c r="B229" s="6" t="s">
        <v>6093</v>
      </c>
      <c r="C229" s="6"/>
      <c r="D229" s="8">
        <v>50.0</v>
      </c>
      <c r="E229" s="8">
        <v>3.0387062E7</v>
      </c>
      <c r="F229" s="7" t="b">
        <v>0</v>
      </c>
      <c r="G229" s="7" t="b">
        <v>0</v>
      </c>
      <c r="H229" s="6" t="s">
        <v>12932</v>
      </c>
      <c r="I229" s="6" t="s">
        <v>6094</v>
      </c>
      <c r="J229" s="6" t="s">
        <v>13872</v>
      </c>
      <c r="K229" s="6"/>
      <c r="L229" s="6" t="s">
        <v>98</v>
      </c>
      <c r="M229" s="6" t="s">
        <v>13873</v>
      </c>
      <c r="N229" s="6" t="s">
        <v>13874</v>
      </c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 t="s">
        <v>12981</v>
      </c>
      <c r="B230" s="6" t="s">
        <v>6093</v>
      </c>
      <c r="C230" s="6"/>
      <c r="D230" s="8">
        <v>50.0</v>
      </c>
      <c r="E230" s="8">
        <v>2.6036495E7</v>
      </c>
      <c r="F230" s="7" t="b">
        <v>0</v>
      </c>
      <c r="G230" s="7" t="b">
        <v>0</v>
      </c>
      <c r="H230" s="6" t="s">
        <v>12980</v>
      </c>
      <c r="I230" s="6" t="s">
        <v>6094</v>
      </c>
      <c r="J230" s="6" t="s">
        <v>13875</v>
      </c>
      <c r="K230" s="6"/>
      <c r="L230" s="6" t="s">
        <v>794</v>
      </c>
      <c r="M230" s="6" t="s">
        <v>13876</v>
      </c>
      <c r="N230" s="6" t="s">
        <v>13877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 t="s">
        <v>12961</v>
      </c>
      <c r="B231" s="6" t="s">
        <v>6093</v>
      </c>
      <c r="C231" s="6"/>
      <c r="D231" s="8">
        <v>50.0</v>
      </c>
      <c r="E231" s="8">
        <v>3.1614493E7</v>
      </c>
      <c r="F231" s="7" t="b">
        <v>0</v>
      </c>
      <c r="G231" s="7" t="b">
        <v>0</v>
      </c>
      <c r="H231" s="6" t="s">
        <v>12960</v>
      </c>
      <c r="I231" s="6" t="s">
        <v>6094</v>
      </c>
      <c r="J231" s="6" t="s">
        <v>13878</v>
      </c>
      <c r="K231" s="6"/>
      <c r="L231" s="6" t="s">
        <v>723</v>
      </c>
      <c r="M231" s="6" t="s">
        <v>13879</v>
      </c>
      <c r="N231" s="6" t="s">
        <v>13880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 t="s">
        <v>12989</v>
      </c>
      <c r="B232" s="6" t="s">
        <v>6093</v>
      </c>
      <c r="C232" s="6"/>
      <c r="D232" s="8">
        <v>50.0</v>
      </c>
      <c r="E232" s="8">
        <v>2.1628496E7</v>
      </c>
      <c r="F232" s="7" t="b">
        <v>0</v>
      </c>
      <c r="G232" s="7" t="b">
        <v>0</v>
      </c>
      <c r="H232" s="6" t="s">
        <v>12988</v>
      </c>
      <c r="I232" s="6" t="s">
        <v>6094</v>
      </c>
      <c r="J232" s="6" t="s">
        <v>13881</v>
      </c>
      <c r="K232" s="6"/>
      <c r="L232" s="6" t="s">
        <v>12341</v>
      </c>
      <c r="M232" s="6" t="s">
        <v>13882</v>
      </c>
      <c r="N232" s="6" t="s">
        <v>13883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 t="s">
        <v>13884</v>
      </c>
      <c r="B233" s="6" t="s">
        <v>6093</v>
      </c>
      <c r="C233" s="6"/>
      <c r="D233" s="8">
        <v>50.0</v>
      </c>
      <c r="E233" s="8">
        <v>6.0716732E7</v>
      </c>
      <c r="F233" s="7" t="b">
        <v>0</v>
      </c>
      <c r="G233" s="7" t="b">
        <v>0</v>
      </c>
      <c r="H233" s="6" t="s">
        <v>13313</v>
      </c>
      <c r="I233" s="6" t="s">
        <v>13321</v>
      </c>
      <c r="J233" s="6" t="s">
        <v>13885</v>
      </c>
      <c r="K233" s="6"/>
      <c r="L233" s="6" t="s">
        <v>12377</v>
      </c>
      <c r="M233" s="6" t="s">
        <v>13886</v>
      </c>
      <c r="N233" s="6" t="s">
        <v>13887</v>
      </c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 t="s">
        <v>13888</v>
      </c>
      <c r="B234" s="6" t="s">
        <v>6093</v>
      </c>
      <c r="C234" s="6"/>
      <c r="D234" s="8">
        <v>50.0</v>
      </c>
      <c r="E234" s="8">
        <v>1.4920558E7</v>
      </c>
      <c r="F234" s="7" t="b">
        <v>0</v>
      </c>
      <c r="G234" s="7" t="b">
        <v>0</v>
      </c>
      <c r="H234" s="6" t="s">
        <v>13313</v>
      </c>
      <c r="I234" s="6" t="s">
        <v>13321</v>
      </c>
      <c r="J234" s="6" t="s">
        <v>13885</v>
      </c>
      <c r="K234" s="6"/>
      <c r="L234" s="6" t="s">
        <v>12377</v>
      </c>
      <c r="M234" s="6" t="s">
        <v>13889</v>
      </c>
      <c r="N234" s="6" t="s">
        <v>13890</v>
      </c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 t="s">
        <v>13891</v>
      </c>
      <c r="B235" s="6" t="s">
        <v>6093</v>
      </c>
      <c r="C235" s="6"/>
      <c r="D235" s="8">
        <v>50.0</v>
      </c>
      <c r="E235" s="8">
        <v>5.4638341E7</v>
      </c>
      <c r="F235" s="7" t="b">
        <v>0</v>
      </c>
      <c r="G235" s="7" t="b">
        <v>0</v>
      </c>
      <c r="H235" s="6" t="s">
        <v>13289</v>
      </c>
      <c r="I235" s="6" t="s">
        <v>13321</v>
      </c>
      <c r="J235" s="6" t="s">
        <v>13885</v>
      </c>
      <c r="K235" s="6"/>
      <c r="L235" s="6" t="s">
        <v>12377</v>
      </c>
      <c r="M235" s="6" t="s">
        <v>13892</v>
      </c>
      <c r="N235" s="6" t="s">
        <v>13893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 t="s">
        <v>13894</v>
      </c>
      <c r="B236" s="6" t="s">
        <v>6093</v>
      </c>
      <c r="C236" s="6"/>
      <c r="D236" s="8">
        <v>50.0</v>
      </c>
      <c r="E236" s="8">
        <v>1.4770803E7</v>
      </c>
      <c r="F236" s="7" t="b">
        <v>0</v>
      </c>
      <c r="G236" s="7" t="b">
        <v>0</v>
      </c>
      <c r="H236" s="6" t="s">
        <v>13289</v>
      </c>
      <c r="I236" s="6" t="s">
        <v>13321</v>
      </c>
      <c r="J236" s="6" t="s">
        <v>13885</v>
      </c>
      <c r="K236" s="6"/>
      <c r="L236" s="6" t="s">
        <v>12377</v>
      </c>
      <c r="M236" s="6" t="s">
        <v>13895</v>
      </c>
      <c r="N236" s="6" t="s">
        <v>13896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 t="s">
        <v>13258</v>
      </c>
      <c r="B237" s="6" t="s">
        <v>6093</v>
      </c>
      <c r="C237" s="6"/>
      <c r="D237" s="8">
        <v>50.0</v>
      </c>
      <c r="E237" s="8">
        <v>6.9928671E7</v>
      </c>
      <c r="F237" s="7" t="b">
        <v>0</v>
      </c>
      <c r="G237" s="7" t="b">
        <v>0</v>
      </c>
      <c r="H237" s="6" t="s">
        <v>13257</v>
      </c>
      <c r="I237" s="6" t="s">
        <v>13321</v>
      </c>
      <c r="J237" s="6" t="s">
        <v>13897</v>
      </c>
      <c r="K237" s="6"/>
      <c r="L237" s="6" t="s">
        <v>12567</v>
      </c>
      <c r="M237" s="6" t="s">
        <v>13898</v>
      </c>
      <c r="N237" s="6" t="s">
        <v>13899</v>
      </c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 t="s">
        <v>13900</v>
      </c>
      <c r="B238" s="6" t="s">
        <v>6093</v>
      </c>
      <c r="C238" s="6"/>
      <c r="D238" s="8">
        <v>50.0</v>
      </c>
      <c r="E238" s="8">
        <v>5.2914691E7</v>
      </c>
      <c r="F238" s="7" t="b">
        <v>0</v>
      </c>
      <c r="G238" s="7" t="b">
        <v>0</v>
      </c>
      <c r="H238" s="6" t="s">
        <v>13293</v>
      </c>
      <c r="I238" s="6" t="s">
        <v>13321</v>
      </c>
      <c r="J238" s="6" t="s">
        <v>13901</v>
      </c>
      <c r="K238" s="6"/>
      <c r="L238" s="6" t="s">
        <v>12341</v>
      </c>
      <c r="M238" s="6" t="s">
        <v>13902</v>
      </c>
      <c r="N238" s="6" t="s">
        <v>13903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 t="s">
        <v>13904</v>
      </c>
      <c r="B239" s="6" t="s">
        <v>6093</v>
      </c>
      <c r="C239" s="6"/>
      <c r="D239" s="8">
        <v>50.0</v>
      </c>
      <c r="E239" s="8">
        <v>1.2844442E7</v>
      </c>
      <c r="F239" s="7" t="b">
        <v>0</v>
      </c>
      <c r="G239" s="7" t="b">
        <v>0</v>
      </c>
      <c r="H239" s="6" t="s">
        <v>13293</v>
      </c>
      <c r="I239" s="6" t="s">
        <v>13321</v>
      </c>
      <c r="J239" s="6" t="s">
        <v>13901</v>
      </c>
      <c r="K239" s="6"/>
      <c r="L239" s="6" t="s">
        <v>12341</v>
      </c>
      <c r="M239" s="6" t="s">
        <v>13905</v>
      </c>
      <c r="N239" s="6" t="s">
        <v>13906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 t="s">
        <v>13907</v>
      </c>
      <c r="B240" s="6" t="s">
        <v>6093</v>
      </c>
      <c r="C240" s="6"/>
      <c r="D240" s="8">
        <v>50.0</v>
      </c>
      <c r="E240" s="8">
        <v>5.0986353E7</v>
      </c>
      <c r="F240" s="7" t="b">
        <v>0</v>
      </c>
      <c r="G240" s="7" t="b">
        <v>0</v>
      </c>
      <c r="H240" s="6" t="s">
        <v>13285</v>
      </c>
      <c r="I240" s="6" t="s">
        <v>13321</v>
      </c>
      <c r="J240" s="6" t="s">
        <v>13901</v>
      </c>
      <c r="K240" s="6"/>
      <c r="L240" s="6" t="s">
        <v>12341</v>
      </c>
      <c r="M240" s="6" t="s">
        <v>13908</v>
      </c>
      <c r="N240" s="6" t="s">
        <v>13909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 t="s">
        <v>13910</v>
      </c>
      <c r="B241" s="6" t="s">
        <v>6093</v>
      </c>
      <c r="C241" s="6"/>
      <c r="D241" s="8">
        <v>50.0</v>
      </c>
      <c r="E241" s="8">
        <v>1.3157149E7</v>
      </c>
      <c r="F241" s="7" t="b">
        <v>0</v>
      </c>
      <c r="G241" s="7" t="b">
        <v>0</v>
      </c>
      <c r="H241" s="6" t="s">
        <v>13285</v>
      </c>
      <c r="I241" s="6" t="s">
        <v>13321</v>
      </c>
      <c r="J241" s="6" t="s">
        <v>13901</v>
      </c>
      <c r="K241" s="6"/>
      <c r="L241" s="6" t="s">
        <v>12341</v>
      </c>
      <c r="M241" s="6" t="s">
        <v>13911</v>
      </c>
      <c r="N241" s="6" t="s">
        <v>13912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 t="s">
        <v>13913</v>
      </c>
      <c r="B242" s="6" t="s">
        <v>6093</v>
      </c>
      <c r="C242" s="6"/>
      <c r="D242" s="8">
        <v>50.0</v>
      </c>
      <c r="E242" s="8">
        <v>2347577.0</v>
      </c>
      <c r="F242" s="7" t="b">
        <v>0</v>
      </c>
      <c r="G242" s="7" t="b">
        <v>0</v>
      </c>
      <c r="H242" s="6" t="s">
        <v>13285</v>
      </c>
      <c r="I242" s="6" t="s">
        <v>13321</v>
      </c>
      <c r="J242" s="6" t="s">
        <v>13901</v>
      </c>
      <c r="K242" s="6"/>
      <c r="L242" s="6" t="s">
        <v>12341</v>
      </c>
      <c r="M242" s="6" t="s">
        <v>13914</v>
      </c>
      <c r="N242" s="6" t="s">
        <v>13915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 t="s">
        <v>13916</v>
      </c>
      <c r="B243" s="6" t="s">
        <v>6093</v>
      </c>
      <c r="C243" s="6"/>
      <c r="D243" s="8">
        <v>50.0</v>
      </c>
      <c r="E243" s="8">
        <v>5.8341288E7</v>
      </c>
      <c r="F243" s="7" t="b">
        <v>0</v>
      </c>
      <c r="G243" s="7" t="b">
        <v>0</v>
      </c>
      <c r="H243" s="6" t="s">
        <v>13309</v>
      </c>
      <c r="I243" s="6" t="s">
        <v>13321</v>
      </c>
      <c r="J243" s="6" t="s">
        <v>13917</v>
      </c>
      <c r="K243" s="6"/>
      <c r="L243" s="6" t="s">
        <v>12542</v>
      </c>
      <c r="M243" s="6" t="s">
        <v>13918</v>
      </c>
      <c r="N243" s="6" t="s">
        <v>13919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 t="s">
        <v>13920</v>
      </c>
      <c r="B244" s="6" t="s">
        <v>6093</v>
      </c>
      <c r="C244" s="6"/>
      <c r="D244" s="8">
        <v>50.0</v>
      </c>
      <c r="E244" s="8">
        <v>1.3118847E7</v>
      </c>
      <c r="F244" s="7" t="b">
        <v>0</v>
      </c>
      <c r="G244" s="7" t="b">
        <v>0</v>
      </c>
      <c r="H244" s="6" t="s">
        <v>13309</v>
      </c>
      <c r="I244" s="6" t="s">
        <v>13321</v>
      </c>
      <c r="J244" s="6" t="s">
        <v>13917</v>
      </c>
      <c r="K244" s="6"/>
      <c r="L244" s="6" t="s">
        <v>12542</v>
      </c>
      <c r="M244" s="6" t="s">
        <v>13921</v>
      </c>
      <c r="N244" s="6" t="s">
        <v>13922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 t="s">
        <v>13270</v>
      </c>
      <c r="B245" s="6" t="s">
        <v>6093</v>
      </c>
      <c r="C245" s="6"/>
      <c r="D245" s="8">
        <v>50.0</v>
      </c>
      <c r="E245" s="8">
        <v>6.9176299E7</v>
      </c>
      <c r="F245" s="7" t="b">
        <v>0</v>
      </c>
      <c r="G245" s="7" t="b">
        <v>0</v>
      </c>
      <c r="H245" s="6" t="s">
        <v>13269</v>
      </c>
      <c r="I245" s="6" t="s">
        <v>13321</v>
      </c>
      <c r="J245" s="6" t="s">
        <v>13917</v>
      </c>
      <c r="K245" s="6"/>
      <c r="L245" s="6" t="s">
        <v>12542</v>
      </c>
      <c r="M245" s="6" t="s">
        <v>13923</v>
      </c>
      <c r="N245" s="6" t="s">
        <v>13924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 t="s">
        <v>13925</v>
      </c>
      <c r="B246" s="6" t="s">
        <v>6093</v>
      </c>
      <c r="C246" s="6"/>
      <c r="D246" s="8">
        <v>50.0</v>
      </c>
      <c r="E246" s="8">
        <v>6.0666654E7</v>
      </c>
      <c r="F246" s="7" t="b">
        <v>0</v>
      </c>
      <c r="G246" s="7" t="b">
        <v>0</v>
      </c>
      <c r="H246" s="6" t="s">
        <v>13297</v>
      </c>
      <c r="I246" s="6" t="s">
        <v>13321</v>
      </c>
      <c r="J246" s="6" t="s">
        <v>13926</v>
      </c>
      <c r="K246" s="6"/>
      <c r="L246" s="6" t="s">
        <v>794</v>
      </c>
      <c r="M246" s="6" t="s">
        <v>13927</v>
      </c>
      <c r="N246" s="6" t="s">
        <v>13928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 t="s">
        <v>13929</v>
      </c>
      <c r="B247" s="6" t="s">
        <v>6093</v>
      </c>
      <c r="C247" s="6"/>
      <c r="D247" s="8">
        <v>50.0</v>
      </c>
      <c r="E247" s="8">
        <v>1.3529944E7</v>
      </c>
      <c r="F247" s="7" t="b">
        <v>0</v>
      </c>
      <c r="G247" s="7" t="b">
        <v>0</v>
      </c>
      <c r="H247" s="6" t="s">
        <v>13297</v>
      </c>
      <c r="I247" s="6" t="s">
        <v>13321</v>
      </c>
      <c r="J247" s="6" t="s">
        <v>13926</v>
      </c>
      <c r="K247" s="6"/>
      <c r="L247" s="6" t="s">
        <v>794</v>
      </c>
      <c r="M247" s="6" t="s">
        <v>13930</v>
      </c>
      <c r="N247" s="6" t="s">
        <v>13931</v>
      </c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 t="s">
        <v>13932</v>
      </c>
      <c r="B248" s="6" t="s">
        <v>6093</v>
      </c>
      <c r="C248" s="6"/>
      <c r="D248" s="8">
        <v>50.0</v>
      </c>
      <c r="E248" s="8">
        <v>6.3599052E7</v>
      </c>
      <c r="F248" s="7" t="b">
        <v>0</v>
      </c>
      <c r="G248" s="7" t="b">
        <v>0</v>
      </c>
      <c r="H248" s="6" t="s">
        <v>13281</v>
      </c>
      <c r="I248" s="6" t="s">
        <v>13321</v>
      </c>
      <c r="J248" s="6" t="s">
        <v>13926</v>
      </c>
      <c r="K248" s="6"/>
      <c r="L248" s="6" t="s">
        <v>794</v>
      </c>
      <c r="M248" s="6" t="s">
        <v>13933</v>
      </c>
      <c r="N248" s="6" t="s">
        <v>13934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 t="s">
        <v>13935</v>
      </c>
      <c r="B249" s="6" t="s">
        <v>6093</v>
      </c>
      <c r="C249" s="6"/>
      <c r="D249" s="8">
        <v>50.0</v>
      </c>
      <c r="E249" s="8">
        <v>1.4170066E7</v>
      </c>
      <c r="F249" s="7" t="b">
        <v>0</v>
      </c>
      <c r="G249" s="7" t="b">
        <v>0</v>
      </c>
      <c r="H249" s="6" t="s">
        <v>13281</v>
      </c>
      <c r="I249" s="6" t="s">
        <v>13321</v>
      </c>
      <c r="J249" s="6" t="s">
        <v>13926</v>
      </c>
      <c r="K249" s="6"/>
      <c r="L249" s="6" t="s">
        <v>794</v>
      </c>
      <c r="M249" s="6" t="s">
        <v>13936</v>
      </c>
      <c r="N249" s="6" t="s">
        <v>13937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 t="s">
        <v>13938</v>
      </c>
      <c r="B250" s="6" t="s">
        <v>6093</v>
      </c>
      <c r="C250" s="6"/>
      <c r="D250" s="8">
        <v>50.0</v>
      </c>
      <c r="E250" s="8">
        <v>5.8677248E7</v>
      </c>
      <c r="F250" s="7" t="b">
        <v>0</v>
      </c>
      <c r="G250" s="7" t="b">
        <v>0</v>
      </c>
      <c r="H250" s="6" t="s">
        <v>13317</v>
      </c>
      <c r="I250" s="6" t="s">
        <v>13321</v>
      </c>
      <c r="J250" s="6" t="s">
        <v>13939</v>
      </c>
      <c r="K250" s="6"/>
      <c r="L250" s="6" t="s">
        <v>12346</v>
      </c>
      <c r="M250" s="6" t="s">
        <v>13940</v>
      </c>
      <c r="N250" s="6" t="s">
        <v>13941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 t="s">
        <v>13942</v>
      </c>
      <c r="B251" s="6" t="s">
        <v>6093</v>
      </c>
      <c r="C251" s="6"/>
      <c r="D251" s="8">
        <v>50.0</v>
      </c>
      <c r="E251" s="8">
        <v>1.4505592E7</v>
      </c>
      <c r="F251" s="7" t="b">
        <v>0</v>
      </c>
      <c r="G251" s="7" t="b">
        <v>0</v>
      </c>
      <c r="H251" s="6" t="s">
        <v>13317</v>
      </c>
      <c r="I251" s="6" t="s">
        <v>13321</v>
      </c>
      <c r="J251" s="6" t="s">
        <v>13939</v>
      </c>
      <c r="K251" s="6"/>
      <c r="L251" s="6" t="s">
        <v>12346</v>
      </c>
      <c r="M251" s="6" t="s">
        <v>13943</v>
      </c>
      <c r="N251" s="6" t="s">
        <v>13944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 t="s">
        <v>13945</v>
      </c>
      <c r="B252" s="6" t="s">
        <v>6093</v>
      </c>
      <c r="C252" s="6"/>
      <c r="D252" s="8">
        <v>50.0</v>
      </c>
      <c r="E252" s="8">
        <v>6.2350198E7</v>
      </c>
      <c r="F252" s="7" t="b">
        <v>0</v>
      </c>
      <c r="G252" s="7" t="b">
        <v>0</v>
      </c>
      <c r="H252" s="6" t="s">
        <v>13305</v>
      </c>
      <c r="I252" s="6" t="s">
        <v>13321</v>
      </c>
      <c r="J252" s="6" t="s">
        <v>13939</v>
      </c>
      <c r="K252" s="6"/>
      <c r="L252" s="6" t="s">
        <v>12346</v>
      </c>
      <c r="M252" s="6" t="s">
        <v>13946</v>
      </c>
      <c r="N252" s="6" t="s">
        <v>13947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 t="s">
        <v>13948</v>
      </c>
      <c r="B253" s="6" t="s">
        <v>6093</v>
      </c>
      <c r="C253" s="6"/>
      <c r="D253" s="8">
        <v>50.0</v>
      </c>
      <c r="E253" s="8">
        <v>1.4154079E7</v>
      </c>
      <c r="F253" s="7" t="b">
        <v>0</v>
      </c>
      <c r="G253" s="7" t="b">
        <v>0</v>
      </c>
      <c r="H253" s="6" t="s">
        <v>13305</v>
      </c>
      <c r="I253" s="6" t="s">
        <v>13321</v>
      </c>
      <c r="J253" s="6" t="s">
        <v>13939</v>
      </c>
      <c r="K253" s="6"/>
      <c r="L253" s="6" t="s">
        <v>12346</v>
      </c>
      <c r="M253" s="6" t="s">
        <v>13949</v>
      </c>
      <c r="N253" s="6" t="s">
        <v>13950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 t="s">
        <v>13951</v>
      </c>
      <c r="B254" s="6" t="s">
        <v>6093</v>
      </c>
      <c r="C254" s="6"/>
      <c r="D254" s="8">
        <v>50.0</v>
      </c>
      <c r="E254" s="8">
        <v>4.8306916E7</v>
      </c>
      <c r="F254" s="7" t="b">
        <v>0</v>
      </c>
      <c r="G254" s="7" t="b">
        <v>0</v>
      </c>
      <c r="H254" s="6" t="s">
        <v>13301</v>
      </c>
      <c r="I254" s="6" t="s">
        <v>13321</v>
      </c>
      <c r="J254" s="6" t="s">
        <v>13952</v>
      </c>
      <c r="K254" s="6"/>
      <c r="L254" s="6" t="s">
        <v>12368</v>
      </c>
      <c r="M254" s="6" t="s">
        <v>13953</v>
      </c>
      <c r="N254" s="6" t="s">
        <v>13954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 t="s">
        <v>13955</v>
      </c>
      <c r="B255" s="6" t="s">
        <v>6093</v>
      </c>
      <c r="C255" s="6"/>
      <c r="D255" s="8">
        <v>50.0</v>
      </c>
      <c r="E255" s="8">
        <v>1.3606129E7</v>
      </c>
      <c r="F255" s="7" t="b">
        <v>0</v>
      </c>
      <c r="G255" s="7" t="b">
        <v>0</v>
      </c>
      <c r="H255" s="6" t="s">
        <v>13301</v>
      </c>
      <c r="I255" s="6" t="s">
        <v>13321</v>
      </c>
      <c r="J255" s="6" t="s">
        <v>13952</v>
      </c>
      <c r="K255" s="6"/>
      <c r="L255" s="6" t="s">
        <v>12368</v>
      </c>
      <c r="M255" s="6" t="s">
        <v>13956</v>
      </c>
      <c r="N255" s="6" t="s">
        <v>13957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 t="s">
        <v>13958</v>
      </c>
      <c r="B256" s="6" t="s">
        <v>6093</v>
      </c>
      <c r="C256" s="6"/>
      <c r="D256" s="8">
        <v>50.0</v>
      </c>
      <c r="E256" s="8">
        <v>2869807.0</v>
      </c>
      <c r="F256" s="7" t="b">
        <v>0</v>
      </c>
      <c r="G256" s="7" t="b">
        <v>0</v>
      </c>
      <c r="H256" s="6" t="s">
        <v>13301</v>
      </c>
      <c r="I256" s="6" t="s">
        <v>13321</v>
      </c>
      <c r="J256" s="6" t="s">
        <v>13952</v>
      </c>
      <c r="K256" s="6"/>
      <c r="L256" s="6" t="s">
        <v>12368</v>
      </c>
      <c r="M256" s="6" t="s">
        <v>13959</v>
      </c>
      <c r="N256" s="6" t="s">
        <v>13960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 t="s">
        <v>13961</v>
      </c>
      <c r="B257" s="6" t="s">
        <v>6093</v>
      </c>
      <c r="C257" s="6"/>
      <c r="D257" s="8">
        <v>50.0</v>
      </c>
      <c r="E257" s="8">
        <v>5.6100357E7</v>
      </c>
      <c r="F257" s="7" t="b">
        <v>0</v>
      </c>
      <c r="G257" s="7" t="b">
        <v>0</v>
      </c>
      <c r="H257" s="6" t="s">
        <v>13277</v>
      </c>
      <c r="I257" s="6" t="s">
        <v>13321</v>
      </c>
      <c r="J257" s="6" t="s">
        <v>13952</v>
      </c>
      <c r="K257" s="6"/>
      <c r="L257" s="6" t="s">
        <v>12368</v>
      </c>
      <c r="M257" s="6" t="s">
        <v>13962</v>
      </c>
      <c r="N257" s="6" t="s">
        <v>13963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 t="s">
        <v>13964</v>
      </c>
      <c r="B258" s="6" t="s">
        <v>6093</v>
      </c>
      <c r="C258" s="6"/>
      <c r="D258" s="8">
        <v>50.0</v>
      </c>
      <c r="E258" s="8">
        <v>1.646249E7</v>
      </c>
      <c r="F258" s="7" t="b">
        <v>0</v>
      </c>
      <c r="G258" s="7" t="b">
        <v>0</v>
      </c>
      <c r="H258" s="6" t="s">
        <v>13277</v>
      </c>
      <c r="I258" s="6" t="s">
        <v>13321</v>
      </c>
      <c r="J258" s="6" t="s">
        <v>13952</v>
      </c>
      <c r="K258" s="6"/>
      <c r="L258" s="6" t="s">
        <v>12368</v>
      </c>
      <c r="M258" s="6" t="s">
        <v>13965</v>
      </c>
      <c r="N258" s="6" t="s">
        <v>13966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 t="s">
        <v>13230</v>
      </c>
      <c r="B259" s="6" t="s">
        <v>6093</v>
      </c>
      <c r="C259" s="6"/>
      <c r="D259" s="8">
        <v>50.0</v>
      </c>
      <c r="E259" s="8">
        <v>7.9081315E7</v>
      </c>
      <c r="F259" s="7" t="b">
        <v>0</v>
      </c>
      <c r="G259" s="7" t="b">
        <v>0</v>
      </c>
      <c r="H259" s="6" t="s">
        <v>13229</v>
      </c>
      <c r="I259" s="6" t="s">
        <v>13321</v>
      </c>
      <c r="J259" s="6" t="s">
        <v>13967</v>
      </c>
      <c r="K259" s="6"/>
      <c r="L259" s="6" t="s">
        <v>3012</v>
      </c>
      <c r="M259" s="6" t="s">
        <v>13968</v>
      </c>
      <c r="N259" s="6" t="s">
        <v>13969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 t="s">
        <v>13970</v>
      </c>
      <c r="B260" s="6" t="s">
        <v>6093</v>
      </c>
      <c r="C260" s="6"/>
      <c r="D260" s="8">
        <v>50.0</v>
      </c>
      <c r="E260" s="8">
        <v>2.6975208E7</v>
      </c>
      <c r="F260" s="7" t="b">
        <v>0</v>
      </c>
      <c r="G260" s="7" t="b">
        <v>0</v>
      </c>
      <c r="H260" s="6" t="s">
        <v>13116</v>
      </c>
      <c r="I260" s="6" t="s">
        <v>13321</v>
      </c>
      <c r="J260" s="6" t="s">
        <v>13701</v>
      </c>
      <c r="K260" s="6"/>
      <c r="L260" s="6" t="s">
        <v>12377</v>
      </c>
      <c r="M260" s="6" t="s">
        <v>13971</v>
      </c>
      <c r="N260" s="6" t="s">
        <v>13972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 t="s">
        <v>13973</v>
      </c>
      <c r="B261" s="6" t="s">
        <v>6093</v>
      </c>
      <c r="C261" s="6"/>
      <c r="D261" s="8">
        <v>50.0</v>
      </c>
      <c r="E261" s="8">
        <v>1.3733037E7</v>
      </c>
      <c r="F261" s="7" t="b">
        <v>0</v>
      </c>
      <c r="G261" s="7" t="b">
        <v>0</v>
      </c>
      <c r="H261" s="6" t="s">
        <v>13064</v>
      </c>
      <c r="I261" s="6" t="s">
        <v>13321</v>
      </c>
      <c r="J261" s="6" t="s">
        <v>13701</v>
      </c>
      <c r="K261" s="6"/>
      <c r="L261" s="6" t="s">
        <v>12377</v>
      </c>
      <c r="M261" s="6" t="s">
        <v>13974</v>
      </c>
      <c r="N261" s="6" t="s">
        <v>13975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 t="s">
        <v>13976</v>
      </c>
      <c r="B262" s="6" t="s">
        <v>6093</v>
      </c>
      <c r="C262" s="6"/>
      <c r="D262" s="8">
        <v>50.0</v>
      </c>
      <c r="E262" s="8">
        <v>1.1867977E7</v>
      </c>
      <c r="F262" s="7" t="b">
        <v>0</v>
      </c>
      <c r="G262" s="7" t="b">
        <v>0</v>
      </c>
      <c r="H262" s="6" t="s">
        <v>13120</v>
      </c>
      <c r="I262" s="6" t="s">
        <v>13321</v>
      </c>
      <c r="J262" s="6" t="s">
        <v>13708</v>
      </c>
      <c r="K262" s="6"/>
      <c r="L262" s="6" t="s">
        <v>3012</v>
      </c>
      <c r="M262" s="6" t="s">
        <v>13977</v>
      </c>
      <c r="N262" s="6" t="s">
        <v>13978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 t="s">
        <v>13979</v>
      </c>
      <c r="B263" s="6" t="s">
        <v>6093</v>
      </c>
      <c r="C263" s="6"/>
      <c r="D263" s="8">
        <v>50.0</v>
      </c>
      <c r="E263" s="8">
        <v>6185980.0</v>
      </c>
      <c r="F263" s="7" t="b">
        <v>0</v>
      </c>
      <c r="G263" s="7" t="b">
        <v>0</v>
      </c>
      <c r="H263" s="6" t="s">
        <v>13120</v>
      </c>
      <c r="I263" s="6" t="s">
        <v>13321</v>
      </c>
      <c r="J263" s="6" t="s">
        <v>13708</v>
      </c>
      <c r="K263" s="6"/>
      <c r="L263" s="6" t="s">
        <v>3012</v>
      </c>
      <c r="M263" s="6" t="s">
        <v>13980</v>
      </c>
      <c r="N263" s="6" t="s">
        <v>13981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 t="s">
        <v>13982</v>
      </c>
      <c r="B264" s="6" t="s">
        <v>6093</v>
      </c>
      <c r="C264" s="6"/>
      <c r="D264" s="8">
        <v>50.0</v>
      </c>
      <c r="E264" s="8">
        <v>8713088.0</v>
      </c>
      <c r="F264" s="7" t="b">
        <v>0</v>
      </c>
      <c r="G264" s="7" t="b">
        <v>0</v>
      </c>
      <c r="H264" s="6" t="s">
        <v>13128</v>
      </c>
      <c r="I264" s="6" t="s">
        <v>13321</v>
      </c>
      <c r="J264" s="6" t="s">
        <v>13708</v>
      </c>
      <c r="K264" s="6"/>
      <c r="L264" s="6" t="s">
        <v>3012</v>
      </c>
      <c r="M264" s="6" t="s">
        <v>13983</v>
      </c>
      <c r="N264" s="6" t="s">
        <v>13984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 t="s">
        <v>13985</v>
      </c>
      <c r="B265" s="6" t="s">
        <v>6093</v>
      </c>
      <c r="C265" s="6"/>
      <c r="D265" s="8">
        <v>50.0</v>
      </c>
      <c r="E265" s="8">
        <v>1.4045637E7</v>
      </c>
      <c r="F265" s="7" t="b">
        <v>0</v>
      </c>
      <c r="G265" s="7" t="b">
        <v>0</v>
      </c>
      <c r="H265" s="6" t="s">
        <v>13052</v>
      </c>
      <c r="I265" s="6" t="s">
        <v>13321</v>
      </c>
      <c r="J265" s="6" t="s">
        <v>13715</v>
      </c>
      <c r="K265" s="6"/>
      <c r="L265" s="6" t="s">
        <v>12341</v>
      </c>
      <c r="M265" s="6" t="s">
        <v>13986</v>
      </c>
      <c r="N265" s="6" t="s">
        <v>13987</v>
      </c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 t="s">
        <v>13988</v>
      </c>
      <c r="B266" s="6" t="s">
        <v>6093</v>
      </c>
      <c r="C266" s="6"/>
      <c r="D266" s="8">
        <v>50.0</v>
      </c>
      <c r="E266" s="8">
        <v>2.9226474E7</v>
      </c>
      <c r="F266" s="7" t="b">
        <v>0</v>
      </c>
      <c r="G266" s="7" t="b">
        <v>0</v>
      </c>
      <c r="H266" s="6" t="s">
        <v>13044</v>
      </c>
      <c r="I266" s="6" t="s">
        <v>13321</v>
      </c>
      <c r="J266" s="6" t="s">
        <v>13715</v>
      </c>
      <c r="K266" s="6"/>
      <c r="L266" s="6" t="s">
        <v>12341</v>
      </c>
      <c r="M266" s="6" t="s">
        <v>13989</v>
      </c>
      <c r="N266" s="6" t="s">
        <v>13990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 t="s">
        <v>13991</v>
      </c>
      <c r="B267" s="6" t="s">
        <v>6093</v>
      </c>
      <c r="C267" s="6"/>
      <c r="D267" s="8">
        <v>50.0</v>
      </c>
      <c r="E267" s="8">
        <v>2.4708171E7</v>
      </c>
      <c r="F267" s="7" t="b">
        <v>0</v>
      </c>
      <c r="G267" s="7" t="b">
        <v>0</v>
      </c>
      <c r="H267" s="6" t="s">
        <v>13016</v>
      </c>
      <c r="I267" s="6" t="s">
        <v>13321</v>
      </c>
      <c r="J267" s="6" t="s">
        <v>13725</v>
      </c>
      <c r="K267" s="6"/>
      <c r="L267" s="6" t="s">
        <v>12542</v>
      </c>
      <c r="M267" s="6" t="s">
        <v>13992</v>
      </c>
      <c r="N267" s="6" t="s">
        <v>13993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 t="s">
        <v>13994</v>
      </c>
      <c r="B268" s="6" t="s">
        <v>6093</v>
      </c>
      <c r="C268" s="6"/>
      <c r="D268" s="8">
        <v>50.0</v>
      </c>
      <c r="E268" s="8">
        <v>1.6130074E7</v>
      </c>
      <c r="F268" s="7" t="b">
        <v>0</v>
      </c>
      <c r="G268" s="7" t="b">
        <v>0</v>
      </c>
      <c r="H268" s="6" t="s">
        <v>13024</v>
      </c>
      <c r="I268" s="6" t="s">
        <v>13321</v>
      </c>
      <c r="J268" s="6" t="s">
        <v>13725</v>
      </c>
      <c r="K268" s="6"/>
      <c r="L268" s="6" t="s">
        <v>12542</v>
      </c>
      <c r="M268" s="6" t="s">
        <v>13995</v>
      </c>
      <c r="N268" s="6" t="s">
        <v>13996</v>
      </c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 t="s">
        <v>13997</v>
      </c>
      <c r="B269" s="6" t="s">
        <v>6093</v>
      </c>
      <c r="C269" s="6"/>
      <c r="D269" s="8">
        <v>50.0</v>
      </c>
      <c r="E269" s="8">
        <v>1.157685E7</v>
      </c>
      <c r="F269" s="7" t="b">
        <v>0</v>
      </c>
      <c r="G269" s="7" t="b">
        <v>0</v>
      </c>
      <c r="H269" s="6" t="s">
        <v>13136</v>
      </c>
      <c r="I269" s="6" t="s">
        <v>13321</v>
      </c>
      <c r="J269" s="6" t="s">
        <v>13732</v>
      </c>
      <c r="K269" s="6"/>
      <c r="L269" s="6" t="s">
        <v>794</v>
      </c>
      <c r="M269" s="6" t="s">
        <v>13998</v>
      </c>
      <c r="N269" s="6" t="s">
        <v>13999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 t="s">
        <v>14000</v>
      </c>
      <c r="B270" s="6" t="s">
        <v>6093</v>
      </c>
      <c r="C270" s="6"/>
      <c r="D270" s="8">
        <v>50.0</v>
      </c>
      <c r="E270" s="8">
        <v>2.3241299E7</v>
      </c>
      <c r="F270" s="7" t="b">
        <v>0</v>
      </c>
      <c r="G270" s="7" t="b">
        <v>0</v>
      </c>
      <c r="H270" s="6" t="s">
        <v>13028</v>
      </c>
      <c r="I270" s="6" t="s">
        <v>13321</v>
      </c>
      <c r="J270" s="6" t="s">
        <v>13732</v>
      </c>
      <c r="K270" s="6"/>
      <c r="L270" s="6" t="s">
        <v>794</v>
      </c>
      <c r="M270" s="6" t="s">
        <v>14001</v>
      </c>
      <c r="N270" s="6" t="s">
        <v>14002</v>
      </c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 t="s">
        <v>14003</v>
      </c>
      <c r="B271" s="6" t="s">
        <v>6093</v>
      </c>
      <c r="C271" s="6"/>
      <c r="D271" s="8">
        <v>50.0</v>
      </c>
      <c r="E271" s="8">
        <v>2.083123E7</v>
      </c>
      <c r="F271" s="7" t="b">
        <v>0</v>
      </c>
      <c r="G271" s="7" t="b">
        <v>0</v>
      </c>
      <c r="H271" s="6" t="s">
        <v>13056</v>
      </c>
      <c r="I271" s="6" t="s">
        <v>13321</v>
      </c>
      <c r="J271" s="6" t="s">
        <v>13742</v>
      </c>
      <c r="K271" s="6"/>
      <c r="L271" s="6" t="s">
        <v>12346</v>
      </c>
      <c r="M271" s="6" t="s">
        <v>14004</v>
      </c>
      <c r="N271" s="6" t="s">
        <v>14005</v>
      </c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 t="s">
        <v>14006</v>
      </c>
      <c r="B272" s="6" t="s">
        <v>6093</v>
      </c>
      <c r="C272" s="6"/>
      <c r="D272" s="8">
        <v>50.0</v>
      </c>
      <c r="E272" s="8">
        <v>2.5013405E7</v>
      </c>
      <c r="F272" s="7" t="b">
        <v>0</v>
      </c>
      <c r="G272" s="7" t="b">
        <v>0</v>
      </c>
      <c r="H272" s="6" t="s">
        <v>13092</v>
      </c>
      <c r="I272" s="6" t="s">
        <v>13321</v>
      </c>
      <c r="J272" s="6" t="s">
        <v>13742</v>
      </c>
      <c r="K272" s="6"/>
      <c r="L272" s="6" t="s">
        <v>12346</v>
      </c>
      <c r="M272" s="6" t="s">
        <v>14007</v>
      </c>
      <c r="N272" s="6" t="s">
        <v>14008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 t="s">
        <v>14009</v>
      </c>
      <c r="B273" s="6" t="s">
        <v>6093</v>
      </c>
      <c r="C273" s="6"/>
      <c r="D273" s="8">
        <v>50.0</v>
      </c>
      <c r="E273" s="8">
        <v>1.2350494E7</v>
      </c>
      <c r="F273" s="7" t="b">
        <v>0</v>
      </c>
      <c r="G273" s="7" t="b">
        <v>0</v>
      </c>
      <c r="H273" s="6" t="s">
        <v>13112</v>
      </c>
      <c r="I273" s="6" t="s">
        <v>13321</v>
      </c>
      <c r="J273" s="6" t="s">
        <v>13749</v>
      </c>
      <c r="K273" s="6"/>
      <c r="L273" s="6" t="s">
        <v>12368</v>
      </c>
      <c r="M273" s="6" t="s">
        <v>14010</v>
      </c>
      <c r="N273" s="6" t="s">
        <v>14011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 t="s">
        <v>14012</v>
      </c>
      <c r="B274" s="6" t="s">
        <v>6093</v>
      </c>
      <c r="C274" s="6"/>
      <c r="D274" s="8">
        <v>50.0</v>
      </c>
      <c r="E274" s="8">
        <v>1.9865433E7</v>
      </c>
      <c r="F274" s="7" t="b">
        <v>0</v>
      </c>
      <c r="G274" s="7" t="b">
        <v>0</v>
      </c>
      <c r="H274" s="6" t="s">
        <v>13112</v>
      </c>
      <c r="I274" s="6" t="s">
        <v>13321</v>
      </c>
      <c r="J274" s="6" t="s">
        <v>13749</v>
      </c>
      <c r="K274" s="6"/>
      <c r="L274" s="6" t="s">
        <v>12368</v>
      </c>
      <c r="M274" s="6" t="s">
        <v>14013</v>
      </c>
      <c r="N274" s="6" t="s">
        <v>14014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 t="s">
        <v>14015</v>
      </c>
      <c r="B275" s="6" t="s">
        <v>6093</v>
      </c>
      <c r="C275" s="6"/>
      <c r="D275" s="8">
        <v>50.0</v>
      </c>
      <c r="E275" s="8">
        <v>8591749.0</v>
      </c>
      <c r="F275" s="7" t="b">
        <v>0</v>
      </c>
      <c r="G275" s="7" t="b">
        <v>0</v>
      </c>
      <c r="H275" s="6" t="s">
        <v>13084</v>
      </c>
      <c r="I275" s="6" t="s">
        <v>13321</v>
      </c>
      <c r="J275" s="6" t="s">
        <v>13749</v>
      </c>
      <c r="K275" s="6"/>
      <c r="L275" s="6" t="s">
        <v>12368</v>
      </c>
      <c r="M275" s="6" t="s">
        <v>14016</v>
      </c>
      <c r="N275" s="6" t="s">
        <v>14017</v>
      </c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 t="s">
        <v>14018</v>
      </c>
      <c r="B276" s="6" t="s">
        <v>6093</v>
      </c>
      <c r="C276" s="6"/>
      <c r="D276" s="8">
        <v>50.0</v>
      </c>
      <c r="E276" s="8">
        <v>1.6211515E7</v>
      </c>
      <c r="F276" s="7" t="b">
        <v>0</v>
      </c>
      <c r="G276" s="7" t="b">
        <v>0</v>
      </c>
      <c r="H276" s="6" t="s">
        <v>13084</v>
      </c>
      <c r="I276" s="6" t="s">
        <v>13321</v>
      </c>
      <c r="J276" s="6" t="s">
        <v>13749</v>
      </c>
      <c r="K276" s="6"/>
      <c r="L276" s="6" t="s">
        <v>12368</v>
      </c>
      <c r="M276" s="6" t="s">
        <v>14019</v>
      </c>
      <c r="N276" s="6" t="s">
        <v>14020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 t="s">
        <v>14021</v>
      </c>
      <c r="B277" s="6" t="s">
        <v>6093</v>
      </c>
      <c r="C277" s="6"/>
      <c r="D277" s="8">
        <v>50.0</v>
      </c>
      <c r="E277" s="8">
        <v>9539370.0</v>
      </c>
      <c r="F277" s="7" t="b">
        <v>0</v>
      </c>
      <c r="G277" s="7" t="b">
        <v>0</v>
      </c>
      <c r="H277" s="6" t="s">
        <v>13060</v>
      </c>
      <c r="I277" s="6" t="s">
        <v>13321</v>
      </c>
      <c r="J277" s="6" t="s">
        <v>13766</v>
      </c>
      <c r="K277" s="6"/>
      <c r="L277" s="6" t="s">
        <v>12567</v>
      </c>
      <c r="M277" s="6" t="s">
        <v>14022</v>
      </c>
      <c r="N277" s="6" t="s">
        <v>14023</v>
      </c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 t="s">
        <v>14024</v>
      </c>
      <c r="B278" s="6" t="s">
        <v>6093</v>
      </c>
      <c r="C278" s="6"/>
      <c r="D278" s="8">
        <v>50.0</v>
      </c>
      <c r="E278" s="8">
        <v>7080631.0</v>
      </c>
      <c r="F278" s="7" t="b">
        <v>0</v>
      </c>
      <c r="G278" s="7" t="b">
        <v>0</v>
      </c>
      <c r="H278" s="6" t="s">
        <v>13060</v>
      </c>
      <c r="I278" s="6" t="s">
        <v>13321</v>
      </c>
      <c r="J278" s="6" t="s">
        <v>13766</v>
      </c>
      <c r="K278" s="6"/>
      <c r="L278" s="6" t="s">
        <v>12567</v>
      </c>
      <c r="M278" s="6" t="s">
        <v>14025</v>
      </c>
      <c r="N278" s="6" t="s">
        <v>14026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 t="s">
        <v>14027</v>
      </c>
      <c r="B279" s="6" t="s">
        <v>6093</v>
      </c>
      <c r="C279" s="6"/>
      <c r="D279" s="8">
        <v>50.0</v>
      </c>
      <c r="E279" s="8">
        <v>7237206.0</v>
      </c>
      <c r="F279" s="7" t="b">
        <v>0</v>
      </c>
      <c r="G279" s="7" t="b">
        <v>0</v>
      </c>
      <c r="H279" s="6" t="s">
        <v>13032</v>
      </c>
      <c r="I279" s="6" t="s">
        <v>13321</v>
      </c>
      <c r="J279" s="6" t="s">
        <v>13772</v>
      </c>
      <c r="K279" s="6"/>
      <c r="L279" s="6" t="s">
        <v>3012</v>
      </c>
      <c r="M279" s="6" t="s">
        <v>14028</v>
      </c>
      <c r="N279" s="6" t="s">
        <v>14029</v>
      </c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 t="s">
        <v>14030</v>
      </c>
      <c r="B280" s="6" t="s">
        <v>6093</v>
      </c>
      <c r="C280" s="6"/>
      <c r="D280" s="8">
        <v>50.0</v>
      </c>
      <c r="E280" s="8">
        <v>1.383388E7</v>
      </c>
      <c r="F280" s="7" t="b">
        <v>0</v>
      </c>
      <c r="G280" s="7" t="b">
        <v>0</v>
      </c>
      <c r="H280" s="6" t="s">
        <v>13221</v>
      </c>
      <c r="I280" s="6" t="s">
        <v>13321</v>
      </c>
      <c r="J280" s="6" t="s">
        <v>13776</v>
      </c>
      <c r="K280" s="6"/>
      <c r="L280" s="6" t="s">
        <v>12341</v>
      </c>
      <c r="M280" s="6" t="s">
        <v>14031</v>
      </c>
      <c r="N280" s="6" t="s">
        <v>14032</v>
      </c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 t="s">
        <v>14033</v>
      </c>
      <c r="B281" s="6" t="s">
        <v>6093</v>
      </c>
      <c r="C281" s="6"/>
      <c r="D281" s="8">
        <v>50.0</v>
      </c>
      <c r="E281" s="8">
        <v>1.304686E7</v>
      </c>
      <c r="F281" s="7" t="b">
        <v>0</v>
      </c>
      <c r="G281" s="7" t="b">
        <v>0</v>
      </c>
      <c r="H281" s="6" t="s">
        <v>13217</v>
      </c>
      <c r="I281" s="6" t="s">
        <v>13321</v>
      </c>
      <c r="J281" s="6" t="s">
        <v>13776</v>
      </c>
      <c r="K281" s="6"/>
      <c r="L281" s="6" t="s">
        <v>12341</v>
      </c>
      <c r="M281" s="6" t="s">
        <v>14034</v>
      </c>
      <c r="N281" s="6" t="s">
        <v>14035</v>
      </c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 t="s">
        <v>14036</v>
      </c>
      <c r="B282" s="6" t="s">
        <v>6093</v>
      </c>
      <c r="C282" s="6"/>
      <c r="D282" s="8">
        <v>50.0</v>
      </c>
      <c r="E282" s="8">
        <v>3482606.0</v>
      </c>
      <c r="F282" s="7" t="b">
        <v>0</v>
      </c>
      <c r="G282" s="7" t="b">
        <v>0</v>
      </c>
      <c r="H282" s="6" t="s">
        <v>13132</v>
      </c>
      <c r="I282" s="6" t="s">
        <v>13321</v>
      </c>
      <c r="J282" s="6" t="s">
        <v>13783</v>
      </c>
      <c r="K282" s="6"/>
      <c r="L282" s="6" t="s">
        <v>12484</v>
      </c>
      <c r="M282" s="6" t="s">
        <v>14037</v>
      </c>
      <c r="N282" s="6" t="s">
        <v>14038</v>
      </c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 t="s">
        <v>14039</v>
      </c>
      <c r="B283" s="6" t="s">
        <v>6093</v>
      </c>
      <c r="C283" s="6"/>
      <c r="D283" s="8">
        <v>50.0</v>
      </c>
      <c r="E283" s="8">
        <v>8053847.0</v>
      </c>
      <c r="F283" s="7" t="b">
        <v>0</v>
      </c>
      <c r="G283" s="7" t="b">
        <v>0</v>
      </c>
      <c r="H283" s="6" t="s">
        <v>13080</v>
      </c>
      <c r="I283" s="6" t="s">
        <v>13321</v>
      </c>
      <c r="J283" s="6" t="s">
        <v>13783</v>
      </c>
      <c r="K283" s="6"/>
      <c r="L283" s="6" t="s">
        <v>12484</v>
      </c>
      <c r="M283" s="6" t="s">
        <v>14040</v>
      </c>
      <c r="N283" s="6" t="s">
        <v>14041</v>
      </c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 t="s">
        <v>14042</v>
      </c>
      <c r="B284" s="6" t="s">
        <v>6093</v>
      </c>
      <c r="C284" s="6"/>
      <c r="D284" s="8">
        <v>50.0</v>
      </c>
      <c r="E284" s="8">
        <v>7770291.0</v>
      </c>
      <c r="F284" s="7" t="b">
        <v>0</v>
      </c>
      <c r="G284" s="7" t="b">
        <v>0</v>
      </c>
      <c r="H284" s="6" t="s">
        <v>13080</v>
      </c>
      <c r="I284" s="6" t="s">
        <v>13321</v>
      </c>
      <c r="J284" s="6" t="s">
        <v>13783</v>
      </c>
      <c r="K284" s="6"/>
      <c r="L284" s="6" t="s">
        <v>12484</v>
      </c>
      <c r="M284" s="6" t="s">
        <v>14043</v>
      </c>
      <c r="N284" s="6" t="s">
        <v>14044</v>
      </c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 t="s">
        <v>14045</v>
      </c>
      <c r="B285" s="6" t="s">
        <v>6093</v>
      </c>
      <c r="C285" s="6"/>
      <c r="D285" s="8">
        <v>50.0</v>
      </c>
      <c r="E285" s="8">
        <v>5094406.0</v>
      </c>
      <c r="F285" s="7" t="b">
        <v>0</v>
      </c>
      <c r="G285" s="7" t="b">
        <v>0</v>
      </c>
      <c r="H285" s="6" t="s">
        <v>13072</v>
      </c>
      <c r="I285" s="6" t="s">
        <v>13321</v>
      </c>
      <c r="J285" s="6" t="s">
        <v>13790</v>
      </c>
      <c r="K285" s="6"/>
      <c r="L285" s="6" t="s">
        <v>691</v>
      </c>
      <c r="M285" s="6" t="s">
        <v>14046</v>
      </c>
      <c r="N285" s="6" t="s">
        <v>14047</v>
      </c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 t="s">
        <v>14048</v>
      </c>
      <c r="B286" s="6" t="s">
        <v>6093</v>
      </c>
      <c r="C286" s="6"/>
      <c r="D286" s="8">
        <v>50.0</v>
      </c>
      <c r="E286" s="8">
        <v>1.457854E7</v>
      </c>
      <c r="F286" s="7" t="b">
        <v>0</v>
      </c>
      <c r="G286" s="7" t="b">
        <v>0</v>
      </c>
      <c r="H286" s="6" t="s">
        <v>13104</v>
      </c>
      <c r="I286" s="6" t="s">
        <v>13321</v>
      </c>
      <c r="J286" s="6" t="s">
        <v>13790</v>
      </c>
      <c r="K286" s="6"/>
      <c r="L286" s="6" t="s">
        <v>691</v>
      </c>
      <c r="M286" s="6" t="s">
        <v>14049</v>
      </c>
      <c r="N286" s="6" t="s">
        <v>14050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 t="s">
        <v>14051</v>
      </c>
      <c r="B287" s="6" t="s">
        <v>6093</v>
      </c>
      <c r="C287" s="6"/>
      <c r="D287" s="8">
        <v>50.0</v>
      </c>
      <c r="E287" s="8">
        <v>8954254.0</v>
      </c>
      <c r="F287" s="7" t="b">
        <v>0</v>
      </c>
      <c r="G287" s="7" t="b">
        <v>0</v>
      </c>
      <c r="H287" s="6" t="s">
        <v>13100</v>
      </c>
      <c r="I287" s="6" t="s">
        <v>13321</v>
      </c>
      <c r="J287" s="6" t="s">
        <v>13797</v>
      </c>
      <c r="K287" s="6"/>
      <c r="L287" s="6" t="s">
        <v>12542</v>
      </c>
      <c r="M287" s="6" t="s">
        <v>14052</v>
      </c>
      <c r="N287" s="6" t="s">
        <v>14053</v>
      </c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 t="s">
        <v>14054</v>
      </c>
      <c r="B288" s="6" t="s">
        <v>6093</v>
      </c>
      <c r="C288" s="6"/>
      <c r="D288" s="8">
        <v>50.0</v>
      </c>
      <c r="E288" s="8">
        <v>2.7840105E7</v>
      </c>
      <c r="F288" s="7" t="b">
        <v>0</v>
      </c>
      <c r="G288" s="7" t="b">
        <v>0</v>
      </c>
      <c r="H288" s="6" t="s">
        <v>13100</v>
      </c>
      <c r="I288" s="6" t="s">
        <v>13321</v>
      </c>
      <c r="J288" s="6" t="s">
        <v>13797</v>
      </c>
      <c r="K288" s="6"/>
      <c r="L288" s="6" t="s">
        <v>12542</v>
      </c>
      <c r="M288" s="6" t="s">
        <v>14055</v>
      </c>
      <c r="N288" s="6" t="s">
        <v>14056</v>
      </c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 t="s">
        <v>14057</v>
      </c>
      <c r="B289" s="6" t="s">
        <v>6093</v>
      </c>
      <c r="C289" s="6"/>
      <c r="D289" s="8">
        <v>50.0</v>
      </c>
      <c r="E289" s="8">
        <v>1.5054031E7</v>
      </c>
      <c r="F289" s="7" t="b">
        <v>0</v>
      </c>
      <c r="G289" s="7" t="b">
        <v>0</v>
      </c>
      <c r="H289" s="6" t="s">
        <v>13036</v>
      </c>
      <c r="I289" s="6" t="s">
        <v>13321</v>
      </c>
      <c r="J289" s="6" t="s">
        <v>13811</v>
      </c>
      <c r="K289" s="6"/>
      <c r="L289" s="6" t="s">
        <v>723</v>
      </c>
      <c r="M289" s="6" t="s">
        <v>14058</v>
      </c>
      <c r="N289" s="6" t="s">
        <v>14059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 t="s">
        <v>14060</v>
      </c>
      <c r="B290" s="6" t="s">
        <v>6093</v>
      </c>
      <c r="C290" s="6"/>
      <c r="D290" s="8">
        <v>50.0</v>
      </c>
      <c r="E290" s="8">
        <v>1.402793E7</v>
      </c>
      <c r="F290" s="7" t="b">
        <v>0</v>
      </c>
      <c r="G290" s="7" t="b">
        <v>0</v>
      </c>
      <c r="H290" s="6" t="s">
        <v>13036</v>
      </c>
      <c r="I290" s="6" t="s">
        <v>13321</v>
      </c>
      <c r="J290" s="6" t="s">
        <v>13811</v>
      </c>
      <c r="K290" s="6"/>
      <c r="L290" s="6" t="s">
        <v>723</v>
      </c>
      <c r="M290" s="6" t="s">
        <v>14061</v>
      </c>
      <c r="N290" s="6" t="s">
        <v>14062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 t="s">
        <v>14063</v>
      </c>
      <c r="B291" s="6" t="s">
        <v>6093</v>
      </c>
      <c r="C291" s="6"/>
      <c r="D291" s="8">
        <v>50.0</v>
      </c>
      <c r="E291" s="8">
        <v>1.0184131E7</v>
      </c>
      <c r="F291" s="7" t="b">
        <v>0</v>
      </c>
      <c r="G291" s="7" t="b">
        <v>0</v>
      </c>
      <c r="H291" s="6" t="s">
        <v>13096</v>
      </c>
      <c r="I291" s="6" t="s">
        <v>13321</v>
      </c>
      <c r="J291" s="6" t="s">
        <v>13811</v>
      </c>
      <c r="K291" s="6"/>
      <c r="L291" s="6" t="s">
        <v>723</v>
      </c>
      <c r="M291" s="6" t="s">
        <v>14064</v>
      </c>
      <c r="N291" s="6" t="s">
        <v>14065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 t="s">
        <v>14066</v>
      </c>
      <c r="B292" s="6" t="s">
        <v>6093</v>
      </c>
      <c r="C292" s="6"/>
      <c r="D292" s="8">
        <v>50.0</v>
      </c>
      <c r="E292" s="8">
        <v>6956695.0</v>
      </c>
      <c r="F292" s="7" t="b">
        <v>0</v>
      </c>
      <c r="G292" s="7" t="b">
        <v>0</v>
      </c>
      <c r="H292" s="6" t="s">
        <v>13096</v>
      </c>
      <c r="I292" s="6" t="s">
        <v>13321</v>
      </c>
      <c r="J292" s="6" t="s">
        <v>13811</v>
      </c>
      <c r="K292" s="6"/>
      <c r="L292" s="6" t="s">
        <v>723</v>
      </c>
      <c r="M292" s="6" t="s">
        <v>14067</v>
      </c>
      <c r="N292" s="6" t="s">
        <v>14068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 t="s">
        <v>14069</v>
      </c>
      <c r="B293" s="6" t="s">
        <v>6093</v>
      </c>
      <c r="C293" s="6"/>
      <c r="D293" s="8">
        <v>50.0</v>
      </c>
      <c r="E293" s="8">
        <v>7076155.0</v>
      </c>
      <c r="F293" s="7" t="b">
        <v>0</v>
      </c>
      <c r="G293" s="7" t="b">
        <v>0</v>
      </c>
      <c r="H293" s="6" t="s">
        <v>13124</v>
      </c>
      <c r="I293" s="6" t="s">
        <v>13321</v>
      </c>
      <c r="J293" s="6" t="s">
        <v>13817</v>
      </c>
      <c r="K293" s="6"/>
      <c r="L293" s="6" t="s">
        <v>12346</v>
      </c>
      <c r="M293" s="6" t="s">
        <v>14070</v>
      </c>
      <c r="N293" s="6" t="s">
        <v>14071</v>
      </c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 t="s">
        <v>14072</v>
      </c>
      <c r="B294" s="6" t="s">
        <v>6093</v>
      </c>
      <c r="C294" s="6"/>
      <c r="D294" s="8">
        <v>50.0</v>
      </c>
      <c r="E294" s="8">
        <v>1.0807701E7</v>
      </c>
      <c r="F294" s="7" t="b">
        <v>0</v>
      </c>
      <c r="G294" s="7" t="b">
        <v>0</v>
      </c>
      <c r="H294" s="6" t="s">
        <v>13124</v>
      </c>
      <c r="I294" s="6" t="s">
        <v>13321</v>
      </c>
      <c r="J294" s="6" t="s">
        <v>13817</v>
      </c>
      <c r="K294" s="6"/>
      <c r="L294" s="6" t="s">
        <v>12346</v>
      </c>
      <c r="M294" s="6" t="s">
        <v>14073</v>
      </c>
      <c r="N294" s="6" t="s">
        <v>14074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 t="s">
        <v>14075</v>
      </c>
      <c r="B295" s="6" t="s">
        <v>6093</v>
      </c>
      <c r="C295" s="6"/>
      <c r="D295" s="8">
        <v>50.0</v>
      </c>
      <c r="E295" s="8">
        <v>7698019.0</v>
      </c>
      <c r="F295" s="7" t="b">
        <v>0</v>
      </c>
      <c r="G295" s="7" t="b">
        <v>0</v>
      </c>
      <c r="H295" s="6" t="s">
        <v>13076</v>
      </c>
      <c r="I295" s="6" t="s">
        <v>13321</v>
      </c>
      <c r="J295" s="6" t="s">
        <v>13830</v>
      </c>
      <c r="K295" s="6"/>
      <c r="L295" s="6" t="s">
        <v>98</v>
      </c>
      <c r="M295" s="6" t="s">
        <v>14076</v>
      </c>
      <c r="N295" s="6" t="s">
        <v>14077</v>
      </c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 t="s">
        <v>14078</v>
      </c>
      <c r="B296" s="6" t="s">
        <v>6093</v>
      </c>
      <c r="C296" s="6"/>
      <c r="D296" s="8">
        <v>50.0</v>
      </c>
      <c r="E296" s="8">
        <v>2.865514E7</v>
      </c>
      <c r="F296" s="7" t="b">
        <v>0</v>
      </c>
      <c r="G296" s="7" t="b">
        <v>0</v>
      </c>
      <c r="H296" s="6" t="s">
        <v>13076</v>
      </c>
      <c r="I296" s="6" t="s">
        <v>13321</v>
      </c>
      <c r="J296" s="6" t="s">
        <v>13830</v>
      </c>
      <c r="K296" s="6"/>
      <c r="L296" s="6" t="s">
        <v>98</v>
      </c>
      <c r="M296" s="6" t="s">
        <v>14079</v>
      </c>
      <c r="N296" s="6" t="s">
        <v>14080</v>
      </c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 t="s">
        <v>14081</v>
      </c>
      <c r="B297" s="6" t="s">
        <v>6093</v>
      </c>
      <c r="C297" s="6"/>
      <c r="D297" s="8">
        <v>50.0</v>
      </c>
      <c r="E297" s="8">
        <v>1.4288628E7</v>
      </c>
      <c r="F297" s="7" t="b">
        <v>0</v>
      </c>
      <c r="G297" s="7" t="b">
        <v>0</v>
      </c>
      <c r="H297" s="6" t="s">
        <v>13108</v>
      </c>
      <c r="I297" s="6" t="s">
        <v>13321</v>
      </c>
      <c r="J297" s="6" t="s">
        <v>13830</v>
      </c>
      <c r="K297" s="6"/>
      <c r="L297" s="6" t="s">
        <v>98</v>
      </c>
      <c r="M297" s="6" t="s">
        <v>14082</v>
      </c>
      <c r="N297" s="6" t="s">
        <v>14083</v>
      </c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 t="s">
        <v>14084</v>
      </c>
      <c r="B298" s="6" t="s">
        <v>6093</v>
      </c>
      <c r="C298" s="6"/>
      <c r="D298" s="8">
        <v>50.0</v>
      </c>
      <c r="E298" s="8">
        <v>9154349.0</v>
      </c>
      <c r="F298" s="7" t="b">
        <v>0</v>
      </c>
      <c r="G298" s="7" t="b">
        <v>0</v>
      </c>
      <c r="H298" s="6" t="s">
        <v>13048</v>
      </c>
      <c r="I298" s="6" t="s">
        <v>13321</v>
      </c>
      <c r="J298" s="6" t="s">
        <v>13756</v>
      </c>
      <c r="K298" s="6"/>
      <c r="L298" s="6" t="s">
        <v>12377</v>
      </c>
      <c r="M298" s="6" t="s">
        <v>14085</v>
      </c>
      <c r="N298" s="6" t="s">
        <v>14086</v>
      </c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 t="s">
        <v>14087</v>
      </c>
      <c r="B299" s="6" t="s">
        <v>6093</v>
      </c>
      <c r="C299" s="6"/>
      <c r="D299" s="8">
        <v>50.0</v>
      </c>
      <c r="E299" s="8">
        <v>1.0569108E7</v>
      </c>
      <c r="F299" s="7" t="b">
        <v>0</v>
      </c>
      <c r="G299" s="7" t="b">
        <v>0</v>
      </c>
      <c r="H299" s="6" t="s">
        <v>13040</v>
      </c>
      <c r="I299" s="6" t="s">
        <v>13321</v>
      </c>
      <c r="J299" s="6" t="s">
        <v>13756</v>
      </c>
      <c r="K299" s="6"/>
      <c r="L299" s="6" t="s">
        <v>12377</v>
      </c>
      <c r="M299" s="6" t="s">
        <v>14088</v>
      </c>
      <c r="N299" s="6" t="s">
        <v>14089</v>
      </c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 t="s">
        <v>14090</v>
      </c>
      <c r="B300" s="6" t="s">
        <v>6093</v>
      </c>
      <c r="C300" s="6"/>
      <c r="D300" s="8">
        <v>50.0</v>
      </c>
      <c r="E300" s="8">
        <v>2.5755999E7</v>
      </c>
      <c r="F300" s="7" t="b">
        <v>0</v>
      </c>
      <c r="G300" s="7" t="b">
        <v>0</v>
      </c>
      <c r="H300" s="6" t="s">
        <v>13040</v>
      </c>
      <c r="I300" s="6" t="s">
        <v>13321</v>
      </c>
      <c r="J300" s="6" t="s">
        <v>13756</v>
      </c>
      <c r="K300" s="6"/>
      <c r="L300" s="6" t="s">
        <v>12377</v>
      </c>
      <c r="M300" s="6" t="s">
        <v>14091</v>
      </c>
      <c r="N300" s="6" t="s">
        <v>14092</v>
      </c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 t="s">
        <v>14093</v>
      </c>
      <c r="B301" s="6" t="s">
        <v>6093</v>
      </c>
      <c r="C301" s="6"/>
      <c r="D301" s="8">
        <v>50.0</v>
      </c>
      <c r="E301" s="8">
        <v>1.1282394E7</v>
      </c>
      <c r="F301" s="7" t="b">
        <v>0</v>
      </c>
      <c r="G301" s="7" t="b">
        <v>0</v>
      </c>
      <c r="H301" s="6" t="s">
        <v>13088</v>
      </c>
      <c r="I301" s="6" t="s">
        <v>13321</v>
      </c>
      <c r="J301" s="6" t="s">
        <v>13824</v>
      </c>
      <c r="K301" s="6"/>
      <c r="L301" s="6" t="s">
        <v>12368</v>
      </c>
      <c r="M301" s="6" t="s">
        <v>14094</v>
      </c>
      <c r="N301" s="6" t="s">
        <v>14095</v>
      </c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 t="s">
        <v>14096</v>
      </c>
      <c r="B302" s="6" t="s">
        <v>6093</v>
      </c>
      <c r="C302" s="6"/>
      <c r="D302" s="8">
        <v>50.0</v>
      </c>
      <c r="E302" s="8">
        <v>9033776.0</v>
      </c>
      <c r="F302" s="7" t="b">
        <v>0</v>
      </c>
      <c r="G302" s="7" t="b">
        <v>0</v>
      </c>
      <c r="H302" s="6" t="s">
        <v>13020</v>
      </c>
      <c r="I302" s="6" t="s">
        <v>13321</v>
      </c>
      <c r="J302" s="6" t="s">
        <v>13801</v>
      </c>
      <c r="K302" s="6"/>
      <c r="L302" s="6" t="s">
        <v>794</v>
      </c>
      <c r="M302" s="6" t="s">
        <v>14097</v>
      </c>
      <c r="N302" s="6" t="s">
        <v>14098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 t="s">
        <v>13266</v>
      </c>
      <c r="B303" s="6" t="s">
        <v>6093</v>
      </c>
      <c r="C303" s="6"/>
      <c r="D303" s="8">
        <v>50.0</v>
      </c>
      <c r="E303" s="8">
        <v>7.7078467E7</v>
      </c>
      <c r="F303" s="7" t="b">
        <v>0</v>
      </c>
      <c r="G303" s="7" t="b">
        <v>0</v>
      </c>
      <c r="H303" s="6" t="s">
        <v>13265</v>
      </c>
      <c r="I303" s="6" t="s">
        <v>13321</v>
      </c>
      <c r="J303" s="6" t="s">
        <v>14099</v>
      </c>
      <c r="K303" s="6"/>
      <c r="L303" s="6" t="s">
        <v>12377</v>
      </c>
      <c r="M303" s="6" t="s">
        <v>14100</v>
      </c>
      <c r="N303" s="6" t="s">
        <v>14101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 t="s">
        <v>13234</v>
      </c>
      <c r="B304" s="6" t="s">
        <v>6093</v>
      </c>
      <c r="C304" s="6"/>
      <c r="D304" s="8">
        <v>50.0</v>
      </c>
      <c r="E304" s="8">
        <v>7.6877502E7</v>
      </c>
      <c r="F304" s="7" t="b">
        <v>0</v>
      </c>
      <c r="G304" s="7" t="b">
        <v>0</v>
      </c>
      <c r="H304" s="6" t="s">
        <v>13233</v>
      </c>
      <c r="I304" s="6" t="s">
        <v>13321</v>
      </c>
      <c r="J304" s="6" t="s">
        <v>14102</v>
      </c>
      <c r="K304" s="6"/>
      <c r="L304" s="6" t="s">
        <v>12567</v>
      </c>
      <c r="M304" s="6" t="s">
        <v>14103</v>
      </c>
      <c r="N304" s="6" t="s">
        <v>14104</v>
      </c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 t="s">
        <v>13246</v>
      </c>
      <c r="B305" s="6" t="s">
        <v>6093</v>
      </c>
      <c r="C305" s="6"/>
      <c r="D305" s="8">
        <v>50.0</v>
      </c>
      <c r="E305" s="8">
        <v>7.4425658E7</v>
      </c>
      <c r="F305" s="7" t="b">
        <v>0</v>
      </c>
      <c r="G305" s="7" t="b">
        <v>0</v>
      </c>
      <c r="H305" s="6" t="s">
        <v>13245</v>
      </c>
      <c r="I305" s="6" t="s">
        <v>13321</v>
      </c>
      <c r="J305" s="6" t="s">
        <v>14102</v>
      </c>
      <c r="K305" s="6"/>
      <c r="L305" s="6" t="s">
        <v>12567</v>
      </c>
      <c r="M305" s="6" t="s">
        <v>14105</v>
      </c>
      <c r="N305" s="6" t="s">
        <v>14106</v>
      </c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 t="s">
        <v>13242</v>
      </c>
      <c r="B306" s="6" t="s">
        <v>6093</v>
      </c>
      <c r="C306" s="6"/>
      <c r="D306" s="8">
        <v>50.0</v>
      </c>
      <c r="E306" s="8">
        <v>8.5608717E7</v>
      </c>
      <c r="F306" s="7" t="b">
        <v>0</v>
      </c>
      <c r="G306" s="7" t="b">
        <v>0</v>
      </c>
      <c r="H306" s="6" t="s">
        <v>13241</v>
      </c>
      <c r="I306" s="6" t="s">
        <v>13321</v>
      </c>
      <c r="J306" s="6" t="s">
        <v>14107</v>
      </c>
      <c r="K306" s="6"/>
      <c r="L306" s="6" t="s">
        <v>3012</v>
      </c>
      <c r="M306" s="6" t="s">
        <v>14108</v>
      </c>
      <c r="N306" s="6" t="s">
        <v>14109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 t="s">
        <v>13274</v>
      </c>
      <c r="B307" s="6" t="s">
        <v>6093</v>
      </c>
      <c r="C307" s="6"/>
      <c r="D307" s="8">
        <v>50.0</v>
      </c>
      <c r="E307" s="8">
        <v>8.343188E7</v>
      </c>
      <c r="F307" s="7" t="b">
        <v>0</v>
      </c>
      <c r="G307" s="7" t="b">
        <v>0</v>
      </c>
      <c r="H307" s="6" t="s">
        <v>13273</v>
      </c>
      <c r="I307" s="6" t="s">
        <v>13321</v>
      </c>
      <c r="J307" s="6" t="s">
        <v>14107</v>
      </c>
      <c r="K307" s="6"/>
      <c r="L307" s="6" t="s">
        <v>3012</v>
      </c>
      <c r="M307" s="6" t="s">
        <v>14110</v>
      </c>
      <c r="N307" s="6" t="s">
        <v>14111</v>
      </c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 t="s">
        <v>13226</v>
      </c>
      <c r="B308" s="6" t="s">
        <v>6093</v>
      </c>
      <c r="C308" s="6"/>
      <c r="D308" s="8">
        <v>50.0</v>
      </c>
      <c r="E308" s="8">
        <v>7.7923697E7</v>
      </c>
      <c r="F308" s="7" t="b">
        <v>0</v>
      </c>
      <c r="G308" s="7" t="b">
        <v>0</v>
      </c>
      <c r="H308" s="6" t="s">
        <v>13225</v>
      </c>
      <c r="I308" s="6" t="s">
        <v>13321</v>
      </c>
      <c r="J308" s="6" t="s">
        <v>14112</v>
      </c>
      <c r="K308" s="6"/>
      <c r="L308" s="6" t="s">
        <v>12341</v>
      </c>
      <c r="M308" s="6" t="s">
        <v>14113</v>
      </c>
      <c r="N308" s="6" t="s">
        <v>14114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 t="s">
        <v>13254</v>
      </c>
      <c r="B309" s="6" t="s">
        <v>6093</v>
      </c>
      <c r="C309" s="6"/>
      <c r="D309" s="8">
        <v>50.0</v>
      </c>
      <c r="E309" s="8">
        <v>9.3433913E7</v>
      </c>
      <c r="F309" s="7" t="b">
        <v>0</v>
      </c>
      <c r="G309" s="7" t="b">
        <v>0</v>
      </c>
      <c r="H309" s="6" t="s">
        <v>13253</v>
      </c>
      <c r="I309" s="6" t="s">
        <v>13321</v>
      </c>
      <c r="J309" s="6" t="s">
        <v>14112</v>
      </c>
      <c r="K309" s="6"/>
      <c r="L309" s="6" t="s">
        <v>12341</v>
      </c>
      <c r="M309" s="6" t="s">
        <v>14115</v>
      </c>
      <c r="N309" s="6" t="s">
        <v>14116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 t="s">
        <v>13250</v>
      </c>
      <c r="B310" s="6" t="s">
        <v>6093</v>
      </c>
      <c r="C310" s="6"/>
      <c r="D310" s="8">
        <v>50.0</v>
      </c>
      <c r="E310" s="8">
        <v>8.1088704E7</v>
      </c>
      <c r="F310" s="7" t="b">
        <v>0</v>
      </c>
      <c r="G310" s="7" t="b">
        <v>0</v>
      </c>
      <c r="H310" s="6" t="s">
        <v>13249</v>
      </c>
      <c r="I310" s="6" t="s">
        <v>13321</v>
      </c>
      <c r="J310" s="6" t="s">
        <v>14117</v>
      </c>
      <c r="K310" s="6"/>
      <c r="L310" s="6" t="s">
        <v>12542</v>
      </c>
      <c r="M310" s="6" t="s">
        <v>14118</v>
      </c>
      <c r="N310" s="6" t="s">
        <v>14119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 t="s">
        <v>13262</v>
      </c>
      <c r="B311" s="6" t="s">
        <v>6093</v>
      </c>
      <c r="C311" s="6"/>
      <c r="D311" s="8">
        <v>50.0</v>
      </c>
      <c r="E311" s="8">
        <v>6.8452216E7</v>
      </c>
      <c r="F311" s="7" t="b">
        <v>0</v>
      </c>
      <c r="G311" s="7" t="b">
        <v>0</v>
      </c>
      <c r="H311" s="6" t="s">
        <v>13261</v>
      </c>
      <c r="I311" s="6" t="s">
        <v>13321</v>
      </c>
      <c r="J311" s="6" t="s">
        <v>14120</v>
      </c>
      <c r="K311" s="6"/>
      <c r="L311" s="6" t="s">
        <v>12346</v>
      </c>
      <c r="M311" s="6" t="s">
        <v>14121</v>
      </c>
      <c r="N311" s="6" t="s">
        <v>14122</v>
      </c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 t="s">
        <v>13238</v>
      </c>
      <c r="B312" s="6" t="s">
        <v>6093</v>
      </c>
      <c r="C312" s="6"/>
      <c r="D312" s="8">
        <v>50.0</v>
      </c>
      <c r="E312" s="8">
        <v>7.1556462E7</v>
      </c>
      <c r="F312" s="7" t="b">
        <v>0</v>
      </c>
      <c r="G312" s="7" t="b">
        <v>0</v>
      </c>
      <c r="H312" s="6" t="s">
        <v>13237</v>
      </c>
      <c r="I312" s="6" t="s">
        <v>13321</v>
      </c>
      <c r="J312" s="6" t="s">
        <v>14120</v>
      </c>
      <c r="K312" s="6"/>
      <c r="L312" s="6" t="s">
        <v>12346</v>
      </c>
      <c r="M312" s="6" t="s">
        <v>14123</v>
      </c>
      <c r="N312" s="6" t="s">
        <v>14124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 t="s">
        <v>12700</v>
      </c>
      <c r="B313" s="6" t="s">
        <v>6093</v>
      </c>
      <c r="C313" s="6"/>
      <c r="D313" s="8">
        <v>55.0</v>
      </c>
      <c r="E313" s="8">
        <v>1.32275582E8</v>
      </c>
      <c r="F313" s="7" t="b">
        <v>0</v>
      </c>
      <c r="G313" s="7" t="b">
        <v>0</v>
      </c>
      <c r="H313" s="6" t="s">
        <v>12699</v>
      </c>
      <c r="I313" s="6" t="s">
        <v>13374</v>
      </c>
      <c r="J313" s="6" t="s">
        <v>13375</v>
      </c>
      <c r="K313" s="6" t="s">
        <v>14125</v>
      </c>
      <c r="L313" s="6" t="s">
        <v>12382</v>
      </c>
      <c r="M313" s="6" t="s">
        <v>13377</v>
      </c>
      <c r="N313" s="6" t="s">
        <v>14126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 t="s">
        <v>12732</v>
      </c>
      <c r="B314" s="6" t="s">
        <v>6093</v>
      </c>
      <c r="C314" s="6"/>
      <c r="D314" s="8">
        <v>55.0</v>
      </c>
      <c r="E314" s="8">
        <v>1.40399478E8</v>
      </c>
      <c r="F314" s="7" t="b">
        <v>0</v>
      </c>
      <c r="G314" s="7" t="b">
        <v>0</v>
      </c>
      <c r="H314" s="6" t="s">
        <v>12731</v>
      </c>
      <c r="I314" s="6" t="s">
        <v>13374</v>
      </c>
      <c r="J314" s="6" t="s">
        <v>13382</v>
      </c>
      <c r="K314" s="6" t="s">
        <v>13383</v>
      </c>
      <c r="L314" s="6" t="s">
        <v>12509</v>
      </c>
      <c r="M314" s="6" t="s">
        <v>13377</v>
      </c>
      <c r="N314" s="6" t="s">
        <v>14127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 t="s">
        <v>12736</v>
      </c>
      <c r="B315" s="6" t="s">
        <v>6093</v>
      </c>
      <c r="C315" s="6"/>
      <c r="D315" s="8">
        <v>55.0</v>
      </c>
      <c r="E315" s="8">
        <v>1.2583842E8</v>
      </c>
      <c r="F315" s="7" t="b">
        <v>0</v>
      </c>
      <c r="G315" s="7" t="b">
        <v>0</v>
      </c>
      <c r="H315" s="6" t="s">
        <v>12735</v>
      </c>
      <c r="I315" s="6" t="s">
        <v>13374</v>
      </c>
      <c r="J315" s="6" t="s">
        <v>13379</v>
      </c>
      <c r="K315" s="6" t="s">
        <v>14128</v>
      </c>
      <c r="L315" s="6" t="s">
        <v>12290</v>
      </c>
      <c r="M315" s="6" t="s">
        <v>13377</v>
      </c>
      <c r="N315" s="6" t="s">
        <v>14129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 t="s">
        <v>12720</v>
      </c>
      <c r="B316" s="6" t="s">
        <v>6093</v>
      </c>
      <c r="C316" s="6"/>
      <c r="D316" s="8">
        <v>55.0</v>
      </c>
      <c r="E316" s="8">
        <v>1.43760779E8</v>
      </c>
      <c r="F316" s="7" t="b">
        <v>0</v>
      </c>
      <c r="G316" s="7" t="b">
        <v>0</v>
      </c>
      <c r="H316" s="6" t="s">
        <v>12719</v>
      </c>
      <c r="I316" s="6" t="s">
        <v>13374</v>
      </c>
      <c r="J316" s="6" t="s">
        <v>13385</v>
      </c>
      <c r="K316" s="6" t="s">
        <v>13386</v>
      </c>
      <c r="L316" s="6" t="s">
        <v>12295</v>
      </c>
      <c r="M316" s="6" t="s">
        <v>13377</v>
      </c>
      <c r="N316" s="6" t="s">
        <v>14130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Z$10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D9D9"/>
    <outlinePr summaryBelow="0" summaryRight="0"/>
  </sheetPr>
  <sheetViews>
    <sheetView workbookViewId="0"/>
  </sheetViews>
  <sheetFormatPr customHeight="1" defaultColWidth="12.63" defaultRowHeight="15.75"/>
  <sheetData>
    <row r="1">
      <c r="A1" s="4" t="str">
        <f>IFERROR(__xludf.DUMMYFUNCTION("FILTER('human BAM'!A:A, 'human BAM'!G:G = FALSE, 'human BAM'!H:H = FALSE, 'human BAM'!I:I = 36)"),"ENCFF344OKG")</f>
        <v>ENCFF344OKG</v>
      </c>
    </row>
    <row r="2">
      <c r="A2" s="4" t="str">
        <f>IFERROR(__xludf.DUMMYFUNCTION("""COMPUTED_VALUE"""),"ENCFF153BDJ")</f>
        <v>ENCFF153BDJ</v>
      </c>
    </row>
    <row r="3">
      <c r="A3" s="4" t="str">
        <f>IFERROR(__xludf.DUMMYFUNCTION("""COMPUTED_VALUE"""),"ENCFF942DSY")</f>
        <v>ENCFF942DSY</v>
      </c>
    </row>
    <row r="4">
      <c r="A4" s="4" t="str">
        <f>IFERROR(__xludf.DUMMYFUNCTION("""COMPUTED_VALUE"""),"ENCFF043PUQ")</f>
        <v>ENCFF043PUQ</v>
      </c>
    </row>
    <row r="5">
      <c r="A5" s="4" t="str">
        <f>IFERROR(__xludf.DUMMYFUNCTION("""COMPUTED_VALUE"""),"ENCFF988REB")</f>
        <v>ENCFF988REB</v>
      </c>
    </row>
    <row r="6">
      <c r="A6" s="4" t="str">
        <f>IFERROR(__xludf.DUMMYFUNCTION("""COMPUTED_VALUE"""),"ENCFF017YII")</f>
        <v>ENCFF017YII</v>
      </c>
    </row>
    <row r="7">
      <c r="A7" s="4" t="str">
        <f>IFERROR(__xludf.DUMMYFUNCTION("""COMPUTED_VALUE"""),"ENCFF487JOS")</f>
        <v>ENCFF487JOS</v>
      </c>
    </row>
    <row r="8">
      <c r="A8" s="4" t="str">
        <f>IFERROR(__xludf.DUMMYFUNCTION("""COMPUTED_VALUE"""),"ENCFF968AIF")</f>
        <v>ENCFF968AIF</v>
      </c>
    </row>
    <row r="9">
      <c r="A9" s="4" t="str">
        <f>IFERROR(__xludf.DUMMYFUNCTION("""COMPUTED_VALUE"""),"ENCFF368JCF")</f>
        <v>ENCFF368JCF</v>
      </c>
    </row>
    <row r="10">
      <c r="A10" s="4" t="str">
        <f>IFERROR(__xludf.DUMMYFUNCTION("""COMPUTED_VALUE"""),"ENCFF597JWO")</f>
        <v>ENCFF597JWO</v>
      </c>
    </row>
    <row r="11">
      <c r="A11" s="4" t="str">
        <f>IFERROR(__xludf.DUMMYFUNCTION("""COMPUTED_VALUE"""),"ENCFF022OWN")</f>
        <v>ENCFF022OWN</v>
      </c>
    </row>
    <row r="12">
      <c r="A12" s="4" t="str">
        <f>IFERROR(__xludf.DUMMYFUNCTION("""COMPUTED_VALUE"""),"ENCFF299YGP")</f>
        <v>ENCFF299YGP</v>
      </c>
    </row>
    <row r="13">
      <c r="A13" s="4" t="str">
        <f>IFERROR(__xludf.DUMMYFUNCTION("""COMPUTED_VALUE"""),"ENCFF747ZVF")</f>
        <v>ENCFF747ZVF</v>
      </c>
    </row>
    <row r="14">
      <c r="A14" s="4" t="str">
        <f>IFERROR(__xludf.DUMMYFUNCTION("""COMPUTED_VALUE"""),"ENCFF355WDB")</f>
        <v>ENCFF355WDB</v>
      </c>
    </row>
    <row r="15">
      <c r="A15" s="4" t="str">
        <f>IFERROR(__xludf.DUMMYFUNCTION("""COMPUTED_VALUE"""),"ENCFF554AXK")</f>
        <v>ENCFF554AXK</v>
      </c>
    </row>
    <row r="16">
      <c r="A16" s="4" t="str">
        <f>IFERROR(__xludf.DUMMYFUNCTION("""COMPUTED_VALUE"""),"ENCFF232ZFT")</f>
        <v>ENCFF232ZFT</v>
      </c>
    </row>
    <row r="17">
      <c r="A17" s="4" t="str">
        <f>IFERROR(__xludf.DUMMYFUNCTION("""COMPUTED_VALUE"""),"ENCFF344NKR")</f>
        <v>ENCFF344NKR</v>
      </c>
    </row>
    <row r="18">
      <c r="A18" s="4" t="str">
        <f>IFERROR(__xludf.DUMMYFUNCTION("""COMPUTED_VALUE"""),"ENCFF131TJA")</f>
        <v>ENCFF131TJA</v>
      </c>
    </row>
    <row r="19">
      <c r="A19" s="4" t="str">
        <f>IFERROR(__xludf.DUMMYFUNCTION("""COMPUTED_VALUE"""),"ENCFF998PVM")</f>
        <v>ENCFF998PVM</v>
      </c>
    </row>
    <row r="20">
      <c r="A20" s="4" t="str">
        <f>IFERROR(__xludf.DUMMYFUNCTION("""COMPUTED_VALUE"""),"ENCFF119DFE")</f>
        <v>ENCFF119DFE</v>
      </c>
    </row>
    <row r="21">
      <c r="A21" s="4" t="str">
        <f>IFERROR(__xludf.DUMMYFUNCTION("""COMPUTED_VALUE"""),"ENCFF928LUL")</f>
        <v>ENCFF928LUL</v>
      </c>
    </row>
    <row r="22">
      <c r="A22" s="4" t="str">
        <f>IFERROR(__xludf.DUMMYFUNCTION("""COMPUTED_VALUE"""),"ENCFF791WOW")</f>
        <v>ENCFF791WOW</v>
      </c>
    </row>
    <row r="23">
      <c r="A23" s="4" t="str">
        <f>IFERROR(__xludf.DUMMYFUNCTION("""COMPUTED_VALUE"""),"ENCFF837FYA")</f>
        <v>ENCFF837FYA</v>
      </c>
    </row>
    <row r="24">
      <c r="A24" s="4" t="str">
        <f>IFERROR(__xludf.DUMMYFUNCTION("""COMPUTED_VALUE"""),"ENCFF880UAU")</f>
        <v>ENCFF880UAU</v>
      </c>
    </row>
    <row r="25">
      <c r="A25" s="4" t="str">
        <f>IFERROR(__xludf.DUMMYFUNCTION("""COMPUTED_VALUE"""),"ENCFF931SQB")</f>
        <v>ENCFF931SQB</v>
      </c>
    </row>
    <row r="26">
      <c r="A26" s="4" t="str">
        <f>IFERROR(__xludf.DUMMYFUNCTION("""COMPUTED_VALUE"""),"ENCFF737ZCN")</f>
        <v>ENCFF737ZCN</v>
      </c>
    </row>
    <row r="27">
      <c r="A27" s="4" t="str">
        <f>IFERROR(__xludf.DUMMYFUNCTION("""COMPUTED_VALUE"""),"ENCFF450CXD")</f>
        <v>ENCFF450CXD</v>
      </c>
    </row>
    <row r="28">
      <c r="A28" s="4" t="str">
        <f>IFERROR(__xludf.DUMMYFUNCTION("""COMPUTED_VALUE"""),"ENCFF952QEE")</f>
        <v>ENCFF952QEE</v>
      </c>
    </row>
    <row r="29">
      <c r="A29" s="4" t="str">
        <f>IFERROR(__xludf.DUMMYFUNCTION("""COMPUTED_VALUE"""),"ENCFF520HKV")</f>
        <v>ENCFF520HKV</v>
      </c>
    </row>
    <row r="30">
      <c r="A30" s="4" t="str">
        <f>IFERROR(__xludf.DUMMYFUNCTION("""COMPUTED_VALUE"""),"ENCFF303SPG")</f>
        <v>ENCFF303SPG</v>
      </c>
    </row>
    <row r="31">
      <c r="A31" s="4" t="str">
        <f>IFERROR(__xludf.DUMMYFUNCTION("""COMPUTED_VALUE"""),"ENCFF713YQB")</f>
        <v>ENCFF713YQB</v>
      </c>
    </row>
    <row r="32">
      <c r="A32" s="4" t="str">
        <f>IFERROR(__xludf.DUMMYFUNCTION("""COMPUTED_VALUE"""),"ENCFF566TWZ")</f>
        <v>ENCFF566TWZ</v>
      </c>
    </row>
    <row r="33">
      <c r="A33" s="4" t="str">
        <f>IFERROR(__xludf.DUMMYFUNCTION("""COMPUTED_VALUE"""),"ENCFF438KJC")</f>
        <v>ENCFF438KJC</v>
      </c>
    </row>
    <row r="34">
      <c r="A34" s="4" t="str">
        <f>IFERROR(__xludf.DUMMYFUNCTION("""COMPUTED_VALUE"""),"ENCFF429XTA")</f>
        <v>ENCFF429XTA</v>
      </c>
    </row>
    <row r="35">
      <c r="A35" s="4" t="str">
        <f>IFERROR(__xludf.DUMMYFUNCTION("""COMPUTED_VALUE"""),"ENCFF373OZW")</f>
        <v>ENCFF373OZW</v>
      </c>
    </row>
    <row r="36">
      <c r="A36" s="4" t="str">
        <f>IFERROR(__xludf.DUMMYFUNCTION("""COMPUTED_VALUE"""),"ENCFF336YCH")</f>
        <v>ENCFF336YCH</v>
      </c>
    </row>
    <row r="37">
      <c r="A37" s="4" t="str">
        <f>IFERROR(__xludf.DUMMYFUNCTION("""COMPUTED_VALUE"""),"ENCFF182KWD")</f>
        <v>ENCFF182KWD</v>
      </c>
    </row>
    <row r="38">
      <c r="A38" s="4" t="str">
        <f>IFERROR(__xludf.DUMMYFUNCTION("""COMPUTED_VALUE"""),"ENCFF570QIM")</f>
        <v>ENCFF570QIM</v>
      </c>
    </row>
    <row r="39">
      <c r="A39" s="4" t="str">
        <f>IFERROR(__xludf.DUMMYFUNCTION("""COMPUTED_VALUE"""),"ENCFF230XRK")</f>
        <v>ENCFF230XRK</v>
      </c>
    </row>
    <row r="40">
      <c r="A40" s="4" t="str">
        <f>IFERROR(__xludf.DUMMYFUNCTION("""COMPUTED_VALUE"""),"ENCFF108CWL")</f>
        <v>ENCFF108CWL</v>
      </c>
    </row>
    <row r="41">
      <c r="A41" s="4" t="str">
        <f>IFERROR(__xludf.DUMMYFUNCTION("""COMPUTED_VALUE"""),"ENCFF861GBM")</f>
        <v>ENCFF861GBM</v>
      </c>
    </row>
    <row r="42">
      <c r="A42" s="4" t="str">
        <f>IFERROR(__xludf.DUMMYFUNCTION("""COMPUTED_VALUE"""),"ENCFF902CRQ")</f>
        <v>ENCFF902CRQ</v>
      </c>
    </row>
    <row r="43">
      <c r="A43" s="4" t="str">
        <f>IFERROR(__xludf.DUMMYFUNCTION("""COMPUTED_VALUE"""),"ENCFF858VPI")</f>
        <v>ENCFF858VPI</v>
      </c>
    </row>
    <row r="44">
      <c r="A44" s="4" t="str">
        <f>IFERROR(__xludf.DUMMYFUNCTION("""COMPUTED_VALUE"""),"ENCFF037MPZ")</f>
        <v>ENCFF037MPZ</v>
      </c>
    </row>
    <row r="45">
      <c r="A45" s="4" t="str">
        <f>IFERROR(__xludf.DUMMYFUNCTION("""COMPUTED_VALUE"""),"ENCFF730XXI")</f>
        <v>ENCFF730XXI</v>
      </c>
    </row>
    <row r="46">
      <c r="A46" s="4" t="str">
        <f>IFERROR(__xludf.DUMMYFUNCTION("""COMPUTED_VALUE"""),"ENCFF070HBM")</f>
        <v>ENCFF070HBM</v>
      </c>
    </row>
    <row r="47">
      <c r="A47" s="4" t="str">
        <f>IFERROR(__xludf.DUMMYFUNCTION("""COMPUTED_VALUE"""),"ENCFF996OUT")</f>
        <v>ENCFF996OUT</v>
      </c>
    </row>
    <row r="48">
      <c r="A48" s="4" t="str">
        <f>IFERROR(__xludf.DUMMYFUNCTION("""COMPUTED_VALUE"""),"ENCFF126PXT")</f>
        <v>ENCFF126PXT</v>
      </c>
    </row>
    <row r="49">
      <c r="A49" s="4" t="str">
        <f>IFERROR(__xludf.DUMMYFUNCTION("""COMPUTED_VALUE"""),"ENCFF499KZH")</f>
        <v>ENCFF499KZH</v>
      </c>
    </row>
    <row r="50">
      <c r="A50" s="4" t="str">
        <f>IFERROR(__xludf.DUMMYFUNCTION("""COMPUTED_VALUE"""),"ENCFF122NRW")</f>
        <v>ENCFF122NRW</v>
      </c>
    </row>
    <row r="51">
      <c r="A51" s="4" t="str">
        <f>IFERROR(__xludf.DUMMYFUNCTION("""COMPUTED_VALUE"""),"ENCFF294LIH")</f>
        <v>ENCFF294LIH</v>
      </c>
    </row>
    <row r="52">
      <c r="A52" s="4" t="str">
        <f>IFERROR(__xludf.DUMMYFUNCTION("""COMPUTED_VALUE"""),"ENCFF783SXE")</f>
        <v>ENCFF783SXE</v>
      </c>
    </row>
    <row r="53">
      <c r="A53" s="4" t="str">
        <f>IFERROR(__xludf.DUMMYFUNCTION("""COMPUTED_VALUE"""),"ENCFF495KCW")</f>
        <v>ENCFF495KCW</v>
      </c>
    </row>
    <row r="54">
      <c r="A54" s="4" t="str">
        <f>IFERROR(__xludf.DUMMYFUNCTION("""COMPUTED_VALUE"""),"ENCFF660XDK")</f>
        <v>ENCFF660XDK</v>
      </c>
    </row>
    <row r="55">
      <c r="A55" s="4" t="str">
        <f>IFERROR(__xludf.DUMMYFUNCTION("""COMPUTED_VALUE"""),"ENCFF966DNY")</f>
        <v>ENCFF966DNY</v>
      </c>
    </row>
    <row r="56">
      <c r="A56" s="4" t="str">
        <f>IFERROR(__xludf.DUMMYFUNCTION("""COMPUTED_VALUE"""),"ENCFF622WYL")</f>
        <v>ENCFF622WYL</v>
      </c>
    </row>
    <row r="57">
      <c r="A57" s="4" t="str">
        <f>IFERROR(__xludf.DUMMYFUNCTION("""COMPUTED_VALUE"""),"ENCFF158SXC")</f>
        <v>ENCFF158SXC</v>
      </c>
    </row>
    <row r="58">
      <c r="A58" s="4" t="str">
        <f>IFERROR(__xludf.DUMMYFUNCTION("""COMPUTED_VALUE"""),"ENCFF963WVO")</f>
        <v>ENCFF963WVO</v>
      </c>
    </row>
    <row r="59">
      <c r="A59" s="4" t="str">
        <f>IFERROR(__xludf.DUMMYFUNCTION("""COMPUTED_VALUE"""),"ENCFF391KPN")</f>
        <v>ENCFF391KPN</v>
      </c>
    </row>
    <row r="60">
      <c r="A60" s="4" t="str">
        <f>IFERROR(__xludf.DUMMYFUNCTION("""COMPUTED_VALUE"""),"ENCFF110LKZ")</f>
        <v>ENCFF110LKZ</v>
      </c>
    </row>
    <row r="61">
      <c r="A61" s="4" t="str">
        <f>IFERROR(__xludf.DUMMYFUNCTION("""COMPUTED_VALUE"""),"ENCFF610ZOD")</f>
        <v>ENCFF610ZOD</v>
      </c>
    </row>
    <row r="62">
      <c r="A62" s="4" t="str">
        <f>IFERROR(__xludf.DUMMYFUNCTION("""COMPUTED_VALUE"""),"ENCFF912MQZ")</f>
        <v>ENCFF912MQZ</v>
      </c>
    </row>
    <row r="63">
      <c r="A63" s="4" t="str">
        <f>IFERROR(__xludf.DUMMYFUNCTION("""COMPUTED_VALUE"""),"ENCFF242LBR")</f>
        <v>ENCFF242LBR</v>
      </c>
    </row>
    <row r="64">
      <c r="A64" s="4" t="str">
        <f>IFERROR(__xludf.DUMMYFUNCTION("""COMPUTED_VALUE"""),"ENCFF758YZM")</f>
        <v>ENCFF758YZM</v>
      </c>
    </row>
    <row r="65">
      <c r="A65" s="4" t="str">
        <f>IFERROR(__xludf.DUMMYFUNCTION("""COMPUTED_VALUE"""),"ENCFF800KVT")</f>
        <v>ENCFF800KVT</v>
      </c>
    </row>
    <row r="66">
      <c r="A66" s="4" t="str">
        <f>IFERROR(__xludf.DUMMYFUNCTION("""COMPUTED_VALUE"""),"ENCFF969QSH")</f>
        <v>ENCFF969QSH</v>
      </c>
    </row>
    <row r="67">
      <c r="A67" s="4" t="str">
        <f>IFERROR(__xludf.DUMMYFUNCTION("""COMPUTED_VALUE"""),"ENCFF283WRF")</f>
        <v>ENCFF283WRF</v>
      </c>
    </row>
    <row r="68">
      <c r="A68" s="4" t="str">
        <f>IFERROR(__xludf.DUMMYFUNCTION("""COMPUTED_VALUE"""),"ENCFF181QVQ")</f>
        <v>ENCFF181QVQ</v>
      </c>
    </row>
    <row r="69">
      <c r="A69" s="4" t="str">
        <f>IFERROR(__xludf.DUMMYFUNCTION("""COMPUTED_VALUE"""),"ENCFF240VHQ")</f>
        <v>ENCFF240VHQ</v>
      </c>
    </row>
    <row r="70">
      <c r="A70" s="4" t="str">
        <f>IFERROR(__xludf.DUMMYFUNCTION("""COMPUTED_VALUE"""),"ENCFF979RYH")</f>
        <v>ENCFF979RYH</v>
      </c>
    </row>
    <row r="71">
      <c r="A71" s="4" t="str">
        <f>IFERROR(__xludf.DUMMYFUNCTION("""COMPUTED_VALUE"""),"ENCFF172HPC")</f>
        <v>ENCFF172HPC</v>
      </c>
    </row>
    <row r="72">
      <c r="A72" s="4" t="str">
        <f>IFERROR(__xludf.DUMMYFUNCTION("""COMPUTED_VALUE"""),"ENCFF332UFU")</f>
        <v>ENCFF332UFU</v>
      </c>
    </row>
    <row r="73">
      <c r="A73" s="4" t="str">
        <f>IFERROR(__xludf.DUMMYFUNCTION("""COMPUTED_VALUE"""),"ENCFF287ELX")</f>
        <v>ENCFF287ELX</v>
      </c>
    </row>
    <row r="74">
      <c r="A74" s="4" t="str">
        <f>IFERROR(__xludf.DUMMYFUNCTION("""COMPUTED_VALUE"""),"ENCFF722SGB")</f>
        <v>ENCFF722SGB</v>
      </c>
    </row>
    <row r="75">
      <c r="A75" s="4" t="str">
        <f>IFERROR(__xludf.DUMMYFUNCTION("""COMPUTED_VALUE"""),"ENCFF384SVU")</f>
        <v>ENCFF384SVU</v>
      </c>
    </row>
    <row r="76">
      <c r="A76" s="4" t="str">
        <f>IFERROR(__xludf.DUMMYFUNCTION("""COMPUTED_VALUE"""),"ENCFF877PBK")</f>
        <v>ENCFF877PBK</v>
      </c>
    </row>
    <row r="77">
      <c r="A77" s="4" t="str">
        <f>IFERROR(__xludf.DUMMYFUNCTION("""COMPUTED_VALUE"""),"ENCFF263JCI")</f>
        <v>ENCFF263JCI</v>
      </c>
    </row>
    <row r="78">
      <c r="A78" s="4" t="str">
        <f>IFERROR(__xludf.DUMMYFUNCTION("""COMPUTED_VALUE"""),"ENCFF407TAF")</f>
        <v>ENCFF407TAF</v>
      </c>
    </row>
    <row r="79">
      <c r="A79" s="4" t="str">
        <f>IFERROR(__xludf.DUMMYFUNCTION("""COMPUTED_VALUE"""),"ENCFF651LXH")</f>
        <v>ENCFF651LXH</v>
      </c>
    </row>
    <row r="80">
      <c r="A80" s="4" t="str">
        <f>IFERROR(__xludf.DUMMYFUNCTION("""COMPUTED_VALUE"""),"ENCFF719ENQ")</f>
        <v>ENCFF719ENQ</v>
      </c>
    </row>
    <row r="81">
      <c r="A81" s="4" t="str">
        <f>IFERROR(__xludf.DUMMYFUNCTION("""COMPUTED_VALUE"""),"ENCFF128SFZ")</f>
        <v>ENCFF128SFZ</v>
      </c>
    </row>
    <row r="82">
      <c r="A82" s="4" t="str">
        <f>IFERROR(__xludf.DUMMYFUNCTION("""COMPUTED_VALUE"""),"ENCFF657IMK")</f>
        <v>ENCFF657IMK</v>
      </c>
    </row>
    <row r="83">
      <c r="A83" s="4" t="str">
        <f>IFERROR(__xludf.DUMMYFUNCTION("""COMPUTED_VALUE"""),"ENCFF580GBQ")</f>
        <v>ENCFF580GBQ</v>
      </c>
    </row>
    <row r="84">
      <c r="A84" s="4" t="str">
        <f>IFERROR(__xludf.DUMMYFUNCTION("""COMPUTED_VALUE"""),"ENCFF484PBB")</f>
        <v>ENCFF484PBB</v>
      </c>
    </row>
    <row r="85">
      <c r="A85" s="4" t="str">
        <f>IFERROR(__xludf.DUMMYFUNCTION("""COMPUTED_VALUE"""),"ENCFF098QIR")</f>
        <v>ENCFF098QIR</v>
      </c>
    </row>
    <row r="86">
      <c r="A86" s="4" t="str">
        <f>IFERROR(__xludf.DUMMYFUNCTION("""COMPUTED_VALUE"""),"ENCFF873CHB")</f>
        <v>ENCFF873CHB</v>
      </c>
    </row>
    <row r="87">
      <c r="A87" s="4" t="str">
        <f>IFERROR(__xludf.DUMMYFUNCTION("""COMPUTED_VALUE"""),"ENCFF498CHW")</f>
        <v>ENCFF498CHW</v>
      </c>
    </row>
    <row r="88">
      <c r="A88" s="4" t="str">
        <f>IFERROR(__xludf.DUMMYFUNCTION("""COMPUTED_VALUE"""),"ENCFF967YIL")</f>
        <v>ENCFF967YIL</v>
      </c>
    </row>
    <row r="89">
      <c r="A89" s="4" t="str">
        <f>IFERROR(__xludf.DUMMYFUNCTION("""COMPUTED_VALUE"""),"ENCFF437LCH")</f>
        <v>ENCFF437LCH</v>
      </c>
    </row>
    <row r="90">
      <c r="A90" s="4" t="str">
        <f>IFERROR(__xludf.DUMMYFUNCTION("""COMPUTED_VALUE"""),"ENCFF587ORK")</f>
        <v>ENCFF587ORK</v>
      </c>
    </row>
    <row r="91">
      <c r="A91" s="4" t="str">
        <f>IFERROR(__xludf.DUMMYFUNCTION("""COMPUTED_VALUE"""),"ENCFF432ESG")</f>
        <v>ENCFF432ESG</v>
      </c>
    </row>
    <row r="92">
      <c r="A92" s="4" t="str">
        <f>IFERROR(__xludf.DUMMYFUNCTION("""COMPUTED_VALUE"""),"ENCFF176RYY")</f>
        <v>ENCFF176RYY</v>
      </c>
    </row>
    <row r="93">
      <c r="A93" s="4" t="str">
        <f>IFERROR(__xludf.DUMMYFUNCTION("""COMPUTED_VALUE"""),"ENCFF356XXK")</f>
        <v>ENCFF356XXK</v>
      </c>
    </row>
    <row r="94">
      <c r="A94" s="4" t="str">
        <f>IFERROR(__xludf.DUMMYFUNCTION("""COMPUTED_VALUE"""),"ENCFF095MVW")</f>
        <v>ENCFF095MVW</v>
      </c>
    </row>
    <row r="95">
      <c r="A95" s="4" t="str">
        <f>IFERROR(__xludf.DUMMYFUNCTION("""COMPUTED_VALUE"""),"ENCFF177VIE")</f>
        <v>ENCFF177VIE</v>
      </c>
    </row>
    <row r="96">
      <c r="A96" s="4" t="str">
        <f>IFERROR(__xludf.DUMMYFUNCTION("""COMPUTED_VALUE"""),"ENCFF532QUW")</f>
        <v>ENCFF532QUW</v>
      </c>
    </row>
    <row r="97">
      <c r="A97" s="4" t="str">
        <f>IFERROR(__xludf.DUMMYFUNCTION("""COMPUTED_VALUE"""),"ENCFF598VBU")</f>
        <v>ENCFF598VBU</v>
      </c>
    </row>
    <row r="98">
      <c r="A98" s="4" t="str">
        <f>IFERROR(__xludf.DUMMYFUNCTION("""COMPUTED_VALUE"""),"ENCFF296QGR")</f>
        <v>ENCFF296QGR</v>
      </c>
    </row>
    <row r="99">
      <c r="A99" s="4" t="str">
        <f>IFERROR(__xludf.DUMMYFUNCTION("""COMPUTED_VALUE"""),"ENCFF163MVW")</f>
        <v>ENCFF163MVW</v>
      </c>
    </row>
    <row r="100">
      <c r="A100" s="4" t="str">
        <f>IFERROR(__xludf.DUMMYFUNCTION("""COMPUTED_VALUE"""),"ENCFF685ZDP")</f>
        <v>ENCFF685ZDP</v>
      </c>
    </row>
    <row r="101">
      <c r="A101" s="4" t="str">
        <f>IFERROR(__xludf.DUMMYFUNCTION("""COMPUTED_VALUE"""),"ENCFF080YJE")</f>
        <v>ENCFF080YJE</v>
      </c>
    </row>
    <row r="102">
      <c r="A102" s="4" t="str">
        <f>IFERROR(__xludf.DUMMYFUNCTION("""COMPUTED_VALUE"""),"ENCFF155SHG")</f>
        <v>ENCFF155SHG</v>
      </c>
    </row>
    <row r="103">
      <c r="A103" s="4" t="str">
        <f>IFERROR(__xludf.DUMMYFUNCTION("""COMPUTED_VALUE"""),"ENCFF303FKW")</f>
        <v>ENCFF303FKW</v>
      </c>
    </row>
    <row r="104">
      <c r="A104" s="4" t="str">
        <f>IFERROR(__xludf.DUMMYFUNCTION("""COMPUTED_VALUE"""),"ENCFF092GQD")</f>
        <v>ENCFF092GQD</v>
      </c>
    </row>
    <row r="105">
      <c r="A105" s="4" t="str">
        <f>IFERROR(__xludf.DUMMYFUNCTION("""COMPUTED_VALUE"""),"ENCFF469FYX")</f>
        <v>ENCFF469FYX</v>
      </c>
    </row>
    <row r="106">
      <c r="A106" s="4" t="str">
        <f>IFERROR(__xludf.DUMMYFUNCTION("""COMPUTED_VALUE"""),"ENCFF312LXY")</f>
        <v>ENCFF312LXY</v>
      </c>
    </row>
    <row r="107">
      <c r="A107" s="4" t="str">
        <f>IFERROR(__xludf.DUMMYFUNCTION("""COMPUTED_VALUE"""),"ENCFF914PQG")</f>
        <v>ENCFF914PQG</v>
      </c>
    </row>
    <row r="108">
      <c r="A108" s="4" t="str">
        <f>IFERROR(__xludf.DUMMYFUNCTION("""COMPUTED_VALUE"""),"ENCFF455PYS")</f>
        <v>ENCFF455PYS</v>
      </c>
    </row>
    <row r="109">
      <c r="A109" s="4" t="str">
        <f>IFERROR(__xludf.DUMMYFUNCTION("""COMPUTED_VALUE"""),"ENCFF352RKQ")</f>
        <v>ENCFF352RKQ</v>
      </c>
    </row>
    <row r="110">
      <c r="A110" s="4" t="str">
        <f>IFERROR(__xludf.DUMMYFUNCTION("""COMPUTED_VALUE"""),"ENCFF545JWL")</f>
        <v>ENCFF545JWL</v>
      </c>
    </row>
    <row r="111">
      <c r="A111" s="4" t="str">
        <f>IFERROR(__xludf.DUMMYFUNCTION("""COMPUTED_VALUE"""),"ENCFF294FNY")</f>
        <v>ENCFF294FNY</v>
      </c>
    </row>
    <row r="112">
      <c r="A112" s="4" t="str">
        <f>IFERROR(__xludf.DUMMYFUNCTION("""COMPUTED_VALUE"""),"ENCFF976RPU")</f>
        <v>ENCFF976RPU</v>
      </c>
    </row>
    <row r="113">
      <c r="A113" s="4" t="str">
        <f>IFERROR(__xludf.DUMMYFUNCTION("""COMPUTED_VALUE"""),"ENCFF424XCA")</f>
        <v>ENCFF424XCA</v>
      </c>
    </row>
    <row r="114">
      <c r="A114" s="4" t="str">
        <f>IFERROR(__xludf.DUMMYFUNCTION("""COMPUTED_VALUE"""),"ENCFF721CZL")</f>
        <v>ENCFF721CZL</v>
      </c>
    </row>
    <row r="115">
      <c r="A115" s="4" t="str">
        <f>IFERROR(__xludf.DUMMYFUNCTION("""COMPUTED_VALUE"""),"ENCFF993HAX")</f>
        <v>ENCFF993HAX</v>
      </c>
    </row>
    <row r="116">
      <c r="A116" s="4" t="str">
        <f>IFERROR(__xludf.DUMMYFUNCTION("""COMPUTED_VALUE"""),"ENCFF563GBN")</f>
        <v>ENCFF563GBN</v>
      </c>
    </row>
    <row r="117">
      <c r="A117" s="4" t="str">
        <f>IFERROR(__xludf.DUMMYFUNCTION("""COMPUTED_VALUE"""),"ENCFF339AEL")</f>
        <v>ENCFF339AEL</v>
      </c>
    </row>
    <row r="118">
      <c r="A118" s="4" t="str">
        <f>IFERROR(__xludf.DUMMYFUNCTION("""COMPUTED_VALUE"""),"ENCFF433SPB")</f>
        <v>ENCFF433SPB</v>
      </c>
    </row>
    <row r="119">
      <c r="A119" s="4" t="str">
        <f>IFERROR(__xludf.DUMMYFUNCTION("""COMPUTED_VALUE"""),"ENCFF025ODI")</f>
        <v>ENCFF025ODI</v>
      </c>
    </row>
    <row r="120">
      <c r="A120" s="4" t="str">
        <f>IFERROR(__xludf.DUMMYFUNCTION("""COMPUTED_VALUE"""),"ENCFF388MUS")</f>
        <v>ENCFF388MUS</v>
      </c>
    </row>
    <row r="121">
      <c r="A121" s="4" t="str">
        <f>IFERROR(__xludf.DUMMYFUNCTION("""COMPUTED_VALUE"""),"ENCFF834HAL")</f>
        <v>ENCFF834HAL</v>
      </c>
    </row>
    <row r="122">
      <c r="A122" s="4" t="str">
        <f>IFERROR(__xludf.DUMMYFUNCTION("""COMPUTED_VALUE"""),"ENCFF904AFA")</f>
        <v>ENCFF904AFA</v>
      </c>
    </row>
    <row r="123">
      <c r="A123" s="4" t="str">
        <f>IFERROR(__xludf.DUMMYFUNCTION("""COMPUTED_VALUE"""),"ENCFF596NBD")</f>
        <v>ENCFF596NBD</v>
      </c>
    </row>
    <row r="124">
      <c r="A124" s="4" t="str">
        <f>IFERROR(__xludf.DUMMYFUNCTION("""COMPUTED_VALUE"""),"ENCFF674KBD")</f>
        <v>ENCFF674KBD</v>
      </c>
    </row>
    <row r="125">
      <c r="A125" s="4" t="str">
        <f>IFERROR(__xludf.DUMMYFUNCTION("""COMPUTED_VALUE"""),"ENCFF359JQU")</f>
        <v>ENCFF359JQU</v>
      </c>
    </row>
    <row r="126">
      <c r="A126" s="4" t="str">
        <f>IFERROR(__xludf.DUMMYFUNCTION("""COMPUTED_VALUE"""),"ENCFF155ZQO")</f>
        <v>ENCFF155ZQO</v>
      </c>
    </row>
    <row r="127">
      <c r="A127" s="4" t="str">
        <f>IFERROR(__xludf.DUMMYFUNCTION("""COMPUTED_VALUE"""),"ENCFF436TNJ")</f>
        <v>ENCFF436TNJ</v>
      </c>
    </row>
    <row r="128">
      <c r="A128" s="4" t="str">
        <f>IFERROR(__xludf.DUMMYFUNCTION("""COMPUTED_VALUE"""),"ENCFF117MXN")</f>
        <v>ENCFF117MXN</v>
      </c>
    </row>
    <row r="129">
      <c r="A129" s="4" t="str">
        <f>IFERROR(__xludf.DUMMYFUNCTION("""COMPUTED_VALUE"""),"ENCFF727ZPX")</f>
        <v>ENCFF727ZPX</v>
      </c>
    </row>
    <row r="130">
      <c r="A130" s="4" t="str">
        <f>IFERROR(__xludf.DUMMYFUNCTION("""COMPUTED_VALUE"""),"ENCFF954DWW")</f>
        <v>ENCFF954DWW</v>
      </c>
    </row>
    <row r="131">
      <c r="A131" s="4" t="str">
        <f>IFERROR(__xludf.DUMMYFUNCTION("""COMPUTED_VALUE"""),"ENCFF039ZCG")</f>
        <v>ENCFF039ZCG</v>
      </c>
    </row>
    <row r="132">
      <c r="A132" s="4" t="str">
        <f>IFERROR(__xludf.DUMMYFUNCTION("""COMPUTED_VALUE"""),"ENCFF917YUP")</f>
        <v>ENCFF917YUP</v>
      </c>
    </row>
    <row r="133">
      <c r="A133" s="4" t="str">
        <f>IFERROR(__xludf.DUMMYFUNCTION("""COMPUTED_VALUE"""),"ENCFF035CLW")</f>
        <v>ENCFF035CLW</v>
      </c>
    </row>
    <row r="134">
      <c r="A134" s="4" t="str">
        <f>IFERROR(__xludf.DUMMYFUNCTION("""COMPUTED_VALUE"""),"ENCFF948UNV")</f>
        <v>ENCFF948UNV</v>
      </c>
    </row>
    <row r="135">
      <c r="A135" s="4" t="str">
        <f>IFERROR(__xludf.DUMMYFUNCTION("""COMPUTED_VALUE"""),"ENCFF034CAM")</f>
        <v>ENCFF034CAM</v>
      </c>
    </row>
    <row r="136">
      <c r="A136" s="4" t="str">
        <f>IFERROR(__xludf.DUMMYFUNCTION("""COMPUTED_VALUE"""),"ENCFF181BIE")</f>
        <v>ENCFF181BIE</v>
      </c>
    </row>
    <row r="137">
      <c r="A137" s="4" t="str">
        <f>IFERROR(__xludf.DUMMYFUNCTION("""COMPUTED_VALUE"""),"ENCFF917GFZ")</f>
        <v>ENCFF917GFZ</v>
      </c>
    </row>
    <row r="138">
      <c r="A138" s="4" t="str">
        <f>IFERROR(__xludf.DUMMYFUNCTION("""COMPUTED_VALUE"""),"ENCFF900ASE")</f>
        <v>ENCFF900ASE</v>
      </c>
    </row>
    <row r="139">
      <c r="A139" s="4" t="str">
        <f>IFERROR(__xludf.DUMMYFUNCTION("""COMPUTED_VALUE"""),"ENCFF802DBE")</f>
        <v>ENCFF802DBE</v>
      </c>
    </row>
    <row r="140">
      <c r="A140" s="4" t="str">
        <f>IFERROR(__xludf.DUMMYFUNCTION("""COMPUTED_VALUE"""),"ENCFF301NVQ")</f>
        <v>ENCFF301NVQ</v>
      </c>
    </row>
    <row r="141">
      <c r="A141" s="4" t="str">
        <f>IFERROR(__xludf.DUMMYFUNCTION("""COMPUTED_VALUE"""),"ENCFF972KCS")</f>
        <v>ENCFF972KCS</v>
      </c>
    </row>
    <row r="142">
      <c r="A142" s="4" t="str">
        <f>IFERROR(__xludf.DUMMYFUNCTION("""COMPUTED_VALUE"""),"ENCFF524EAB")</f>
        <v>ENCFF524EAB</v>
      </c>
    </row>
    <row r="143">
      <c r="A143" s="4" t="str">
        <f>IFERROR(__xludf.DUMMYFUNCTION("""COMPUTED_VALUE"""),"ENCFF076PCE")</f>
        <v>ENCFF076PCE</v>
      </c>
    </row>
    <row r="144">
      <c r="A144" s="4" t="str">
        <f>IFERROR(__xludf.DUMMYFUNCTION("""COMPUTED_VALUE"""),"ENCFF872FMF")</f>
        <v>ENCFF872FMF</v>
      </c>
    </row>
    <row r="145">
      <c r="A145" s="4" t="str">
        <f>IFERROR(__xludf.DUMMYFUNCTION("""COMPUTED_VALUE"""),"ENCFF284JEI")</f>
        <v>ENCFF284JEI</v>
      </c>
    </row>
    <row r="146">
      <c r="A146" s="4" t="str">
        <f>IFERROR(__xludf.DUMMYFUNCTION("""COMPUTED_VALUE"""),"ENCFF401LXB")</f>
        <v>ENCFF401LXB</v>
      </c>
    </row>
    <row r="147">
      <c r="A147" s="4" t="str">
        <f>IFERROR(__xludf.DUMMYFUNCTION("""COMPUTED_VALUE"""),"ENCFF594SRM")</f>
        <v>ENCFF594SRM</v>
      </c>
    </row>
    <row r="148">
      <c r="A148" s="4" t="str">
        <f>IFERROR(__xludf.DUMMYFUNCTION("""COMPUTED_VALUE"""),"ENCFF274GMA")</f>
        <v>ENCFF274GMA</v>
      </c>
    </row>
    <row r="149">
      <c r="A149" s="4" t="str">
        <f>IFERROR(__xludf.DUMMYFUNCTION("""COMPUTED_VALUE"""),"ENCFF436DYG")</f>
        <v>ENCFF436DYG</v>
      </c>
    </row>
    <row r="150">
      <c r="A150" s="4" t="str">
        <f>IFERROR(__xludf.DUMMYFUNCTION("""COMPUTED_VALUE"""),"ENCFF856XRP")</f>
        <v>ENCFF856XRP</v>
      </c>
    </row>
    <row r="151">
      <c r="A151" s="4" t="str">
        <f>IFERROR(__xludf.DUMMYFUNCTION("""COMPUTED_VALUE"""),"ENCFF741EDI")</f>
        <v>ENCFF741EDI</v>
      </c>
    </row>
    <row r="152">
      <c r="A152" s="4" t="str">
        <f>IFERROR(__xludf.DUMMYFUNCTION("""COMPUTED_VALUE"""),"ENCFF457SGX")</f>
        <v>ENCFF457SGX</v>
      </c>
    </row>
    <row r="153">
      <c r="A153" s="4" t="str">
        <f>IFERROR(__xludf.DUMMYFUNCTION("""COMPUTED_VALUE"""),"ENCFF772IED")</f>
        <v>ENCFF772IED</v>
      </c>
    </row>
    <row r="154">
      <c r="A154" s="4" t="str">
        <f>IFERROR(__xludf.DUMMYFUNCTION("""COMPUTED_VALUE"""),"ENCFF554CET")</f>
        <v>ENCFF554CET</v>
      </c>
    </row>
    <row r="155">
      <c r="A155" s="4" t="str">
        <f>IFERROR(__xludf.DUMMYFUNCTION("""COMPUTED_VALUE"""),"ENCFF671FKH")</f>
        <v>ENCFF671FKH</v>
      </c>
    </row>
    <row r="156">
      <c r="A156" s="4" t="str">
        <f>IFERROR(__xludf.DUMMYFUNCTION("""COMPUTED_VALUE"""),"ENCFF742NGM")</f>
        <v>ENCFF742NGM</v>
      </c>
    </row>
    <row r="157">
      <c r="A157" s="4" t="str">
        <f>IFERROR(__xludf.DUMMYFUNCTION("""COMPUTED_VALUE"""),"ENCFF248TVY")</f>
        <v>ENCFF248TVY</v>
      </c>
    </row>
    <row r="158">
      <c r="A158" s="4" t="str">
        <f>IFERROR(__xludf.DUMMYFUNCTION("""COMPUTED_VALUE"""),"ENCFF379BDG")</f>
        <v>ENCFF379BDG</v>
      </c>
    </row>
    <row r="159">
      <c r="A159" s="4" t="str">
        <f>IFERROR(__xludf.DUMMYFUNCTION("""COMPUTED_VALUE"""),"ENCFF852HFM")</f>
        <v>ENCFF852HFM</v>
      </c>
    </row>
    <row r="160">
      <c r="A160" s="4" t="str">
        <f>IFERROR(__xludf.DUMMYFUNCTION("""COMPUTED_VALUE"""),"ENCFF188SXC")</f>
        <v>ENCFF188SXC</v>
      </c>
    </row>
    <row r="161">
      <c r="A161" s="4" t="str">
        <f>IFERROR(__xludf.DUMMYFUNCTION("""COMPUTED_VALUE"""),"ENCFF725EHT")</f>
        <v>ENCFF725EHT</v>
      </c>
    </row>
    <row r="162">
      <c r="A162" s="4" t="str">
        <f>IFERROR(__xludf.DUMMYFUNCTION("""COMPUTED_VALUE"""),"ENCFF839EAG")</f>
        <v>ENCFF839EAG</v>
      </c>
    </row>
    <row r="163">
      <c r="A163" s="4" t="str">
        <f>IFERROR(__xludf.DUMMYFUNCTION("""COMPUTED_VALUE"""),"ENCFF078KYS")</f>
        <v>ENCFF078KYS</v>
      </c>
    </row>
    <row r="164">
      <c r="A164" s="4" t="str">
        <f>IFERROR(__xludf.DUMMYFUNCTION("""COMPUTED_VALUE"""),"ENCFF042VIZ")</f>
        <v>ENCFF042VIZ</v>
      </c>
    </row>
    <row r="165">
      <c r="A165" s="4" t="str">
        <f>IFERROR(__xludf.DUMMYFUNCTION("""COMPUTED_VALUE"""),"ENCFF283MYC")</f>
        <v>ENCFF283MYC</v>
      </c>
    </row>
    <row r="166">
      <c r="A166" s="4" t="str">
        <f>IFERROR(__xludf.DUMMYFUNCTION("""COMPUTED_VALUE"""),"ENCFF102QXA")</f>
        <v>ENCFF102QXA</v>
      </c>
    </row>
    <row r="167">
      <c r="A167" s="4" t="str">
        <f>IFERROR(__xludf.DUMMYFUNCTION("""COMPUTED_VALUE"""),"ENCFF967RNA")</f>
        <v>ENCFF967RNA</v>
      </c>
    </row>
    <row r="168">
      <c r="A168" s="4" t="str">
        <f>IFERROR(__xludf.DUMMYFUNCTION("""COMPUTED_VALUE"""),"ENCFF760BGX")</f>
        <v>ENCFF760BGX</v>
      </c>
    </row>
    <row r="169">
      <c r="A169" s="4" t="str">
        <f>IFERROR(__xludf.DUMMYFUNCTION("""COMPUTED_VALUE"""),"ENCFF667QDX")</f>
        <v>ENCFF667QDX</v>
      </c>
    </row>
    <row r="170">
      <c r="A170" s="4" t="str">
        <f>IFERROR(__xludf.DUMMYFUNCTION("""COMPUTED_VALUE"""),"ENCFF690SQN")</f>
        <v>ENCFF690SQN</v>
      </c>
    </row>
    <row r="171">
      <c r="A171" s="4" t="str">
        <f>IFERROR(__xludf.DUMMYFUNCTION("""COMPUTED_VALUE"""),"ENCFF952DJU")</f>
        <v>ENCFF952DJU</v>
      </c>
    </row>
    <row r="172">
      <c r="A172" s="4" t="str">
        <f>IFERROR(__xludf.DUMMYFUNCTION("""COMPUTED_VALUE"""),"ENCFF973ZIU")</f>
        <v>ENCFF973ZIU</v>
      </c>
    </row>
    <row r="173">
      <c r="A173" s="4" t="str">
        <f>IFERROR(__xludf.DUMMYFUNCTION("""COMPUTED_VALUE"""),"ENCFF745NAF")</f>
        <v>ENCFF745NAF</v>
      </c>
    </row>
    <row r="174">
      <c r="A174" s="4" t="str">
        <f>IFERROR(__xludf.DUMMYFUNCTION("""COMPUTED_VALUE"""),"ENCFF995QWY")</f>
        <v>ENCFF995QWY</v>
      </c>
    </row>
    <row r="175">
      <c r="A175" s="4" t="str">
        <f>IFERROR(__xludf.DUMMYFUNCTION("""COMPUTED_VALUE"""),"ENCFF240CPK")</f>
        <v>ENCFF240CPK</v>
      </c>
    </row>
    <row r="176">
      <c r="A176" s="4" t="str">
        <f>IFERROR(__xludf.DUMMYFUNCTION("""COMPUTED_VALUE"""),"ENCFF707TMD")</f>
        <v>ENCFF707TMD</v>
      </c>
    </row>
    <row r="177">
      <c r="A177" s="4" t="str">
        <f>IFERROR(__xludf.DUMMYFUNCTION("""COMPUTED_VALUE"""),"ENCFF756TTQ")</f>
        <v>ENCFF756TTQ</v>
      </c>
    </row>
    <row r="178">
      <c r="A178" s="4" t="str">
        <f>IFERROR(__xludf.DUMMYFUNCTION("""COMPUTED_VALUE"""),"ENCFF023KXJ")</f>
        <v>ENCFF023KXJ</v>
      </c>
    </row>
    <row r="179">
      <c r="A179" s="4" t="str">
        <f>IFERROR(__xludf.DUMMYFUNCTION("""COMPUTED_VALUE"""),"ENCFF756WPZ")</f>
        <v>ENCFF756WPZ</v>
      </c>
    </row>
    <row r="180">
      <c r="A180" s="4" t="str">
        <f>IFERROR(__xludf.DUMMYFUNCTION("""COMPUTED_VALUE"""),"ENCFF906MMV")</f>
        <v>ENCFF906MMV</v>
      </c>
    </row>
    <row r="181">
      <c r="A181" s="4" t="str">
        <f>IFERROR(__xludf.DUMMYFUNCTION("""COMPUTED_VALUE"""),"ENCFF902XIV")</f>
        <v>ENCFF902XIV</v>
      </c>
    </row>
    <row r="182">
      <c r="A182" s="4" t="str">
        <f>IFERROR(__xludf.DUMMYFUNCTION("""COMPUTED_VALUE"""),"ENCFF494ZCT")</f>
        <v>ENCFF494ZCT</v>
      </c>
    </row>
    <row r="183">
      <c r="A183" s="4" t="str">
        <f>IFERROR(__xludf.DUMMYFUNCTION("""COMPUTED_VALUE"""),"ENCFF793OMH")</f>
        <v>ENCFF793OMH</v>
      </c>
    </row>
    <row r="184">
      <c r="A184" s="4" t="str">
        <f>IFERROR(__xludf.DUMMYFUNCTION("""COMPUTED_VALUE"""),"ENCFF549GPL")</f>
        <v>ENCFF549GPL</v>
      </c>
    </row>
    <row r="185">
      <c r="A185" s="4" t="str">
        <f>IFERROR(__xludf.DUMMYFUNCTION("""COMPUTED_VALUE"""),"ENCFF932PJF")</f>
        <v>ENCFF932PJF</v>
      </c>
    </row>
    <row r="186">
      <c r="A186" s="4" t="str">
        <f>IFERROR(__xludf.DUMMYFUNCTION("""COMPUTED_VALUE"""),"ENCFF568TAP")</f>
        <v>ENCFF568TAP</v>
      </c>
    </row>
    <row r="187">
      <c r="A187" s="4" t="str">
        <f>IFERROR(__xludf.DUMMYFUNCTION("""COMPUTED_VALUE"""),"ENCFF291KEI")</f>
        <v>ENCFF291KEI</v>
      </c>
    </row>
    <row r="188">
      <c r="A188" s="4" t="str">
        <f>IFERROR(__xludf.DUMMYFUNCTION("""COMPUTED_VALUE"""),"ENCFF623WZZ")</f>
        <v>ENCFF623WZZ</v>
      </c>
    </row>
    <row r="189">
      <c r="A189" s="4" t="str">
        <f>IFERROR(__xludf.DUMMYFUNCTION("""COMPUTED_VALUE"""),"ENCFF033LOS")</f>
        <v>ENCFF033LOS</v>
      </c>
    </row>
    <row r="190">
      <c r="A190" s="4" t="str">
        <f>IFERROR(__xludf.DUMMYFUNCTION("""COMPUTED_VALUE"""),"ENCFF030XFZ")</f>
        <v>ENCFF030XFZ</v>
      </c>
    </row>
    <row r="191">
      <c r="A191" s="4" t="str">
        <f>IFERROR(__xludf.DUMMYFUNCTION("""COMPUTED_VALUE"""),"ENCFF965YGZ")</f>
        <v>ENCFF965YGZ</v>
      </c>
    </row>
    <row r="192">
      <c r="A192" s="4" t="str">
        <f>IFERROR(__xludf.DUMMYFUNCTION("""COMPUTED_VALUE"""),"ENCFF564VUW")</f>
        <v>ENCFF564VUW</v>
      </c>
    </row>
    <row r="193">
      <c r="A193" s="4" t="str">
        <f>IFERROR(__xludf.DUMMYFUNCTION("""COMPUTED_VALUE"""),"ENCFF251JQE")</f>
        <v>ENCFF251JQE</v>
      </c>
    </row>
    <row r="194">
      <c r="A194" s="4" t="str">
        <f>IFERROR(__xludf.DUMMYFUNCTION("""COMPUTED_VALUE"""),"ENCFF228WDT")</f>
        <v>ENCFF228WDT</v>
      </c>
    </row>
    <row r="195">
      <c r="A195" s="4" t="str">
        <f>IFERROR(__xludf.DUMMYFUNCTION("""COMPUTED_VALUE"""),"ENCFF504UBQ")</f>
        <v>ENCFF504UBQ</v>
      </c>
    </row>
    <row r="196">
      <c r="A196" s="4" t="str">
        <f>IFERROR(__xludf.DUMMYFUNCTION("""COMPUTED_VALUE"""),"ENCFF830EHU")</f>
        <v>ENCFF830EHU</v>
      </c>
    </row>
    <row r="197">
      <c r="A197" s="4" t="str">
        <f>IFERROR(__xludf.DUMMYFUNCTION("""COMPUTED_VALUE"""),"ENCFF758JSD")</f>
        <v>ENCFF758JSD</v>
      </c>
    </row>
    <row r="198">
      <c r="A198" s="4" t="str">
        <f>IFERROR(__xludf.DUMMYFUNCTION("""COMPUTED_VALUE"""),"ENCFF553LPF")</f>
        <v>ENCFF553LPF</v>
      </c>
    </row>
    <row r="199">
      <c r="A199" s="4" t="str">
        <f>IFERROR(__xludf.DUMMYFUNCTION("""COMPUTED_VALUE"""),"ENCFF908OBD")</f>
        <v>ENCFF908OBD</v>
      </c>
    </row>
    <row r="200">
      <c r="A200" s="4" t="str">
        <f>IFERROR(__xludf.DUMMYFUNCTION("""COMPUTED_VALUE"""),"ENCFF260XZE")</f>
        <v>ENCFF260XZE</v>
      </c>
    </row>
    <row r="201">
      <c r="A201" s="4" t="str">
        <f>IFERROR(__xludf.DUMMYFUNCTION("""COMPUTED_VALUE"""),"ENCFF114QIU")</f>
        <v>ENCFF114QIU</v>
      </c>
    </row>
    <row r="202">
      <c r="A202" s="4" t="str">
        <f>IFERROR(__xludf.DUMMYFUNCTION("""COMPUTED_VALUE"""),"ENCFF815TQT")</f>
        <v>ENCFF815TQT</v>
      </c>
    </row>
    <row r="203">
      <c r="A203" s="4" t="str">
        <f>IFERROR(__xludf.DUMMYFUNCTION("""COMPUTED_VALUE"""),"ENCFF280SOV")</f>
        <v>ENCFF280SOV</v>
      </c>
    </row>
    <row r="204">
      <c r="A204" s="4" t="str">
        <f>IFERROR(__xludf.DUMMYFUNCTION("""COMPUTED_VALUE"""),"ENCFF580GFP")</f>
        <v>ENCFF580GFP</v>
      </c>
    </row>
    <row r="205">
      <c r="A205" s="4" t="str">
        <f>IFERROR(__xludf.DUMMYFUNCTION("""COMPUTED_VALUE"""),"ENCFF712HLV")</f>
        <v>ENCFF712HLV</v>
      </c>
    </row>
    <row r="206">
      <c r="A206" s="4" t="str">
        <f>IFERROR(__xludf.DUMMYFUNCTION("""COMPUTED_VALUE"""),"ENCFF293JKT")</f>
        <v>ENCFF293JKT</v>
      </c>
    </row>
    <row r="207">
      <c r="A207" s="4" t="str">
        <f>IFERROR(__xludf.DUMMYFUNCTION("""COMPUTED_VALUE"""),"ENCFF242FYY")</f>
        <v>ENCFF242FYY</v>
      </c>
    </row>
    <row r="208">
      <c r="A208" s="4" t="str">
        <f>IFERROR(__xludf.DUMMYFUNCTION("""COMPUTED_VALUE"""),"ENCFF686HYV")</f>
        <v>ENCFF686HYV</v>
      </c>
    </row>
    <row r="209">
      <c r="A209" s="4" t="str">
        <f>IFERROR(__xludf.DUMMYFUNCTION("""COMPUTED_VALUE"""),"ENCFF404ZBY")</f>
        <v>ENCFF404ZBY</v>
      </c>
    </row>
    <row r="210">
      <c r="A210" s="4" t="str">
        <f>IFERROR(__xludf.DUMMYFUNCTION("""COMPUTED_VALUE"""),"ENCFF019ENS")</f>
        <v>ENCFF019ENS</v>
      </c>
    </row>
    <row r="211">
      <c r="A211" s="4" t="str">
        <f>IFERROR(__xludf.DUMMYFUNCTION("""COMPUTED_VALUE"""),"ENCFF028DNB")</f>
        <v>ENCFF028DNB</v>
      </c>
    </row>
    <row r="212">
      <c r="A212" s="4" t="str">
        <f>IFERROR(__xludf.DUMMYFUNCTION("""COMPUTED_VALUE"""),"ENCFF836HYK")</f>
        <v>ENCFF836HYK</v>
      </c>
    </row>
    <row r="213">
      <c r="A213" s="4" t="str">
        <f>IFERROR(__xludf.DUMMYFUNCTION("""COMPUTED_VALUE"""),"ENCFF066FXF")</f>
        <v>ENCFF066FXF</v>
      </c>
    </row>
    <row r="214">
      <c r="A214" s="4" t="str">
        <f>IFERROR(__xludf.DUMMYFUNCTION("""COMPUTED_VALUE"""),"ENCFF054EDG")</f>
        <v>ENCFF054EDG</v>
      </c>
    </row>
    <row r="215">
      <c r="A215" s="4" t="str">
        <f>IFERROR(__xludf.DUMMYFUNCTION("""COMPUTED_VALUE"""),"ENCFF738TJZ")</f>
        <v>ENCFF738TJZ</v>
      </c>
    </row>
    <row r="216">
      <c r="A216" s="4" t="str">
        <f>IFERROR(__xludf.DUMMYFUNCTION("""COMPUTED_VALUE"""),"ENCFF345GLS")</f>
        <v>ENCFF345GLS</v>
      </c>
    </row>
    <row r="217">
      <c r="A217" s="4" t="str">
        <f>IFERROR(__xludf.DUMMYFUNCTION("""COMPUTED_VALUE"""),"ENCFF829ZIC")</f>
        <v>ENCFF829ZIC</v>
      </c>
    </row>
    <row r="218">
      <c r="A218" s="4" t="str">
        <f>IFERROR(__xludf.DUMMYFUNCTION("""COMPUTED_VALUE"""),"ENCFF745BIL")</f>
        <v>ENCFF745BIL</v>
      </c>
    </row>
    <row r="219">
      <c r="A219" s="4" t="str">
        <f>IFERROR(__xludf.DUMMYFUNCTION("""COMPUTED_VALUE"""),"ENCFF904OCQ")</f>
        <v>ENCFF904OCQ</v>
      </c>
    </row>
    <row r="220">
      <c r="A220" s="4" t="str">
        <f>IFERROR(__xludf.DUMMYFUNCTION("""COMPUTED_VALUE"""),"ENCFF576BTF")</f>
        <v>ENCFF576BTF</v>
      </c>
    </row>
    <row r="221">
      <c r="A221" s="4" t="str">
        <f>IFERROR(__xludf.DUMMYFUNCTION("""COMPUTED_VALUE"""),"ENCFF326TJI")</f>
        <v>ENCFF326TJI</v>
      </c>
    </row>
    <row r="222">
      <c r="A222" s="4" t="str">
        <f>IFERROR(__xludf.DUMMYFUNCTION("""COMPUTED_VALUE"""),"ENCFF926RUG")</f>
        <v>ENCFF926RUG</v>
      </c>
    </row>
    <row r="223">
      <c r="A223" s="4" t="str">
        <f>IFERROR(__xludf.DUMMYFUNCTION("""COMPUTED_VALUE"""),"ENCFF360VTI")</f>
        <v>ENCFF360VTI</v>
      </c>
    </row>
    <row r="224">
      <c r="A224" s="4" t="str">
        <f>IFERROR(__xludf.DUMMYFUNCTION("""COMPUTED_VALUE"""),"ENCFF686CFO")</f>
        <v>ENCFF686CFO</v>
      </c>
    </row>
    <row r="225">
      <c r="A225" s="4" t="str">
        <f>IFERROR(__xludf.DUMMYFUNCTION("""COMPUTED_VALUE"""),"ENCFF433JWR")</f>
        <v>ENCFF433JWR</v>
      </c>
    </row>
    <row r="226">
      <c r="A226" s="4" t="str">
        <f>IFERROR(__xludf.DUMMYFUNCTION("""COMPUTED_VALUE"""),"ENCFF024LIF")</f>
        <v>ENCFF024LIF</v>
      </c>
    </row>
    <row r="227">
      <c r="A227" s="4" t="str">
        <f>IFERROR(__xludf.DUMMYFUNCTION("""COMPUTED_VALUE"""),"ENCFF224UAS")</f>
        <v>ENCFF224UAS</v>
      </c>
    </row>
    <row r="228">
      <c r="A228" s="4" t="str">
        <f>IFERROR(__xludf.DUMMYFUNCTION("""COMPUTED_VALUE"""),"ENCFF453CVV")</f>
        <v>ENCFF453CVV</v>
      </c>
    </row>
    <row r="229">
      <c r="A229" s="4" t="str">
        <f>IFERROR(__xludf.DUMMYFUNCTION("""COMPUTED_VALUE"""),"ENCFF293QZV")</f>
        <v>ENCFF293QZV</v>
      </c>
    </row>
    <row r="230">
      <c r="A230" s="4" t="str">
        <f>IFERROR(__xludf.DUMMYFUNCTION("""COMPUTED_VALUE"""),"ENCFF220JJW")</f>
        <v>ENCFF220JJW</v>
      </c>
    </row>
    <row r="231">
      <c r="A231" s="4" t="str">
        <f>IFERROR(__xludf.DUMMYFUNCTION("""COMPUTED_VALUE"""),"ENCFF942JSC")</f>
        <v>ENCFF942JSC</v>
      </c>
    </row>
    <row r="232">
      <c r="A232" s="4" t="str">
        <f>IFERROR(__xludf.DUMMYFUNCTION("""COMPUTED_VALUE"""),"ENCFF751VDM")</f>
        <v>ENCFF751VDM</v>
      </c>
    </row>
    <row r="233">
      <c r="A233" s="4" t="str">
        <f>IFERROR(__xludf.DUMMYFUNCTION("""COMPUTED_VALUE"""),"ENCFF646OIA")</f>
        <v>ENCFF646OIA</v>
      </c>
    </row>
    <row r="234">
      <c r="A234" s="4" t="str">
        <f>IFERROR(__xludf.DUMMYFUNCTION("""COMPUTED_VALUE"""),"ENCFF407LPR")</f>
        <v>ENCFF407LPR</v>
      </c>
    </row>
    <row r="235">
      <c r="A235" s="4" t="str">
        <f>IFERROR(__xludf.DUMMYFUNCTION("""COMPUTED_VALUE"""),"ENCFF309RDH")</f>
        <v>ENCFF309RDH</v>
      </c>
    </row>
    <row r="236">
      <c r="A236" s="4" t="str">
        <f>IFERROR(__xludf.DUMMYFUNCTION("""COMPUTED_VALUE"""),"ENCFF412RVB")</f>
        <v>ENCFF412RVB</v>
      </c>
    </row>
    <row r="237">
      <c r="A237" s="4" t="str">
        <f>IFERROR(__xludf.DUMMYFUNCTION("""COMPUTED_VALUE"""),"ENCFF430UXH")</f>
        <v>ENCFF430UXH</v>
      </c>
    </row>
    <row r="238">
      <c r="A238" s="4" t="str">
        <f>IFERROR(__xludf.DUMMYFUNCTION("""COMPUTED_VALUE"""),"ENCFF241IEZ")</f>
        <v>ENCFF241IEZ</v>
      </c>
    </row>
    <row r="239">
      <c r="A239" s="4" t="str">
        <f>IFERROR(__xludf.DUMMYFUNCTION("""COMPUTED_VALUE"""),"ENCFF128GHG")</f>
        <v>ENCFF128GHG</v>
      </c>
    </row>
    <row r="240">
      <c r="A240" s="4" t="str">
        <f>IFERROR(__xludf.DUMMYFUNCTION("""COMPUTED_VALUE"""),"ENCFF102VFU")</f>
        <v>ENCFF102VFU</v>
      </c>
    </row>
    <row r="241">
      <c r="A241" s="4" t="str">
        <f>IFERROR(__xludf.DUMMYFUNCTION("""COMPUTED_VALUE"""),"ENCFF004BVL")</f>
        <v>ENCFF004BVL</v>
      </c>
    </row>
    <row r="242">
      <c r="A242" s="4" t="str">
        <f>IFERROR(__xludf.DUMMYFUNCTION("""COMPUTED_VALUE"""),"ENCFF878FCD")</f>
        <v>ENCFF878FCD</v>
      </c>
    </row>
    <row r="243">
      <c r="A243" s="4" t="str">
        <f>IFERROR(__xludf.DUMMYFUNCTION("""COMPUTED_VALUE"""),"ENCFF459LUG")</f>
        <v>ENCFF459LUG</v>
      </c>
    </row>
    <row r="244">
      <c r="A244" s="4" t="str">
        <f>IFERROR(__xludf.DUMMYFUNCTION("""COMPUTED_VALUE"""),"ENCFF399QWL")</f>
        <v>ENCFF399QWL</v>
      </c>
    </row>
    <row r="245">
      <c r="A245" s="4" t="str">
        <f>IFERROR(__xludf.DUMMYFUNCTION("""COMPUTED_VALUE"""),"ENCFF606MUZ")</f>
        <v>ENCFF606MUZ</v>
      </c>
    </row>
    <row r="246">
      <c r="A246" s="4" t="str">
        <f>IFERROR(__xludf.DUMMYFUNCTION("""COMPUTED_VALUE"""),"ENCFF234IPE")</f>
        <v>ENCFF234IPE</v>
      </c>
    </row>
    <row r="247">
      <c r="A247" s="4" t="str">
        <f>IFERROR(__xludf.DUMMYFUNCTION("""COMPUTED_VALUE"""),"ENCFF663QPN")</f>
        <v>ENCFF663QPN</v>
      </c>
    </row>
    <row r="248">
      <c r="A248" s="4" t="str">
        <f>IFERROR(__xludf.DUMMYFUNCTION("""COMPUTED_VALUE"""),"ENCFF888PWH")</f>
        <v>ENCFF888PWH</v>
      </c>
    </row>
    <row r="249">
      <c r="A249" s="4" t="str">
        <f>IFERROR(__xludf.DUMMYFUNCTION("""COMPUTED_VALUE"""),"ENCFF443JRW")</f>
        <v>ENCFF443JRW</v>
      </c>
    </row>
    <row r="250">
      <c r="A250" s="4" t="str">
        <f>IFERROR(__xludf.DUMMYFUNCTION("""COMPUTED_VALUE"""),"ENCFF663QBU")</f>
        <v>ENCFF663QBU</v>
      </c>
    </row>
    <row r="251">
      <c r="A251" s="4" t="str">
        <f>IFERROR(__xludf.DUMMYFUNCTION("""COMPUTED_VALUE"""),"ENCFF421WFD")</f>
        <v>ENCFF421WFD</v>
      </c>
    </row>
    <row r="252">
      <c r="A252" s="4" t="str">
        <f>IFERROR(__xludf.DUMMYFUNCTION("""COMPUTED_VALUE"""),"ENCFF539XBF")</f>
        <v>ENCFF539XBF</v>
      </c>
    </row>
    <row r="253">
      <c r="A253" s="4" t="str">
        <f>IFERROR(__xludf.DUMMYFUNCTION("""COMPUTED_VALUE"""),"ENCFF236VIX")</f>
        <v>ENCFF236VIX</v>
      </c>
    </row>
    <row r="254">
      <c r="A254" s="4" t="str">
        <f>IFERROR(__xludf.DUMMYFUNCTION("""COMPUTED_VALUE"""),"ENCFF798MEL")</f>
        <v>ENCFF798MEL</v>
      </c>
    </row>
    <row r="255">
      <c r="A255" s="4" t="str">
        <f>IFERROR(__xludf.DUMMYFUNCTION("""COMPUTED_VALUE"""),"ENCFF497USM")</f>
        <v>ENCFF497USM</v>
      </c>
    </row>
    <row r="256">
      <c r="A256" s="4" t="str">
        <f>IFERROR(__xludf.DUMMYFUNCTION("""COMPUTED_VALUE"""),"ENCFF446XKN")</f>
        <v>ENCFF446XKN</v>
      </c>
    </row>
    <row r="257">
      <c r="A257" s="4" t="str">
        <f>IFERROR(__xludf.DUMMYFUNCTION("""COMPUTED_VALUE"""),"ENCFF167BVO")</f>
        <v>ENCFF167BVO</v>
      </c>
    </row>
    <row r="258">
      <c r="A258" s="4" t="str">
        <f>IFERROR(__xludf.DUMMYFUNCTION("""COMPUTED_VALUE"""),"ENCFF594FEE")</f>
        <v>ENCFF594FEE</v>
      </c>
    </row>
    <row r="259">
      <c r="A259" s="4" t="str">
        <f>IFERROR(__xludf.DUMMYFUNCTION("""COMPUTED_VALUE"""),"ENCFF041ZZY")</f>
        <v>ENCFF041ZZY</v>
      </c>
    </row>
    <row r="260">
      <c r="A260" s="4" t="str">
        <f>IFERROR(__xludf.DUMMYFUNCTION("""COMPUTED_VALUE"""),"ENCFF667PKS")</f>
        <v>ENCFF667PKS</v>
      </c>
    </row>
    <row r="261">
      <c r="A261" s="4" t="str">
        <f>IFERROR(__xludf.DUMMYFUNCTION("""COMPUTED_VALUE"""),"ENCFF061AZD")</f>
        <v>ENCFF061AZD</v>
      </c>
    </row>
    <row r="262">
      <c r="A262" s="4" t="str">
        <f>IFERROR(__xludf.DUMMYFUNCTION("""COMPUTED_VALUE"""),"ENCFF043ZLF")</f>
        <v>ENCFF043ZLF</v>
      </c>
    </row>
    <row r="263">
      <c r="A263" s="4" t="str">
        <f>IFERROR(__xludf.DUMMYFUNCTION("""COMPUTED_VALUE"""),"ENCFF597YIM")</f>
        <v>ENCFF597YIM</v>
      </c>
    </row>
    <row r="264">
      <c r="A264" s="4" t="str">
        <f>IFERROR(__xludf.DUMMYFUNCTION("""COMPUTED_VALUE"""),"ENCFF115JNM")</f>
        <v>ENCFF115JNM</v>
      </c>
    </row>
    <row r="265">
      <c r="A265" s="4" t="str">
        <f>IFERROR(__xludf.DUMMYFUNCTION("""COMPUTED_VALUE"""),"ENCFF493MYE")</f>
        <v>ENCFF493MYE</v>
      </c>
    </row>
    <row r="266">
      <c r="A266" s="4" t="str">
        <f>IFERROR(__xludf.DUMMYFUNCTION("""COMPUTED_VALUE"""),"ENCFF160XMD")</f>
        <v>ENCFF160XMD</v>
      </c>
    </row>
    <row r="267">
      <c r="A267" s="4" t="str">
        <f>IFERROR(__xludf.DUMMYFUNCTION("""COMPUTED_VALUE"""),"ENCFF111JEG")</f>
        <v>ENCFF111JEG</v>
      </c>
    </row>
    <row r="268">
      <c r="A268" s="4" t="str">
        <f>IFERROR(__xludf.DUMMYFUNCTION("""COMPUTED_VALUE"""),"ENCFF261CBZ")</f>
        <v>ENCFF261CBZ</v>
      </c>
    </row>
    <row r="269">
      <c r="A269" s="4" t="str">
        <f>IFERROR(__xludf.DUMMYFUNCTION("""COMPUTED_VALUE"""),"ENCFF051WWL")</f>
        <v>ENCFF051WWL</v>
      </c>
    </row>
    <row r="270">
      <c r="A270" s="4" t="str">
        <f>IFERROR(__xludf.DUMMYFUNCTION("""COMPUTED_VALUE"""),"ENCFF522EPY")</f>
        <v>ENCFF522EPY</v>
      </c>
    </row>
    <row r="271">
      <c r="A271" s="4" t="str">
        <f>IFERROR(__xludf.DUMMYFUNCTION("""COMPUTED_VALUE"""),"ENCFF625RKU")</f>
        <v>ENCFF625RKU</v>
      </c>
    </row>
    <row r="272">
      <c r="A272" s="4" t="str">
        <f>IFERROR(__xludf.DUMMYFUNCTION("""COMPUTED_VALUE"""),"ENCFF259TIP")</f>
        <v>ENCFF259TIP</v>
      </c>
    </row>
    <row r="273">
      <c r="A273" s="4" t="str">
        <f>IFERROR(__xludf.DUMMYFUNCTION("""COMPUTED_VALUE"""),"ENCFF579HDO")</f>
        <v>ENCFF579HDO</v>
      </c>
    </row>
    <row r="274">
      <c r="A274" s="4" t="str">
        <f>IFERROR(__xludf.DUMMYFUNCTION("""COMPUTED_VALUE"""),"ENCFF258DWA")</f>
        <v>ENCFF258DWA</v>
      </c>
    </row>
    <row r="275">
      <c r="A275" s="4" t="str">
        <f>IFERROR(__xludf.DUMMYFUNCTION("""COMPUTED_VALUE"""),"ENCFF060SPZ")</f>
        <v>ENCFF060SPZ</v>
      </c>
    </row>
    <row r="276">
      <c r="A276" s="4" t="str">
        <f>IFERROR(__xludf.DUMMYFUNCTION("""COMPUTED_VALUE"""),"ENCFF959NWK")</f>
        <v>ENCFF959NWK</v>
      </c>
    </row>
    <row r="277">
      <c r="A277" s="4" t="str">
        <f>IFERROR(__xludf.DUMMYFUNCTION("""COMPUTED_VALUE"""),"ENCFF740DXN")</f>
        <v>ENCFF740DXN</v>
      </c>
    </row>
    <row r="278">
      <c r="A278" s="4" t="str">
        <f>IFERROR(__xludf.DUMMYFUNCTION("""COMPUTED_VALUE"""),"ENCFF067VME")</f>
        <v>ENCFF067VME</v>
      </c>
    </row>
    <row r="279">
      <c r="A279" s="4" t="str">
        <f>IFERROR(__xludf.DUMMYFUNCTION("""COMPUTED_VALUE"""),"ENCFF015YGZ")</f>
        <v>ENCFF015YGZ</v>
      </c>
    </row>
    <row r="280">
      <c r="A280" s="4" t="str">
        <f>IFERROR(__xludf.DUMMYFUNCTION("""COMPUTED_VALUE"""),"ENCFF830DMG")</f>
        <v>ENCFF830DMG</v>
      </c>
    </row>
    <row r="281">
      <c r="A281" s="4" t="str">
        <f>IFERROR(__xludf.DUMMYFUNCTION("""COMPUTED_VALUE"""),"ENCFF227MOQ")</f>
        <v>ENCFF227MOQ</v>
      </c>
    </row>
    <row r="282">
      <c r="A282" s="4" t="str">
        <f>IFERROR(__xludf.DUMMYFUNCTION("""COMPUTED_VALUE"""),"ENCFF962KBC")</f>
        <v>ENCFF962KBC</v>
      </c>
    </row>
    <row r="283">
      <c r="A283" s="4" t="str">
        <f>IFERROR(__xludf.DUMMYFUNCTION("""COMPUTED_VALUE"""),"ENCFF437IOA")</f>
        <v>ENCFF437IOA</v>
      </c>
    </row>
    <row r="284">
      <c r="A284" s="4" t="str">
        <f>IFERROR(__xludf.DUMMYFUNCTION("""COMPUTED_VALUE"""),"ENCFF045OWY")</f>
        <v>ENCFF045OWY</v>
      </c>
    </row>
    <row r="285">
      <c r="A285" s="4" t="str">
        <f>IFERROR(__xludf.DUMMYFUNCTION("""COMPUTED_VALUE"""),"ENCFF594SCK")</f>
        <v>ENCFF594SCK</v>
      </c>
    </row>
    <row r="286">
      <c r="A286" s="4" t="str">
        <f>IFERROR(__xludf.DUMMYFUNCTION("""COMPUTED_VALUE"""),"ENCFF117OYK")</f>
        <v>ENCFF117OYK</v>
      </c>
    </row>
    <row r="287">
      <c r="A287" s="4" t="str">
        <f>IFERROR(__xludf.DUMMYFUNCTION("""COMPUTED_VALUE"""),"ENCFF602KDF")</f>
        <v>ENCFF602KDF</v>
      </c>
    </row>
    <row r="288">
      <c r="A288" s="4" t="str">
        <f>IFERROR(__xludf.DUMMYFUNCTION("""COMPUTED_VALUE"""),"ENCFF637KZP")</f>
        <v>ENCFF637KZP</v>
      </c>
    </row>
    <row r="289">
      <c r="A289" s="4" t="str">
        <f>IFERROR(__xludf.DUMMYFUNCTION("""COMPUTED_VALUE"""),"ENCFF713HLH")</f>
        <v>ENCFF713HLH</v>
      </c>
    </row>
    <row r="290">
      <c r="A290" s="4" t="str">
        <f>IFERROR(__xludf.DUMMYFUNCTION("""COMPUTED_VALUE"""),"ENCFF452OGH")</f>
        <v>ENCFF452OGH</v>
      </c>
    </row>
    <row r="291">
      <c r="A291" s="4" t="str">
        <f>IFERROR(__xludf.DUMMYFUNCTION("""COMPUTED_VALUE"""),"ENCFF479FDR")</f>
        <v>ENCFF479FDR</v>
      </c>
    </row>
    <row r="292">
      <c r="A292" s="4" t="str">
        <f>IFERROR(__xludf.DUMMYFUNCTION("""COMPUTED_VALUE"""),"ENCFF604FHH")</f>
        <v>ENCFF604FHH</v>
      </c>
    </row>
    <row r="293">
      <c r="A293" s="4" t="str">
        <f>IFERROR(__xludf.DUMMYFUNCTION("""COMPUTED_VALUE"""),"ENCFF722WMU")</f>
        <v>ENCFF722WMU</v>
      </c>
    </row>
    <row r="294">
      <c r="A294" s="4" t="str">
        <f>IFERROR(__xludf.DUMMYFUNCTION("""COMPUTED_VALUE"""),"ENCFF031NXU")</f>
        <v>ENCFF031NXU</v>
      </c>
    </row>
    <row r="295">
      <c r="A295" s="4" t="str">
        <f>IFERROR(__xludf.DUMMYFUNCTION("""COMPUTED_VALUE"""),"ENCFF296OHW")</f>
        <v>ENCFF296OHW</v>
      </c>
    </row>
    <row r="296">
      <c r="A296" s="4" t="str">
        <f>IFERROR(__xludf.DUMMYFUNCTION("""COMPUTED_VALUE"""),"ENCFF622XQQ")</f>
        <v>ENCFF622XQQ</v>
      </c>
    </row>
    <row r="297">
      <c r="A297" s="4" t="str">
        <f>IFERROR(__xludf.DUMMYFUNCTION("""COMPUTED_VALUE"""),"ENCFF400FPE")</f>
        <v>ENCFF400FPE</v>
      </c>
    </row>
    <row r="298">
      <c r="A298" s="4" t="str">
        <f>IFERROR(__xludf.DUMMYFUNCTION("""COMPUTED_VALUE"""),"ENCFF537QML")</f>
        <v>ENCFF537QML</v>
      </c>
    </row>
    <row r="299">
      <c r="A299" s="4" t="str">
        <f>IFERROR(__xludf.DUMMYFUNCTION("""COMPUTED_VALUE"""),"ENCFF436BUU")</f>
        <v>ENCFF436BUU</v>
      </c>
    </row>
    <row r="300">
      <c r="A300" s="4" t="str">
        <f>IFERROR(__xludf.DUMMYFUNCTION("""COMPUTED_VALUE"""),"ENCFF414QNF")</f>
        <v>ENCFF414QNF</v>
      </c>
    </row>
    <row r="301">
      <c r="A301" s="4" t="str">
        <f>IFERROR(__xludf.DUMMYFUNCTION("""COMPUTED_VALUE"""),"ENCFF476JOC")</f>
        <v>ENCFF476JOC</v>
      </c>
    </row>
    <row r="302">
      <c r="A302" s="4" t="str">
        <f>IFERROR(__xludf.DUMMYFUNCTION("""COMPUTED_VALUE"""),"ENCFF971KPK")</f>
        <v>ENCFF971KPK</v>
      </c>
    </row>
    <row r="303">
      <c r="A303" s="4" t="str">
        <f>IFERROR(__xludf.DUMMYFUNCTION("""COMPUTED_VALUE"""),"ENCFF726LCA")</f>
        <v>ENCFF726LCA</v>
      </c>
    </row>
    <row r="304">
      <c r="A304" s="4" t="str">
        <f>IFERROR(__xludf.DUMMYFUNCTION("""COMPUTED_VALUE"""),"ENCFF853ZBX")</f>
        <v>ENCFF853ZBX</v>
      </c>
    </row>
    <row r="305">
      <c r="A305" s="4" t="str">
        <f>IFERROR(__xludf.DUMMYFUNCTION("""COMPUTED_VALUE"""),"ENCFF969GRO")</f>
        <v>ENCFF969GRO</v>
      </c>
    </row>
    <row r="306">
      <c r="A306" s="4" t="str">
        <f>IFERROR(__xludf.DUMMYFUNCTION("""COMPUTED_VALUE"""),"ENCFF932RYQ")</f>
        <v>ENCFF932RYQ</v>
      </c>
    </row>
    <row r="307">
      <c r="A307" s="4" t="str">
        <f>IFERROR(__xludf.DUMMYFUNCTION("""COMPUTED_VALUE"""),"ENCFF185CQP")</f>
        <v>ENCFF185CQP</v>
      </c>
    </row>
    <row r="308">
      <c r="A308" s="4" t="str">
        <f>IFERROR(__xludf.DUMMYFUNCTION("""COMPUTED_VALUE"""),"ENCFF430CVT")</f>
        <v>ENCFF430CVT</v>
      </c>
    </row>
    <row r="309">
      <c r="A309" s="4" t="str">
        <f>IFERROR(__xludf.DUMMYFUNCTION("""COMPUTED_VALUE"""),"ENCFF659OAL")</f>
        <v>ENCFF659OAL</v>
      </c>
    </row>
    <row r="310">
      <c r="A310" s="4" t="str">
        <f>IFERROR(__xludf.DUMMYFUNCTION("""COMPUTED_VALUE"""),"ENCFF809XCQ")</f>
        <v>ENCFF809XCQ</v>
      </c>
    </row>
    <row r="311">
      <c r="A311" s="4" t="str">
        <f>IFERROR(__xludf.DUMMYFUNCTION("""COMPUTED_VALUE"""),"ENCFF446EKX")</f>
        <v>ENCFF446EKX</v>
      </c>
    </row>
    <row r="312">
      <c r="A312" s="4" t="str">
        <f>IFERROR(__xludf.DUMMYFUNCTION("""COMPUTED_VALUE"""),"ENCFF423QEN")</f>
        <v>ENCFF423QEN</v>
      </c>
    </row>
    <row r="313">
      <c r="A313" s="4" t="str">
        <f>IFERROR(__xludf.DUMMYFUNCTION("""COMPUTED_VALUE"""),"ENCFF277GHL")</f>
        <v>ENCFF277GHL</v>
      </c>
    </row>
    <row r="314">
      <c r="A314" s="4" t="str">
        <f>IFERROR(__xludf.DUMMYFUNCTION("""COMPUTED_VALUE"""),"ENCFF888KAT")</f>
        <v>ENCFF888KAT</v>
      </c>
    </row>
    <row r="315">
      <c r="A315" s="4" t="str">
        <f>IFERROR(__xludf.DUMMYFUNCTION("""COMPUTED_VALUE"""),"ENCFF251NRU")</f>
        <v>ENCFF251NRU</v>
      </c>
    </row>
    <row r="316">
      <c r="A316" s="4" t="str">
        <f>IFERROR(__xludf.DUMMYFUNCTION("""COMPUTED_VALUE"""),"ENCFF348UXF")</f>
        <v>ENCFF348UXF</v>
      </c>
    </row>
    <row r="317">
      <c r="A317" s="4" t="str">
        <f>IFERROR(__xludf.DUMMYFUNCTION("""COMPUTED_VALUE"""),"ENCFF636QUY")</f>
        <v>ENCFF636QUY</v>
      </c>
    </row>
    <row r="318">
      <c r="A318" s="4" t="str">
        <f>IFERROR(__xludf.DUMMYFUNCTION("""COMPUTED_VALUE"""),"ENCFF047NAO")</f>
        <v>ENCFF047NAO</v>
      </c>
    </row>
    <row r="319">
      <c r="A319" s="4" t="str">
        <f>IFERROR(__xludf.DUMMYFUNCTION("""COMPUTED_VALUE"""),"ENCFF909YLO")</f>
        <v>ENCFF909YLO</v>
      </c>
    </row>
    <row r="320">
      <c r="A320" s="4" t="str">
        <f>IFERROR(__xludf.DUMMYFUNCTION("""COMPUTED_VALUE"""),"ENCFF276MON")</f>
        <v>ENCFF276MON</v>
      </c>
    </row>
    <row r="321">
      <c r="A321" s="4" t="str">
        <f>IFERROR(__xludf.DUMMYFUNCTION("""COMPUTED_VALUE"""),"ENCFF312QCP")</f>
        <v>ENCFF312QCP</v>
      </c>
    </row>
    <row r="322">
      <c r="A322" s="4" t="str">
        <f>IFERROR(__xludf.DUMMYFUNCTION("""COMPUTED_VALUE"""),"ENCFF837HRZ")</f>
        <v>ENCFF837HRZ</v>
      </c>
    </row>
    <row r="323">
      <c r="A323" s="4" t="str">
        <f>IFERROR(__xludf.DUMMYFUNCTION("""COMPUTED_VALUE"""),"ENCFF948UIP")</f>
        <v>ENCFF948UIP</v>
      </c>
    </row>
    <row r="324">
      <c r="A324" s="4" t="str">
        <f>IFERROR(__xludf.DUMMYFUNCTION("""COMPUTED_VALUE"""),"ENCFF075MWT")</f>
        <v>ENCFF075MWT</v>
      </c>
    </row>
    <row r="325">
      <c r="A325" s="4" t="str">
        <f>IFERROR(__xludf.DUMMYFUNCTION("""COMPUTED_VALUE"""),"ENCFF610SOD")</f>
        <v>ENCFF610SOD</v>
      </c>
    </row>
    <row r="326">
      <c r="A326" s="4" t="str">
        <f>IFERROR(__xludf.DUMMYFUNCTION("""COMPUTED_VALUE"""),"ENCFF518TNE")</f>
        <v>ENCFF518TNE</v>
      </c>
    </row>
    <row r="327">
      <c r="A327" s="4" t="str">
        <f>IFERROR(__xludf.DUMMYFUNCTION("""COMPUTED_VALUE"""),"ENCFF076RWI")</f>
        <v>ENCFF076RWI</v>
      </c>
    </row>
    <row r="328">
      <c r="A328" s="4" t="str">
        <f>IFERROR(__xludf.DUMMYFUNCTION("""COMPUTED_VALUE"""),"ENCFF749RTG")</f>
        <v>ENCFF749RTG</v>
      </c>
    </row>
    <row r="329">
      <c r="A329" s="4" t="str">
        <f>IFERROR(__xludf.DUMMYFUNCTION("""COMPUTED_VALUE"""),"ENCFF036SIR")</f>
        <v>ENCFF036SIR</v>
      </c>
    </row>
    <row r="330">
      <c r="A330" s="4" t="str">
        <f>IFERROR(__xludf.DUMMYFUNCTION("""COMPUTED_VALUE"""),"ENCFF141UTG")</f>
        <v>ENCFF141UTG</v>
      </c>
    </row>
    <row r="331">
      <c r="A331" s="4" t="str">
        <f>IFERROR(__xludf.DUMMYFUNCTION("""COMPUTED_VALUE"""),"ENCFF067UIL")</f>
        <v>ENCFF067UIL</v>
      </c>
    </row>
    <row r="332">
      <c r="A332" s="4" t="str">
        <f>IFERROR(__xludf.DUMMYFUNCTION("""COMPUTED_VALUE"""),"ENCFF745AMT")</f>
        <v>ENCFF745AMT</v>
      </c>
    </row>
    <row r="333">
      <c r="A333" s="4" t="str">
        <f>IFERROR(__xludf.DUMMYFUNCTION("""COMPUTED_VALUE"""),"ENCFF943DFZ")</f>
        <v>ENCFF943DFZ</v>
      </c>
    </row>
    <row r="334">
      <c r="A334" s="4" t="str">
        <f>IFERROR(__xludf.DUMMYFUNCTION("""COMPUTED_VALUE"""),"ENCFF863KCT")</f>
        <v>ENCFF863KCT</v>
      </c>
    </row>
    <row r="335">
      <c r="A335" s="4" t="str">
        <f>IFERROR(__xludf.DUMMYFUNCTION("""COMPUTED_VALUE"""),"ENCFF346BFW")</f>
        <v>ENCFF346BFW</v>
      </c>
    </row>
    <row r="336">
      <c r="A336" s="4" t="str">
        <f>IFERROR(__xludf.DUMMYFUNCTION("""COMPUTED_VALUE"""),"ENCFF930IPW")</f>
        <v>ENCFF930IPW</v>
      </c>
    </row>
    <row r="337">
      <c r="A337" s="4" t="str">
        <f>IFERROR(__xludf.DUMMYFUNCTION("""COMPUTED_VALUE"""),"ENCFF335FVF")</f>
        <v>ENCFF335FVF</v>
      </c>
    </row>
    <row r="338">
      <c r="A338" s="4" t="str">
        <f>IFERROR(__xludf.DUMMYFUNCTION("""COMPUTED_VALUE"""),"ENCFF151YAO")</f>
        <v>ENCFF151YAO</v>
      </c>
    </row>
    <row r="339">
      <c r="A339" s="4" t="str">
        <f>IFERROR(__xludf.DUMMYFUNCTION("""COMPUTED_VALUE"""),"ENCFF289YEQ")</f>
        <v>ENCFF289YEQ</v>
      </c>
    </row>
    <row r="340">
      <c r="A340" s="4" t="str">
        <f>IFERROR(__xludf.DUMMYFUNCTION("""COMPUTED_VALUE"""),"ENCFF699AGI")</f>
        <v>ENCFF699AGI</v>
      </c>
    </row>
    <row r="341">
      <c r="A341" s="4" t="str">
        <f>IFERROR(__xludf.DUMMYFUNCTION("""COMPUTED_VALUE"""),"ENCFF504ALV")</f>
        <v>ENCFF504ALV</v>
      </c>
    </row>
    <row r="342">
      <c r="A342" s="4" t="str">
        <f>IFERROR(__xludf.DUMMYFUNCTION("""COMPUTED_VALUE"""),"ENCFF767IHT")</f>
        <v>ENCFF767IHT</v>
      </c>
    </row>
    <row r="343">
      <c r="A343" s="4" t="str">
        <f>IFERROR(__xludf.DUMMYFUNCTION("""COMPUTED_VALUE"""),"ENCFF439ZLD")</f>
        <v>ENCFF439ZLD</v>
      </c>
    </row>
    <row r="344">
      <c r="A344" s="4" t="str">
        <f>IFERROR(__xludf.DUMMYFUNCTION("""COMPUTED_VALUE"""),"ENCFF726NAG")</f>
        <v>ENCFF726NAG</v>
      </c>
    </row>
    <row r="345">
      <c r="A345" s="4" t="str">
        <f>IFERROR(__xludf.DUMMYFUNCTION("""COMPUTED_VALUE"""),"ENCFF165SMR")</f>
        <v>ENCFF165SMR</v>
      </c>
    </row>
    <row r="346">
      <c r="A346" s="4" t="str">
        <f>IFERROR(__xludf.DUMMYFUNCTION("""COMPUTED_VALUE"""),"ENCFF029ISX")</f>
        <v>ENCFF029ISX</v>
      </c>
    </row>
    <row r="347">
      <c r="A347" s="4" t="str">
        <f>IFERROR(__xludf.DUMMYFUNCTION("""COMPUTED_VALUE"""),"ENCFF555FBR")</f>
        <v>ENCFF555FBR</v>
      </c>
    </row>
    <row r="348">
      <c r="A348" s="4" t="str">
        <f>IFERROR(__xludf.DUMMYFUNCTION("""COMPUTED_VALUE"""),"ENCFF897RSN")</f>
        <v>ENCFF897RSN</v>
      </c>
    </row>
    <row r="349">
      <c r="A349" s="4" t="str">
        <f>IFERROR(__xludf.DUMMYFUNCTION("""COMPUTED_VALUE"""),"ENCFF846MWL")</f>
        <v>ENCFF846MWL</v>
      </c>
    </row>
    <row r="350">
      <c r="A350" s="4" t="str">
        <f>IFERROR(__xludf.DUMMYFUNCTION("""COMPUTED_VALUE"""),"ENCFF854RYT")</f>
        <v>ENCFF854RYT</v>
      </c>
    </row>
    <row r="351">
      <c r="A351" s="4" t="str">
        <f>IFERROR(__xludf.DUMMYFUNCTION("""COMPUTED_VALUE"""),"ENCFF327VGM")</f>
        <v>ENCFF327VGM</v>
      </c>
    </row>
    <row r="352">
      <c r="A352" s="4" t="str">
        <f>IFERROR(__xludf.DUMMYFUNCTION("""COMPUTED_VALUE"""),"ENCFF195QGT")</f>
        <v>ENCFF195QGT</v>
      </c>
    </row>
    <row r="353">
      <c r="A353" s="4" t="str">
        <f>IFERROR(__xludf.DUMMYFUNCTION("""COMPUTED_VALUE"""),"ENCFF008DOI")</f>
        <v>ENCFF008DOI</v>
      </c>
    </row>
    <row r="354">
      <c r="A354" s="4" t="str">
        <f>IFERROR(__xludf.DUMMYFUNCTION("""COMPUTED_VALUE"""),"ENCFF825ZAO")</f>
        <v>ENCFF825ZAO</v>
      </c>
    </row>
    <row r="355">
      <c r="A355" s="4" t="str">
        <f>IFERROR(__xludf.DUMMYFUNCTION("""COMPUTED_VALUE"""),"ENCFF996WPX")</f>
        <v>ENCFF996WPX</v>
      </c>
    </row>
    <row r="356">
      <c r="A356" s="4" t="str">
        <f>IFERROR(__xludf.DUMMYFUNCTION("""COMPUTED_VALUE"""),"ENCFF326QAX")</f>
        <v>ENCFF326QAX</v>
      </c>
    </row>
    <row r="357">
      <c r="A357" s="4" t="str">
        <f>IFERROR(__xludf.DUMMYFUNCTION("""COMPUTED_VALUE"""),"ENCFF367KJP")</f>
        <v>ENCFF367KJP</v>
      </c>
    </row>
    <row r="358">
      <c r="A358" s="4" t="str">
        <f>IFERROR(__xludf.DUMMYFUNCTION("""COMPUTED_VALUE"""),"ENCFF418AYM")</f>
        <v>ENCFF418AYM</v>
      </c>
    </row>
    <row r="359">
      <c r="A359" s="4" t="str">
        <f>IFERROR(__xludf.DUMMYFUNCTION("""COMPUTED_VALUE"""),"ENCFF009XHG")</f>
        <v>ENCFF009XHG</v>
      </c>
    </row>
    <row r="360">
      <c r="A360" s="4" t="str">
        <f>IFERROR(__xludf.DUMMYFUNCTION("""COMPUTED_VALUE"""),"ENCFF955QUS")</f>
        <v>ENCFF955QUS</v>
      </c>
    </row>
    <row r="361">
      <c r="A361" s="4" t="str">
        <f>IFERROR(__xludf.DUMMYFUNCTION("""COMPUTED_VALUE"""),"ENCFF707NVX")</f>
        <v>ENCFF707NVX</v>
      </c>
    </row>
    <row r="362">
      <c r="A362" s="4" t="str">
        <f>IFERROR(__xludf.DUMMYFUNCTION("""COMPUTED_VALUE"""),"ENCFF354NIF")</f>
        <v>ENCFF354NIF</v>
      </c>
    </row>
    <row r="363">
      <c r="A363" s="4" t="str">
        <f>IFERROR(__xludf.DUMMYFUNCTION("""COMPUTED_VALUE"""),"ENCFF199RAU")</f>
        <v>ENCFF199RAU</v>
      </c>
    </row>
    <row r="364">
      <c r="A364" s="4" t="str">
        <f>IFERROR(__xludf.DUMMYFUNCTION("""COMPUTED_VALUE"""),"ENCFF451NZB")</f>
        <v>ENCFF451NZB</v>
      </c>
    </row>
    <row r="365">
      <c r="A365" s="4" t="str">
        <f>IFERROR(__xludf.DUMMYFUNCTION("""COMPUTED_VALUE"""),"ENCFF383QCX")</f>
        <v>ENCFF383QCX</v>
      </c>
    </row>
    <row r="366">
      <c r="A366" s="4" t="str">
        <f>IFERROR(__xludf.DUMMYFUNCTION("""COMPUTED_VALUE"""),"ENCFF893HUW")</f>
        <v>ENCFF893HUW</v>
      </c>
    </row>
    <row r="367">
      <c r="A367" s="4" t="str">
        <f>IFERROR(__xludf.DUMMYFUNCTION("""COMPUTED_VALUE"""),"ENCFF927ARR")</f>
        <v>ENCFF927ARR</v>
      </c>
    </row>
    <row r="368">
      <c r="A368" s="4" t="str">
        <f>IFERROR(__xludf.DUMMYFUNCTION("""COMPUTED_VALUE"""),"ENCFF587LRA")</f>
        <v>ENCFF587LRA</v>
      </c>
    </row>
    <row r="369">
      <c r="A369" s="4" t="str">
        <f>IFERROR(__xludf.DUMMYFUNCTION("""COMPUTED_VALUE"""),"ENCFF604QBU")</f>
        <v>ENCFF604QBU</v>
      </c>
    </row>
    <row r="370">
      <c r="A370" s="4" t="str">
        <f>IFERROR(__xludf.DUMMYFUNCTION("""COMPUTED_VALUE"""),"ENCFF007RSP")</f>
        <v>ENCFF007RSP</v>
      </c>
    </row>
    <row r="371">
      <c r="A371" s="4" t="str">
        <f>IFERROR(__xludf.DUMMYFUNCTION("""COMPUTED_VALUE"""),"ENCFF712TPV")</f>
        <v>ENCFF712TPV</v>
      </c>
    </row>
    <row r="372">
      <c r="A372" s="4" t="str">
        <f>IFERROR(__xludf.DUMMYFUNCTION("""COMPUTED_VALUE"""),"ENCFF044VCS")</f>
        <v>ENCFF044VCS</v>
      </c>
    </row>
    <row r="373">
      <c r="A373" s="4" t="str">
        <f>IFERROR(__xludf.DUMMYFUNCTION("""COMPUTED_VALUE"""),"ENCFF438AXH")</f>
        <v>ENCFF438AXH</v>
      </c>
    </row>
    <row r="374">
      <c r="A374" s="4" t="str">
        <f>IFERROR(__xludf.DUMMYFUNCTION("""COMPUTED_VALUE"""),"ENCFF698ZZD")</f>
        <v>ENCFF698ZZD</v>
      </c>
    </row>
    <row r="375">
      <c r="A375" s="4" t="str">
        <f>IFERROR(__xludf.DUMMYFUNCTION("""COMPUTED_VALUE"""),"ENCFF086JBG")</f>
        <v>ENCFF086JBG</v>
      </c>
    </row>
    <row r="376">
      <c r="A376" s="4" t="str">
        <f>IFERROR(__xludf.DUMMYFUNCTION("""COMPUTED_VALUE"""),"ENCFF098RZI")</f>
        <v>ENCFF098RZI</v>
      </c>
    </row>
    <row r="377">
      <c r="A377" s="4" t="str">
        <f>IFERROR(__xludf.DUMMYFUNCTION("""COMPUTED_VALUE"""),"ENCFF547JBD")</f>
        <v>ENCFF547JBD</v>
      </c>
    </row>
    <row r="378">
      <c r="A378" s="4" t="str">
        <f>IFERROR(__xludf.DUMMYFUNCTION("""COMPUTED_VALUE"""),"ENCFF828BJB")</f>
        <v>ENCFF828BJB</v>
      </c>
    </row>
    <row r="379">
      <c r="A379" s="4" t="str">
        <f>IFERROR(__xludf.DUMMYFUNCTION("""COMPUTED_VALUE"""),"ENCFF515ZEL")</f>
        <v>ENCFF515ZEL</v>
      </c>
    </row>
    <row r="380">
      <c r="A380" s="4" t="str">
        <f>IFERROR(__xludf.DUMMYFUNCTION("""COMPUTED_VALUE"""),"ENCFF487DBD")</f>
        <v>ENCFF487DBD</v>
      </c>
    </row>
    <row r="381">
      <c r="A381" s="4" t="str">
        <f>IFERROR(__xludf.DUMMYFUNCTION("""COMPUTED_VALUE"""),"ENCFF554LJZ")</f>
        <v>ENCFF554LJZ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 t="array" ref="A1:A1257">sort('human BAM'!M3:M1755, if(len('human BAM'!M3:M1755),countif('human BAM'!M3:M1755,'human BAM'!M3:M1755),), 0, 1, 1)</f>
        <v>ENCDO000AAD</v>
      </c>
    </row>
    <row r="2">
      <c r="A2" s="4" t="s">
        <v>639</v>
      </c>
      <c r="J2" s="10"/>
    </row>
    <row r="3">
      <c r="A3" s="4" t="s">
        <v>639</v>
      </c>
    </row>
    <row r="4">
      <c r="A4" s="4" t="s">
        <v>639</v>
      </c>
    </row>
    <row r="5">
      <c r="A5" s="4" t="s">
        <v>639</v>
      </c>
    </row>
    <row r="6">
      <c r="A6" s="4" t="s">
        <v>639</v>
      </c>
    </row>
    <row r="7">
      <c r="A7" s="4" t="s">
        <v>639</v>
      </c>
    </row>
    <row r="8">
      <c r="A8" s="4" t="s">
        <v>639</v>
      </c>
    </row>
    <row r="9">
      <c r="A9" s="4" t="s">
        <v>639</v>
      </c>
    </row>
    <row r="10">
      <c r="A10" s="4" t="s">
        <v>639</v>
      </c>
    </row>
    <row r="11">
      <c r="A11" s="4" t="s">
        <v>639</v>
      </c>
    </row>
    <row r="12">
      <c r="A12" s="4" t="s">
        <v>639</v>
      </c>
    </row>
    <row r="13">
      <c r="A13" s="4" t="s">
        <v>639</v>
      </c>
    </row>
    <row r="14">
      <c r="A14" s="4" t="s">
        <v>639</v>
      </c>
    </row>
    <row r="15">
      <c r="A15" s="4" t="s">
        <v>639</v>
      </c>
    </row>
    <row r="16">
      <c r="A16" s="4" t="s">
        <v>639</v>
      </c>
    </row>
    <row r="17">
      <c r="A17" s="4" t="s">
        <v>639</v>
      </c>
    </row>
    <row r="18">
      <c r="A18" s="4" t="s">
        <v>639</v>
      </c>
    </row>
    <row r="19">
      <c r="A19" s="4" t="s">
        <v>639</v>
      </c>
    </row>
    <row r="20">
      <c r="A20" s="4" t="s">
        <v>639</v>
      </c>
    </row>
    <row r="21">
      <c r="A21" s="4" t="s">
        <v>639</v>
      </c>
    </row>
    <row r="22">
      <c r="A22" s="4" t="s">
        <v>639</v>
      </c>
    </row>
    <row r="23">
      <c r="A23" s="4" t="s">
        <v>639</v>
      </c>
    </row>
    <row r="24">
      <c r="A24" s="4" t="s">
        <v>639</v>
      </c>
    </row>
    <row r="25">
      <c r="A25" s="4" t="s">
        <v>639</v>
      </c>
    </row>
    <row r="26">
      <c r="A26" s="4" t="s">
        <v>639</v>
      </c>
    </row>
    <row r="27">
      <c r="A27" s="4" t="s">
        <v>639</v>
      </c>
    </row>
    <row r="28">
      <c r="A28" s="4" t="s">
        <v>639</v>
      </c>
    </row>
    <row r="29">
      <c r="A29" s="4" t="s">
        <v>639</v>
      </c>
    </row>
    <row r="30">
      <c r="A30" s="4" t="s">
        <v>639</v>
      </c>
    </row>
    <row r="31">
      <c r="A31" s="4" t="s">
        <v>639</v>
      </c>
    </row>
    <row r="32">
      <c r="A32" s="4" t="s">
        <v>639</v>
      </c>
    </row>
    <row r="33">
      <c r="A33" s="4" t="s">
        <v>639</v>
      </c>
    </row>
    <row r="34">
      <c r="A34" s="4" t="s">
        <v>639</v>
      </c>
    </row>
    <row r="35">
      <c r="A35" s="4" t="s">
        <v>639</v>
      </c>
    </row>
    <row r="36">
      <c r="A36" s="4" t="s">
        <v>639</v>
      </c>
    </row>
    <row r="37">
      <c r="A37" s="4" t="s">
        <v>639</v>
      </c>
    </row>
    <row r="38">
      <c r="A38" s="4" t="s">
        <v>639</v>
      </c>
    </row>
    <row r="39">
      <c r="A39" s="4" t="s">
        <v>639</v>
      </c>
    </row>
    <row r="40">
      <c r="A40" s="4" t="s">
        <v>639</v>
      </c>
    </row>
    <row r="41">
      <c r="A41" s="4" t="s">
        <v>639</v>
      </c>
    </row>
    <row r="42">
      <c r="A42" s="4" t="s">
        <v>639</v>
      </c>
    </row>
    <row r="43">
      <c r="A43" s="4" t="s">
        <v>639</v>
      </c>
    </row>
    <row r="44">
      <c r="A44" s="4" t="s">
        <v>639</v>
      </c>
    </row>
    <row r="45">
      <c r="A45" s="4" t="s">
        <v>639</v>
      </c>
    </row>
    <row r="46">
      <c r="A46" s="4" t="s">
        <v>639</v>
      </c>
    </row>
    <row r="47">
      <c r="A47" s="4" t="s">
        <v>639</v>
      </c>
    </row>
    <row r="48">
      <c r="A48" s="4" t="s">
        <v>639</v>
      </c>
    </row>
    <row r="49">
      <c r="A49" s="4" t="s">
        <v>639</v>
      </c>
    </row>
    <row r="50">
      <c r="A50" s="4" t="s">
        <v>639</v>
      </c>
    </row>
    <row r="51">
      <c r="A51" s="4" t="s">
        <v>639</v>
      </c>
    </row>
    <row r="52">
      <c r="A52" s="4" t="s">
        <v>639</v>
      </c>
    </row>
    <row r="53">
      <c r="A53" s="4" t="s">
        <v>639</v>
      </c>
    </row>
    <row r="54">
      <c r="A54" s="4" t="s">
        <v>639</v>
      </c>
    </row>
    <row r="55">
      <c r="A55" s="4" t="s">
        <v>639</v>
      </c>
    </row>
    <row r="56">
      <c r="A56" s="4" t="s">
        <v>639</v>
      </c>
    </row>
    <row r="57">
      <c r="A57" s="4" t="s">
        <v>639</v>
      </c>
    </row>
    <row r="58">
      <c r="A58" s="4" t="s">
        <v>639</v>
      </c>
    </row>
    <row r="59">
      <c r="A59" s="4" t="s">
        <v>639</v>
      </c>
    </row>
    <row r="60">
      <c r="A60" s="4" t="s">
        <v>639</v>
      </c>
    </row>
    <row r="61">
      <c r="A61" s="4" t="s">
        <v>639</v>
      </c>
    </row>
    <row r="62">
      <c r="A62" s="4" t="s">
        <v>639</v>
      </c>
    </row>
    <row r="63">
      <c r="A63" s="4" t="s">
        <v>639</v>
      </c>
    </row>
    <row r="64">
      <c r="A64" s="4" t="s">
        <v>639</v>
      </c>
    </row>
    <row r="65">
      <c r="A65" s="4" t="s">
        <v>639</v>
      </c>
    </row>
    <row r="66">
      <c r="A66" s="4" t="s">
        <v>639</v>
      </c>
    </row>
    <row r="67">
      <c r="A67" s="4" t="s">
        <v>639</v>
      </c>
    </row>
    <row r="68">
      <c r="A68" s="4" t="s">
        <v>639</v>
      </c>
    </row>
    <row r="69">
      <c r="A69" s="4" t="s">
        <v>639</v>
      </c>
    </row>
    <row r="70">
      <c r="A70" s="4" t="s">
        <v>639</v>
      </c>
    </row>
    <row r="71">
      <c r="A71" s="4" t="s">
        <v>639</v>
      </c>
    </row>
    <row r="72">
      <c r="A72" s="4" t="s">
        <v>639</v>
      </c>
    </row>
    <row r="73">
      <c r="A73" s="4" t="s">
        <v>639</v>
      </c>
    </row>
    <row r="74">
      <c r="A74" s="4" t="s">
        <v>639</v>
      </c>
    </row>
    <row r="75">
      <c r="A75" s="4" t="s">
        <v>639</v>
      </c>
    </row>
    <row r="76">
      <c r="A76" s="4" t="s">
        <v>639</v>
      </c>
    </row>
    <row r="77">
      <c r="A77" s="4" t="s">
        <v>639</v>
      </c>
    </row>
    <row r="78">
      <c r="A78" s="4" t="s">
        <v>639</v>
      </c>
    </row>
    <row r="79">
      <c r="A79" s="4" t="s">
        <v>639</v>
      </c>
    </row>
    <row r="80">
      <c r="A80" s="4" t="s">
        <v>639</v>
      </c>
    </row>
    <row r="81">
      <c r="A81" s="4" t="s">
        <v>639</v>
      </c>
    </row>
    <row r="82">
      <c r="A82" s="4" t="s">
        <v>639</v>
      </c>
    </row>
    <row r="83">
      <c r="A83" s="4" t="s">
        <v>639</v>
      </c>
    </row>
    <row r="84">
      <c r="A84" s="4" t="s">
        <v>639</v>
      </c>
    </row>
    <row r="85">
      <c r="A85" s="4" t="s">
        <v>639</v>
      </c>
    </row>
    <row r="86">
      <c r="A86" s="4" t="s">
        <v>639</v>
      </c>
    </row>
    <row r="87">
      <c r="A87" s="4" t="s">
        <v>639</v>
      </c>
    </row>
    <row r="88">
      <c r="A88" s="4" t="s">
        <v>639</v>
      </c>
    </row>
    <row r="89">
      <c r="A89" s="4" t="s">
        <v>639</v>
      </c>
    </row>
    <row r="90">
      <c r="A90" s="4" t="s">
        <v>639</v>
      </c>
    </row>
    <row r="91">
      <c r="A91" s="4" t="s">
        <v>639</v>
      </c>
    </row>
    <row r="92">
      <c r="A92" s="4" t="s">
        <v>639</v>
      </c>
    </row>
    <row r="93">
      <c r="A93" s="4" t="s">
        <v>639</v>
      </c>
    </row>
    <row r="94">
      <c r="A94" s="4" t="s">
        <v>639</v>
      </c>
    </row>
    <row r="95">
      <c r="A95" s="4" t="s">
        <v>639</v>
      </c>
    </row>
    <row r="96">
      <c r="A96" s="4" t="s">
        <v>639</v>
      </c>
    </row>
    <row r="97">
      <c r="A97" s="4" t="s">
        <v>639</v>
      </c>
    </row>
    <row r="98">
      <c r="A98" s="4" t="s">
        <v>639</v>
      </c>
    </row>
    <row r="99">
      <c r="A99" s="4" t="s">
        <v>639</v>
      </c>
    </row>
    <row r="100">
      <c r="A100" s="4" t="s">
        <v>639</v>
      </c>
    </row>
    <row r="101">
      <c r="A101" s="4" t="s">
        <v>639</v>
      </c>
    </row>
    <row r="102">
      <c r="A102" s="4" t="s">
        <v>639</v>
      </c>
    </row>
    <row r="103">
      <c r="A103" s="4" t="s">
        <v>639</v>
      </c>
    </row>
    <row r="104">
      <c r="A104" s="4" t="s">
        <v>639</v>
      </c>
    </row>
    <row r="105">
      <c r="A105" s="4" t="s">
        <v>639</v>
      </c>
    </row>
    <row r="106">
      <c r="A106" s="4" t="s">
        <v>639</v>
      </c>
    </row>
    <row r="107">
      <c r="A107" s="4" t="s">
        <v>639</v>
      </c>
    </row>
    <row r="108">
      <c r="A108" s="4" t="s">
        <v>639</v>
      </c>
    </row>
    <row r="109">
      <c r="A109" s="4" t="s">
        <v>639</v>
      </c>
    </row>
    <row r="110">
      <c r="A110" s="4" t="s">
        <v>639</v>
      </c>
    </row>
    <row r="111">
      <c r="A111" s="4" t="s">
        <v>639</v>
      </c>
    </row>
    <row r="112">
      <c r="A112" s="4" t="s">
        <v>639</v>
      </c>
    </row>
    <row r="113">
      <c r="A113" s="4" t="s">
        <v>639</v>
      </c>
    </row>
    <row r="114">
      <c r="A114" s="4" t="s">
        <v>639</v>
      </c>
    </row>
    <row r="115">
      <c r="A115" s="4" t="s">
        <v>639</v>
      </c>
    </row>
    <row r="116">
      <c r="A116" s="4" t="s">
        <v>639</v>
      </c>
    </row>
    <row r="117">
      <c r="A117" s="4" t="s">
        <v>639</v>
      </c>
    </row>
    <row r="118">
      <c r="A118" s="4" t="s">
        <v>639</v>
      </c>
    </row>
    <row r="119">
      <c r="A119" s="4" t="s">
        <v>639</v>
      </c>
    </row>
    <row r="120">
      <c r="A120" s="4" t="s">
        <v>639</v>
      </c>
    </row>
    <row r="121">
      <c r="A121" s="4" t="s">
        <v>639</v>
      </c>
    </row>
    <row r="122">
      <c r="A122" s="4" t="s">
        <v>639</v>
      </c>
    </row>
    <row r="123">
      <c r="A123" s="4" t="s">
        <v>639</v>
      </c>
    </row>
    <row r="124">
      <c r="A124" s="4" t="s">
        <v>639</v>
      </c>
    </row>
    <row r="125">
      <c r="A125" s="4" t="s">
        <v>639</v>
      </c>
    </row>
    <row r="126">
      <c r="A126" s="4" t="s">
        <v>639</v>
      </c>
    </row>
    <row r="127">
      <c r="A127" s="4" t="s">
        <v>639</v>
      </c>
    </row>
    <row r="128">
      <c r="A128" s="4" t="s">
        <v>639</v>
      </c>
    </row>
    <row r="129">
      <c r="A129" s="4" t="s">
        <v>639</v>
      </c>
    </row>
    <row r="130">
      <c r="A130" s="4" t="s">
        <v>639</v>
      </c>
    </row>
    <row r="131">
      <c r="A131" s="4" t="s">
        <v>639</v>
      </c>
    </row>
    <row r="132">
      <c r="A132" s="4" t="s">
        <v>639</v>
      </c>
    </row>
    <row r="133">
      <c r="A133" s="4" t="s">
        <v>639</v>
      </c>
    </row>
    <row r="134">
      <c r="A134" s="4" t="s">
        <v>639</v>
      </c>
    </row>
    <row r="135">
      <c r="A135" s="4" t="s">
        <v>639</v>
      </c>
    </row>
    <row r="136">
      <c r="A136" s="4" t="s">
        <v>639</v>
      </c>
    </row>
    <row r="137">
      <c r="A137" s="4" t="s">
        <v>639</v>
      </c>
    </row>
    <row r="138">
      <c r="A138" s="4" t="s">
        <v>639</v>
      </c>
    </row>
    <row r="139">
      <c r="A139" s="4" t="s">
        <v>639</v>
      </c>
    </row>
    <row r="140">
      <c r="A140" s="4" t="s">
        <v>639</v>
      </c>
    </row>
    <row r="141">
      <c r="A141" s="4" t="s">
        <v>639</v>
      </c>
    </row>
    <row r="142">
      <c r="A142" s="4" t="s">
        <v>639</v>
      </c>
    </row>
    <row r="143">
      <c r="A143" s="4" t="s">
        <v>639</v>
      </c>
    </row>
    <row r="144">
      <c r="A144" s="4" t="s">
        <v>639</v>
      </c>
    </row>
    <row r="145">
      <c r="A145" s="4" t="s">
        <v>639</v>
      </c>
    </row>
    <row r="146">
      <c r="A146" s="4" t="s">
        <v>639</v>
      </c>
    </row>
    <row r="147">
      <c r="A147" s="4" t="s">
        <v>639</v>
      </c>
    </row>
    <row r="148">
      <c r="A148" s="4" t="s">
        <v>639</v>
      </c>
    </row>
    <row r="149">
      <c r="A149" s="4" t="s">
        <v>639</v>
      </c>
    </row>
    <row r="150">
      <c r="A150" s="4" t="s">
        <v>740</v>
      </c>
    </row>
    <row r="151">
      <c r="A151" s="4" t="s">
        <v>740</v>
      </c>
    </row>
    <row r="152">
      <c r="A152" s="4" t="s">
        <v>740</v>
      </c>
    </row>
    <row r="153">
      <c r="A153" s="4" t="s">
        <v>740</v>
      </c>
    </row>
    <row r="154">
      <c r="A154" s="4" t="s">
        <v>740</v>
      </c>
    </row>
    <row r="155">
      <c r="A155" s="4" t="s">
        <v>740</v>
      </c>
    </row>
    <row r="156">
      <c r="A156" s="4" t="s">
        <v>740</v>
      </c>
    </row>
    <row r="157">
      <c r="A157" s="4" t="s">
        <v>740</v>
      </c>
    </row>
    <row r="158">
      <c r="A158" s="4" t="s">
        <v>740</v>
      </c>
    </row>
    <row r="159">
      <c r="A159" s="4" t="s">
        <v>740</v>
      </c>
    </row>
    <row r="160">
      <c r="A160" s="4" t="s">
        <v>740</v>
      </c>
    </row>
    <row r="161">
      <c r="A161" s="4" t="s">
        <v>740</v>
      </c>
    </row>
    <row r="162">
      <c r="A162" s="4" t="s">
        <v>740</v>
      </c>
    </row>
    <row r="163">
      <c r="A163" s="4" t="s">
        <v>740</v>
      </c>
    </row>
    <row r="164">
      <c r="A164" s="4" t="s">
        <v>740</v>
      </c>
    </row>
    <row r="165">
      <c r="A165" s="4" t="s">
        <v>740</v>
      </c>
    </row>
    <row r="166">
      <c r="A166" s="4" t="s">
        <v>740</v>
      </c>
    </row>
    <row r="167">
      <c r="A167" s="4" t="s">
        <v>740</v>
      </c>
    </row>
    <row r="168">
      <c r="A168" s="4" t="s">
        <v>740</v>
      </c>
    </row>
    <row r="169">
      <c r="A169" s="4" t="s">
        <v>740</v>
      </c>
    </row>
    <row r="170">
      <c r="A170" s="4" t="s">
        <v>740</v>
      </c>
    </row>
    <row r="171">
      <c r="A171" s="4" t="s">
        <v>740</v>
      </c>
    </row>
    <row r="172">
      <c r="A172" s="4" t="s">
        <v>740</v>
      </c>
    </row>
    <row r="173">
      <c r="A173" s="4" t="s">
        <v>740</v>
      </c>
    </row>
    <row r="174">
      <c r="A174" s="4" t="s">
        <v>740</v>
      </c>
    </row>
    <row r="175">
      <c r="A175" s="4" t="s">
        <v>740</v>
      </c>
    </row>
    <row r="176">
      <c r="A176" s="4" t="s">
        <v>740</v>
      </c>
    </row>
    <row r="177">
      <c r="A177" s="4" t="s">
        <v>740</v>
      </c>
    </row>
    <row r="178">
      <c r="A178" s="4" t="s">
        <v>740</v>
      </c>
    </row>
    <row r="179">
      <c r="A179" s="4" t="s">
        <v>740</v>
      </c>
    </row>
    <row r="180">
      <c r="A180" s="4" t="s">
        <v>740</v>
      </c>
    </row>
    <row r="181">
      <c r="A181" s="4" t="s">
        <v>740</v>
      </c>
    </row>
    <row r="182">
      <c r="A182" s="4" t="s">
        <v>740</v>
      </c>
    </row>
    <row r="183">
      <c r="A183" s="4" t="s">
        <v>740</v>
      </c>
    </row>
    <row r="184">
      <c r="A184" s="4" t="s">
        <v>740</v>
      </c>
    </row>
    <row r="185">
      <c r="A185" s="4" t="s">
        <v>740</v>
      </c>
    </row>
    <row r="186">
      <c r="A186" s="4" t="s">
        <v>740</v>
      </c>
    </row>
    <row r="187">
      <c r="A187" s="4" t="s">
        <v>740</v>
      </c>
    </row>
    <row r="188">
      <c r="A188" s="4" t="s">
        <v>740</v>
      </c>
    </row>
    <row r="189">
      <c r="A189" s="4" t="s">
        <v>740</v>
      </c>
    </row>
    <row r="190">
      <c r="A190" s="4" t="s">
        <v>740</v>
      </c>
    </row>
    <row r="191">
      <c r="A191" s="4" t="s">
        <v>740</v>
      </c>
    </row>
    <row r="192">
      <c r="A192" s="4" t="s">
        <v>740</v>
      </c>
    </row>
    <row r="193">
      <c r="A193" s="4" t="s">
        <v>740</v>
      </c>
    </row>
    <row r="194">
      <c r="A194" s="4" t="s">
        <v>740</v>
      </c>
    </row>
    <row r="195">
      <c r="A195" s="4" t="s">
        <v>740</v>
      </c>
    </row>
    <row r="196">
      <c r="A196" s="4" t="s">
        <v>740</v>
      </c>
    </row>
    <row r="197">
      <c r="A197" s="4" t="s">
        <v>740</v>
      </c>
    </row>
    <row r="198">
      <c r="A198" s="4" t="s">
        <v>740</v>
      </c>
    </row>
    <row r="199">
      <c r="A199" s="4" t="s">
        <v>740</v>
      </c>
    </row>
    <row r="200">
      <c r="A200" s="4" t="s">
        <v>740</v>
      </c>
    </row>
    <row r="201">
      <c r="A201" s="4" t="s">
        <v>740</v>
      </c>
    </row>
    <row r="202">
      <c r="A202" s="4" t="s">
        <v>740</v>
      </c>
    </row>
    <row r="203">
      <c r="A203" s="4" t="s">
        <v>740</v>
      </c>
    </row>
    <row r="204">
      <c r="A204" s="4" t="s">
        <v>740</v>
      </c>
    </row>
    <row r="205">
      <c r="A205" s="4" t="s">
        <v>740</v>
      </c>
    </row>
    <row r="206">
      <c r="A206" s="4" t="s">
        <v>740</v>
      </c>
    </row>
    <row r="207">
      <c r="A207" s="4" t="s">
        <v>740</v>
      </c>
    </row>
    <row r="208">
      <c r="A208" s="4" t="s">
        <v>740</v>
      </c>
    </row>
    <row r="209">
      <c r="A209" s="4" t="s">
        <v>740</v>
      </c>
    </row>
    <row r="210">
      <c r="A210" s="4" t="s">
        <v>740</v>
      </c>
    </row>
    <row r="211">
      <c r="A211" s="4" t="s">
        <v>740</v>
      </c>
    </row>
    <row r="212">
      <c r="A212" s="4" t="s">
        <v>740</v>
      </c>
    </row>
    <row r="213">
      <c r="A213" s="4" t="s">
        <v>740</v>
      </c>
    </row>
    <row r="214">
      <c r="A214" s="4" t="s">
        <v>740</v>
      </c>
    </row>
    <row r="215">
      <c r="A215" s="4" t="s">
        <v>740</v>
      </c>
    </row>
    <row r="216">
      <c r="A216" s="4" t="s">
        <v>740</v>
      </c>
    </row>
    <row r="217">
      <c r="A217" s="4" t="s">
        <v>740</v>
      </c>
    </row>
    <row r="218">
      <c r="A218" s="4" t="s">
        <v>740</v>
      </c>
    </row>
    <row r="219">
      <c r="A219" s="4" t="s">
        <v>740</v>
      </c>
    </row>
    <row r="220">
      <c r="A220" s="4" t="s">
        <v>740</v>
      </c>
    </row>
    <row r="221">
      <c r="A221" s="4" t="s">
        <v>740</v>
      </c>
    </row>
    <row r="222">
      <c r="A222" s="4" t="s">
        <v>740</v>
      </c>
    </row>
    <row r="223">
      <c r="A223" s="4" t="s">
        <v>740</v>
      </c>
    </row>
    <row r="224">
      <c r="A224" s="4" t="s">
        <v>740</v>
      </c>
    </row>
    <row r="225">
      <c r="A225" s="4" t="s">
        <v>740</v>
      </c>
    </row>
    <row r="226">
      <c r="A226" s="4" t="s">
        <v>740</v>
      </c>
    </row>
    <row r="227">
      <c r="A227" s="4" t="s">
        <v>740</v>
      </c>
    </row>
    <row r="228">
      <c r="A228" s="4" t="s">
        <v>740</v>
      </c>
    </row>
    <row r="229">
      <c r="A229" s="4" t="s">
        <v>740</v>
      </c>
    </row>
    <row r="230">
      <c r="A230" s="4" t="s">
        <v>740</v>
      </c>
    </row>
    <row r="231">
      <c r="A231" s="4" t="s">
        <v>740</v>
      </c>
    </row>
    <row r="232">
      <c r="A232" s="4" t="s">
        <v>740</v>
      </c>
    </row>
    <row r="233">
      <c r="A233" s="4" t="s">
        <v>740</v>
      </c>
    </row>
    <row r="234">
      <c r="A234" s="4" t="s">
        <v>740</v>
      </c>
    </row>
    <row r="235">
      <c r="A235" s="4" t="s">
        <v>740</v>
      </c>
    </row>
    <row r="236">
      <c r="A236" s="4" t="s">
        <v>740</v>
      </c>
    </row>
    <row r="237">
      <c r="A237" s="4" t="s">
        <v>25</v>
      </c>
    </row>
    <row r="238">
      <c r="A238" s="4" t="s">
        <v>25</v>
      </c>
    </row>
    <row r="239">
      <c r="A239" s="4" t="s">
        <v>25</v>
      </c>
    </row>
    <row r="240">
      <c r="A240" s="4" t="s">
        <v>25</v>
      </c>
    </row>
    <row r="241">
      <c r="A241" s="4" t="s">
        <v>25</v>
      </c>
    </row>
    <row r="242">
      <c r="A242" s="4" t="s">
        <v>25</v>
      </c>
    </row>
    <row r="243">
      <c r="A243" s="4" t="s">
        <v>25</v>
      </c>
    </row>
    <row r="244">
      <c r="A244" s="4" t="s">
        <v>25</v>
      </c>
    </row>
    <row r="245">
      <c r="A245" s="4" t="s">
        <v>25</v>
      </c>
    </row>
    <row r="246">
      <c r="A246" s="4" t="s">
        <v>25</v>
      </c>
    </row>
    <row r="247">
      <c r="A247" s="4" t="s">
        <v>25</v>
      </c>
    </row>
    <row r="248">
      <c r="A248" s="4" t="s">
        <v>25</v>
      </c>
    </row>
    <row r="249">
      <c r="A249" s="4" t="s">
        <v>25</v>
      </c>
    </row>
    <row r="250">
      <c r="A250" s="4" t="s">
        <v>25</v>
      </c>
    </row>
    <row r="251">
      <c r="A251" s="4" t="s">
        <v>25</v>
      </c>
    </row>
    <row r="252">
      <c r="A252" s="4" t="s">
        <v>25</v>
      </c>
    </row>
    <row r="253">
      <c r="A253" s="4" t="s">
        <v>25</v>
      </c>
    </row>
    <row r="254">
      <c r="A254" s="4" t="s">
        <v>25</v>
      </c>
    </row>
    <row r="255">
      <c r="A255" s="4" t="s">
        <v>25</v>
      </c>
    </row>
    <row r="256">
      <c r="A256" s="4" t="s">
        <v>25</v>
      </c>
    </row>
    <row r="257">
      <c r="A257" s="4" t="s">
        <v>25</v>
      </c>
    </row>
    <row r="258">
      <c r="A258" s="4" t="s">
        <v>25</v>
      </c>
    </row>
    <row r="259">
      <c r="A259" s="4" t="s">
        <v>25</v>
      </c>
    </row>
    <row r="260">
      <c r="A260" s="4" t="s">
        <v>25</v>
      </c>
    </row>
    <row r="261">
      <c r="A261" s="4" t="s">
        <v>25</v>
      </c>
    </row>
    <row r="262">
      <c r="A262" s="4" t="s">
        <v>25</v>
      </c>
    </row>
    <row r="263">
      <c r="A263" s="4" t="s">
        <v>25</v>
      </c>
    </row>
    <row r="264">
      <c r="A264" s="4" t="s">
        <v>25</v>
      </c>
    </row>
    <row r="265">
      <c r="A265" s="4" t="s">
        <v>25</v>
      </c>
    </row>
    <row r="266">
      <c r="A266" s="4" t="s">
        <v>25</v>
      </c>
    </row>
    <row r="267">
      <c r="A267" s="4" t="s">
        <v>25</v>
      </c>
    </row>
    <row r="268">
      <c r="A268" s="4" t="s">
        <v>25</v>
      </c>
    </row>
    <row r="269">
      <c r="A269" s="4" t="s">
        <v>25</v>
      </c>
    </row>
    <row r="270">
      <c r="A270" s="4" t="s">
        <v>25</v>
      </c>
    </row>
    <row r="271">
      <c r="A271" s="4" t="s">
        <v>25</v>
      </c>
    </row>
    <row r="272">
      <c r="A272" s="4" t="s">
        <v>25</v>
      </c>
    </row>
    <row r="273">
      <c r="A273" s="4" t="s">
        <v>25</v>
      </c>
    </row>
    <row r="274">
      <c r="A274" s="4" t="s">
        <v>25</v>
      </c>
    </row>
    <row r="275">
      <c r="A275" s="4" t="s">
        <v>25</v>
      </c>
    </row>
    <row r="276">
      <c r="A276" s="4" t="s">
        <v>25</v>
      </c>
    </row>
    <row r="277">
      <c r="A277" s="4" t="s">
        <v>25</v>
      </c>
    </row>
    <row r="278">
      <c r="A278" s="4" t="s">
        <v>25</v>
      </c>
    </row>
    <row r="279">
      <c r="A279" s="4" t="s">
        <v>25</v>
      </c>
    </row>
    <row r="280">
      <c r="A280" s="4" t="s">
        <v>25</v>
      </c>
    </row>
    <row r="281">
      <c r="A281" s="4" t="s">
        <v>25</v>
      </c>
    </row>
    <row r="282">
      <c r="A282" s="4" t="s">
        <v>25</v>
      </c>
    </row>
    <row r="283">
      <c r="A283" s="4" t="s">
        <v>25</v>
      </c>
    </row>
    <row r="284">
      <c r="A284" s="4" t="s">
        <v>25</v>
      </c>
    </row>
    <row r="285">
      <c r="A285" s="4" t="s">
        <v>25</v>
      </c>
    </row>
    <row r="286">
      <c r="A286" s="4" t="s">
        <v>25</v>
      </c>
    </row>
    <row r="287">
      <c r="A287" s="4" t="s">
        <v>25</v>
      </c>
    </row>
    <row r="288">
      <c r="A288" s="4" t="s">
        <v>25</v>
      </c>
    </row>
    <row r="289">
      <c r="A289" s="4" t="s">
        <v>25</v>
      </c>
    </row>
    <row r="290">
      <c r="A290" s="4" t="s">
        <v>25</v>
      </c>
    </row>
    <row r="291">
      <c r="A291" s="4" t="s">
        <v>25</v>
      </c>
    </row>
    <row r="292">
      <c r="A292" s="4" t="s">
        <v>25</v>
      </c>
    </row>
    <row r="293">
      <c r="A293" s="4" t="s">
        <v>25</v>
      </c>
    </row>
    <row r="294">
      <c r="A294" s="4" t="s">
        <v>25</v>
      </c>
    </row>
    <row r="295">
      <c r="A295" s="4" t="s">
        <v>25</v>
      </c>
    </row>
    <row r="296">
      <c r="A296" s="4" t="s">
        <v>25</v>
      </c>
    </row>
    <row r="297">
      <c r="A297" s="4" t="s">
        <v>25</v>
      </c>
    </row>
    <row r="298">
      <c r="A298" s="4" t="s">
        <v>25</v>
      </c>
    </row>
    <row r="299">
      <c r="A299" s="4" t="s">
        <v>25</v>
      </c>
    </row>
    <row r="300">
      <c r="A300" s="4" t="s">
        <v>25</v>
      </c>
    </row>
    <row r="301">
      <c r="A301" s="4" t="s">
        <v>25</v>
      </c>
    </row>
    <row r="302">
      <c r="A302" s="4" t="s">
        <v>25</v>
      </c>
    </row>
    <row r="303">
      <c r="A303" s="4" t="s">
        <v>25</v>
      </c>
    </row>
    <row r="304">
      <c r="A304" s="4" t="s">
        <v>25</v>
      </c>
    </row>
    <row r="305">
      <c r="A305" s="4" t="s">
        <v>25</v>
      </c>
    </row>
    <row r="306">
      <c r="A306" s="4" t="s">
        <v>25</v>
      </c>
    </row>
    <row r="307">
      <c r="A307" s="4" t="s">
        <v>25</v>
      </c>
    </row>
    <row r="308">
      <c r="A308" s="4" t="s">
        <v>25</v>
      </c>
    </row>
    <row r="309">
      <c r="A309" s="4" t="s">
        <v>25</v>
      </c>
    </row>
    <row r="310">
      <c r="A310" s="4" t="s">
        <v>25</v>
      </c>
    </row>
    <row r="311">
      <c r="A311" s="4" t="s">
        <v>25</v>
      </c>
    </row>
    <row r="312">
      <c r="A312" s="4" t="s">
        <v>25</v>
      </c>
    </row>
    <row r="313">
      <c r="A313" s="4" t="s">
        <v>25</v>
      </c>
    </row>
    <row r="314">
      <c r="A314" s="4" t="s">
        <v>25</v>
      </c>
    </row>
    <row r="315">
      <c r="A315" s="4" t="s">
        <v>25</v>
      </c>
    </row>
    <row r="316">
      <c r="A316" s="4" t="s">
        <v>25</v>
      </c>
    </row>
    <row r="317">
      <c r="A317" s="4" t="s">
        <v>25</v>
      </c>
    </row>
    <row r="318">
      <c r="A318" s="4" t="s">
        <v>76</v>
      </c>
    </row>
    <row r="319">
      <c r="A319" s="4" t="s">
        <v>76</v>
      </c>
    </row>
    <row r="320">
      <c r="A320" s="4" t="s">
        <v>76</v>
      </c>
    </row>
    <row r="321">
      <c r="A321" s="4" t="s">
        <v>76</v>
      </c>
    </row>
    <row r="322">
      <c r="A322" s="4" t="s">
        <v>76</v>
      </c>
    </row>
    <row r="323">
      <c r="A323" s="4" t="s">
        <v>76</v>
      </c>
    </row>
    <row r="324">
      <c r="A324" s="4" t="s">
        <v>76</v>
      </c>
    </row>
    <row r="325">
      <c r="A325" s="4" t="s">
        <v>76</v>
      </c>
    </row>
    <row r="326">
      <c r="A326" s="4" t="s">
        <v>76</v>
      </c>
    </row>
    <row r="327">
      <c r="A327" s="4" t="s">
        <v>76</v>
      </c>
    </row>
    <row r="328">
      <c r="A328" s="4" t="s">
        <v>76</v>
      </c>
    </row>
    <row r="329">
      <c r="A329" s="4" t="s">
        <v>76</v>
      </c>
    </row>
    <row r="330">
      <c r="A330" s="4" t="s">
        <v>76</v>
      </c>
    </row>
    <row r="331">
      <c r="A331" s="4" t="s">
        <v>76</v>
      </c>
    </row>
    <row r="332">
      <c r="A332" s="4" t="s">
        <v>76</v>
      </c>
    </row>
    <row r="333">
      <c r="A333" s="4" t="s">
        <v>76</v>
      </c>
    </row>
    <row r="334">
      <c r="A334" s="4" t="s">
        <v>76</v>
      </c>
    </row>
    <row r="335">
      <c r="A335" s="4" t="s">
        <v>76</v>
      </c>
    </row>
    <row r="336">
      <c r="A336" s="4" t="s">
        <v>76</v>
      </c>
    </row>
    <row r="337">
      <c r="A337" s="4" t="s">
        <v>76</v>
      </c>
    </row>
    <row r="338">
      <c r="A338" s="4" t="s">
        <v>76</v>
      </c>
    </row>
    <row r="339">
      <c r="A339" s="4" t="s">
        <v>76</v>
      </c>
    </row>
    <row r="340">
      <c r="A340" s="4" t="s">
        <v>76</v>
      </c>
    </row>
    <row r="341">
      <c r="A341" s="4" t="s">
        <v>76</v>
      </c>
    </row>
    <row r="342">
      <c r="A342" s="4" t="s">
        <v>76</v>
      </c>
    </row>
    <row r="343">
      <c r="A343" s="4" t="s">
        <v>76</v>
      </c>
    </row>
    <row r="344">
      <c r="A344" s="4" t="s">
        <v>76</v>
      </c>
    </row>
    <row r="345">
      <c r="A345" s="4" t="s">
        <v>76</v>
      </c>
    </row>
    <row r="346">
      <c r="A346" s="4" t="s">
        <v>76</v>
      </c>
    </row>
    <row r="347">
      <c r="A347" s="4" t="s">
        <v>76</v>
      </c>
    </row>
    <row r="348">
      <c r="A348" s="4" t="s">
        <v>76</v>
      </c>
    </row>
    <row r="349">
      <c r="A349" s="4" t="s">
        <v>76</v>
      </c>
    </row>
    <row r="350">
      <c r="A350" s="4" t="s">
        <v>76</v>
      </c>
    </row>
    <row r="351">
      <c r="A351" s="4" t="s">
        <v>76</v>
      </c>
    </row>
    <row r="352">
      <c r="A352" s="4" t="s">
        <v>76</v>
      </c>
    </row>
    <row r="353">
      <c r="A353" s="4" t="s">
        <v>76</v>
      </c>
    </row>
    <row r="354">
      <c r="A354" s="4" t="s">
        <v>76</v>
      </c>
    </row>
    <row r="355">
      <c r="A355" s="4" t="s">
        <v>76</v>
      </c>
    </row>
    <row r="356">
      <c r="A356" s="4" t="s">
        <v>76</v>
      </c>
    </row>
    <row r="357">
      <c r="A357" s="4" t="s">
        <v>76</v>
      </c>
    </row>
    <row r="358">
      <c r="A358" s="4" t="s">
        <v>76</v>
      </c>
    </row>
    <row r="359">
      <c r="A359" s="4" t="s">
        <v>76</v>
      </c>
    </row>
    <row r="360">
      <c r="A360" s="4" t="s">
        <v>76</v>
      </c>
    </row>
    <row r="361">
      <c r="A361" s="4" t="s">
        <v>76</v>
      </c>
    </row>
    <row r="362">
      <c r="A362" s="4" t="s">
        <v>76</v>
      </c>
    </row>
    <row r="363">
      <c r="A363" s="4" t="s">
        <v>76</v>
      </c>
    </row>
    <row r="364">
      <c r="A364" s="4" t="s">
        <v>76</v>
      </c>
    </row>
    <row r="365">
      <c r="A365" s="4" t="s">
        <v>76</v>
      </c>
    </row>
    <row r="366">
      <c r="A366" s="4" t="s">
        <v>76</v>
      </c>
    </row>
    <row r="367">
      <c r="A367" s="4" t="s">
        <v>76</v>
      </c>
    </row>
    <row r="368">
      <c r="A368" s="4" t="s">
        <v>76</v>
      </c>
    </row>
    <row r="369">
      <c r="A369" s="4" t="s">
        <v>76</v>
      </c>
    </row>
    <row r="370">
      <c r="A370" s="4" t="s">
        <v>76</v>
      </c>
    </row>
    <row r="371">
      <c r="A371" s="4" t="s">
        <v>76</v>
      </c>
    </row>
    <row r="372">
      <c r="A372" s="4" t="s">
        <v>76</v>
      </c>
    </row>
    <row r="373">
      <c r="A373" s="4" t="s">
        <v>76</v>
      </c>
    </row>
    <row r="374">
      <c r="A374" s="4" t="s">
        <v>76</v>
      </c>
    </row>
    <row r="375">
      <c r="A375" s="4" t="s">
        <v>76</v>
      </c>
    </row>
    <row r="376">
      <c r="A376" s="4" t="s">
        <v>76</v>
      </c>
    </row>
    <row r="377">
      <c r="A377" s="4" t="s">
        <v>148</v>
      </c>
    </row>
    <row r="378">
      <c r="A378" s="4" t="s">
        <v>148</v>
      </c>
    </row>
    <row r="379">
      <c r="A379" s="4" t="s">
        <v>148</v>
      </c>
    </row>
    <row r="380">
      <c r="A380" s="4" t="s">
        <v>148</v>
      </c>
    </row>
    <row r="381">
      <c r="A381" s="4" t="s">
        <v>148</v>
      </c>
    </row>
    <row r="382">
      <c r="A382" s="4" t="s">
        <v>148</v>
      </c>
    </row>
    <row r="383">
      <c r="A383" s="4" t="s">
        <v>148</v>
      </c>
    </row>
    <row r="384">
      <c r="A384" s="4" t="s">
        <v>148</v>
      </c>
    </row>
    <row r="385">
      <c r="A385" s="4" t="s">
        <v>148</v>
      </c>
    </row>
    <row r="386">
      <c r="A386" s="4" t="s">
        <v>148</v>
      </c>
    </row>
    <row r="387">
      <c r="A387" s="4" t="s">
        <v>148</v>
      </c>
    </row>
    <row r="388">
      <c r="A388" s="4" t="s">
        <v>148</v>
      </c>
    </row>
    <row r="389">
      <c r="A389" s="4" t="s">
        <v>148</v>
      </c>
    </row>
    <row r="390">
      <c r="A390" s="4" t="s">
        <v>148</v>
      </c>
    </row>
    <row r="391">
      <c r="A391" s="4" t="s">
        <v>148</v>
      </c>
    </row>
    <row r="392">
      <c r="A392" s="4" t="s">
        <v>148</v>
      </c>
    </row>
    <row r="393">
      <c r="A393" s="4" t="s">
        <v>148</v>
      </c>
    </row>
    <row r="394">
      <c r="A394" s="4" t="s">
        <v>148</v>
      </c>
    </row>
    <row r="395">
      <c r="A395" s="4" t="s">
        <v>148</v>
      </c>
    </row>
    <row r="396">
      <c r="A396" s="4" t="s">
        <v>148</v>
      </c>
    </row>
    <row r="397">
      <c r="A397" s="4" t="s">
        <v>148</v>
      </c>
    </row>
    <row r="398">
      <c r="A398" s="4" t="s">
        <v>148</v>
      </c>
    </row>
    <row r="399">
      <c r="A399" s="4" t="s">
        <v>148</v>
      </c>
    </row>
    <row r="400">
      <c r="A400" s="4" t="s">
        <v>148</v>
      </c>
    </row>
    <row r="401">
      <c r="A401" s="4" t="s">
        <v>148</v>
      </c>
    </row>
    <row r="402">
      <c r="A402" s="4" t="s">
        <v>148</v>
      </c>
    </row>
    <row r="403">
      <c r="A403" s="4" t="s">
        <v>148</v>
      </c>
    </row>
    <row r="404">
      <c r="A404" s="4" t="s">
        <v>148</v>
      </c>
    </row>
    <row r="405">
      <c r="A405" s="4" t="s">
        <v>148</v>
      </c>
    </row>
    <row r="406">
      <c r="A406" s="4" t="s">
        <v>148</v>
      </c>
    </row>
    <row r="407">
      <c r="A407" s="4" t="s">
        <v>148</v>
      </c>
    </row>
    <row r="408">
      <c r="A408" s="4" t="s">
        <v>148</v>
      </c>
    </row>
    <row r="409">
      <c r="A409" s="4" t="s">
        <v>148</v>
      </c>
    </row>
    <row r="410">
      <c r="A410" s="4" t="s">
        <v>148</v>
      </c>
    </row>
    <row r="411">
      <c r="A411" s="4" t="s">
        <v>148</v>
      </c>
    </row>
    <row r="412">
      <c r="A412" s="4" t="s">
        <v>148</v>
      </c>
    </row>
    <row r="413">
      <c r="A413" s="4" t="s">
        <v>148</v>
      </c>
    </row>
    <row r="414">
      <c r="A414" s="4" t="s">
        <v>148</v>
      </c>
    </row>
    <row r="415">
      <c r="A415" s="4" t="s">
        <v>148</v>
      </c>
    </row>
    <row r="416">
      <c r="A416" s="4" t="s">
        <v>148</v>
      </c>
    </row>
    <row r="417">
      <c r="A417" s="4" t="s">
        <v>148</v>
      </c>
    </row>
    <row r="418">
      <c r="A418" s="4" t="s">
        <v>148</v>
      </c>
    </row>
    <row r="419">
      <c r="A419" s="4" t="s">
        <v>148</v>
      </c>
    </row>
    <row r="420">
      <c r="A420" s="4" t="s">
        <v>148</v>
      </c>
    </row>
    <row r="421">
      <c r="A421" s="4" t="s">
        <v>148</v>
      </c>
    </row>
    <row r="422">
      <c r="A422" s="4" t="s">
        <v>148</v>
      </c>
    </row>
    <row r="423">
      <c r="A423" s="4" t="s">
        <v>148</v>
      </c>
    </row>
    <row r="424">
      <c r="A424" s="4" t="s">
        <v>148</v>
      </c>
    </row>
    <row r="425">
      <c r="A425" s="4" t="s">
        <v>148</v>
      </c>
    </row>
    <row r="426">
      <c r="A426" s="4" t="s">
        <v>148</v>
      </c>
    </row>
    <row r="427">
      <c r="A427" s="4" t="s">
        <v>148</v>
      </c>
    </row>
    <row r="428">
      <c r="A428" s="4" t="s">
        <v>148</v>
      </c>
    </row>
    <row r="429">
      <c r="A429" s="4" t="s">
        <v>148</v>
      </c>
    </row>
    <row r="430">
      <c r="A430" s="4" t="s">
        <v>148</v>
      </c>
    </row>
    <row r="431">
      <c r="A431" s="4" t="s">
        <v>148</v>
      </c>
    </row>
    <row r="432">
      <c r="A432" s="4" t="s">
        <v>148</v>
      </c>
    </row>
    <row r="433">
      <c r="A433" s="4" t="s">
        <v>37</v>
      </c>
    </row>
    <row r="434">
      <c r="A434" s="4" t="s">
        <v>37</v>
      </c>
    </row>
    <row r="435">
      <c r="A435" s="4" t="s">
        <v>37</v>
      </c>
    </row>
    <row r="436">
      <c r="A436" s="4" t="s">
        <v>37</v>
      </c>
    </row>
    <row r="437">
      <c r="A437" s="4" t="s">
        <v>37</v>
      </c>
    </row>
    <row r="438">
      <c r="A438" s="4" t="s">
        <v>37</v>
      </c>
    </row>
    <row r="439">
      <c r="A439" s="4" t="s">
        <v>37</v>
      </c>
    </row>
    <row r="440">
      <c r="A440" s="4" t="s">
        <v>37</v>
      </c>
    </row>
    <row r="441">
      <c r="A441" s="4" t="s">
        <v>37</v>
      </c>
    </row>
    <row r="442">
      <c r="A442" s="4" t="s">
        <v>37</v>
      </c>
    </row>
    <row r="443">
      <c r="A443" s="4" t="s">
        <v>37</v>
      </c>
    </row>
    <row r="444">
      <c r="A444" s="4" t="s">
        <v>37</v>
      </c>
    </row>
    <row r="445">
      <c r="A445" s="4" t="s">
        <v>37</v>
      </c>
    </row>
    <row r="446">
      <c r="A446" s="4" t="s">
        <v>37</v>
      </c>
    </row>
    <row r="447">
      <c r="A447" s="4" t="s">
        <v>37</v>
      </c>
    </row>
    <row r="448">
      <c r="A448" s="4" t="s">
        <v>37</v>
      </c>
    </row>
    <row r="449">
      <c r="A449" s="4" t="s">
        <v>37</v>
      </c>
    </row>
    <row r="450">
      <c r="A450" s="4" t="s">
        <v>37</v>
      </c>
    </row>
    <row r="451">
      <c r="A451" s="4" t="s">
        <v>37</v>
      </c>
    </row>
    <row r="452">
      <c r="A452" s="4" t="s">
        <v>37</v>
      </c>
    </row>
    <row r="453">
      <c r="A453" s="4" t="s">
        <v>37</v>
      </c>
    </row>
    <row r="454">
      <c r="A454" s="4" t="s">
        <v>37</v>
      </c>
    </row>
    <row r="455">
      <c r="A455" s="4" t="s">
        <v>37</v>
      </c>
    </row>
    <row r="456">
      <c r="A456" s="4" t="s">
        <v>37</v>
      </c>
    </row>
    <row r="457">
      <c r="A457" s="4" t="s">
        <v>37</v>
      </c>
    </row>
    <row r="458">
      <c r="A458" s="4" t="s">
        <v>37</v>
      </c>
    </row>
    <row r="459">
      <c r="A459" s="4" t="s">
        <v>37</v>
      </c>
    </row>
    <row r="460">
      <c r="A460" s="4" t="s">
        <v>37</v>
      </c>
    </row>
    <row r="461">
      <c r="A461" s="4" t="s">
        <v>37</v>
      </c>
    </row>
    <row r="462">
      <c r="A462" s="4" t="s">
        <v>37</v>
      </c>
    </row>
    <row r="463">
      <c r="A463" s="4" t="s">
        <v>37</v>
      </c>
    </row>
    <row r="464">
      <c r="A464" s="4" t="s">
        <v>37</v>
      </c>
    </row>
    <row r="465">
      <c r="A465" s="4" t="s">
        <v>37</v>
      </c>
    </row>
    <row r="466">
      <c r="A466" s="4" t="s">
        <v>37</v>
      </c>
    </row>
    <row r="467">
      <c r="A467" s="4" t="s">
        <v>37</v>
      </c>
    </row>
    <row r="468">
      <c r="A468" s="4" t="s">
        <v>37</v>
      </c>
    </row>
    <row r="469">
      <c r="A469" s="4" t="s">
        <v>37</v>
      </c>
    </row>
    <row r="470">
      <c r="A470" s="4" t="s">
        <v>37</v>
      </c>
    </row>
    <row r="471">
      <c r="A471" s="4" t="s">
        <v>37</v>
      </c>
    </row>
    <row r="472">
      <c r="A472" s="4" t="s">
        <v>37</v>
      </c>
    </row>
    <row r="473">
      <c r="A473" s="4" t="s">
        <v>37</v>
      </c>
    </row>
    <row r="474">
      <c r="A474" s="4" t="s">
        <v>37</v>
      </c>
    </row>
    <row r="475">
      <c r="A475" s="4" t="s">
        <v>37</v>
      </c>
    </row>
    <row r="476">
      <c r="A476" s="4" t="s">
        <v>37</v>
      </c>
    </row>
    <row r="477">
      <c r="A477" s="4" t="s">
        <v>37</v>
      </c>
    </row>
    <row r="478">
      <c r="A478" s="4" t="s">
        <v>37</v>
      </c>
    </row>
    <row r="479">
      <c r="A479" s="4" t="s">
        <v>37</v>
      </c>
    </row>
    <row r="480">
      <c r="A480" s="4" t="s">
        <v>37</v>
      </c>
    </row>
    <row r="481">
      <c r="A481" s="4" t="s">
        <v>37</v>
      </c>
    </row>
    <row r="482">
      <c r="A482" s="4" t="s">
        <v>37</v>
      </c>
    </row>
    <row r="483">
      <c r="A483" s="4" t="s">
        <v>37</v>
      </c>
    </row>
    <row r="484">
      <c r="A484" s="4" t="s">
        <v>209</v>
      </c>
    </row>
    <row r="485">
      <c r="A485" s="4" t="s">
        <v>209</v>
      </c>
    </row>
    <row r="486">
      <c r="A486" s="4" t="s">
        <v>209</v>
      </c>
    </row>
    <row r="487">
      <c r="A487" s="4" t="s">
        <v>209</v>
      </c>
    </row>
    <row r="488">
      <c r="A488" s="4" t="s">
        <v>209</v>
      </c>
    </row>
    <row r="489">
      <c r="A489" s="4" t="s">
        <v>209</v>
      </c>
    </row>
    <row r="490">
      <c r="A490" s="4" t="s">
        <v>209</v>
      </c>
    </row>
    <row r="491">
      <c r="A491" s="4" t="s">
        <v>209</v>
      </c>
    </row>
    <row r="492">
      <c r="A492" s="4" t="s">
        <v>209</v>
      </c>
    </row>
    <row r="493">
      <c r="A493" s="4" t="s">
        <v>209</v>
      </c>
    </row>
    <row r="494">
      <c r="A494" s="4" t="s">
        <v>209</v>
      </c>
    </row>
    <row r="495">
      <c r="A495" s="4" t="s">
        <v>209</v>
      </c>
    </row>
    <row r="496">
      <c r="A496" s="4" t="s">
        <v>209</v>
      </c>
    </row>
    <row r="497">
      <c r="A497" s="4" t="s">
        <v>209</v>
      </c>
    </row>
    <row r="498">
      <c r="A498" s="4" t="s">
        <v>209</v>
      </c>
    </row>
    <row r="499">
      <c r="A499" s="4" t="s">
        <v>209</v>
      </c>
    </row>
    <row r="500">
      <c r="A500" s="4" t="s">
        <v>209</v>
      </c>
    </row>
    <row r="501">
      <c r="A501" s="4" t="s">
        <v>209</v>
      </c>
    </row>
    <row r="502">
      <c r="A502" s="4" t="s">
        <v>209</v>
      </c>
    </row>
    <row r="503">
      <c r="A503" s="4" t="s">
        <v>209</v>
      </c>
    </row>
    <row r="504">
      <c r="A504" s="4" t="s">
        <v>209</v>
      </c>
    </row>
    <row r="505">
      <c r="A505" s="4" t="s">
        <v>209</v>
      </c>
    </row>
    <row r="506">
      <c r="A506" s="4" t="s">
        <v>209</v>
      </c>
    </row>
    <row r="507">
      <c r="A507" s="4" t="s">
        <v>209</v>
      </c>
    </row>
    <row r="508">
      <c r="A508" s="4" t="s">
        <v>209</v>
      </c>
    </row>
    <row r="509">
      <c r="A509" s="4" t="s">
        <v>209</v>
      </c>
    </row>
    <row r="510">
      <c r="A510" s="4" t="s">
        <v>209</v>
      </c>
    </row>
    <row r="511">
      <c r="A511" s="4" t="s">
        <v>209</v>
      </c>
    </row>
    <row r="512">
      <c r="A512" s="4" t="s">
        <v>209</v>
      </c>
    </row>
    <row r="513">
      <c r="A513" s="4" t="s">
        <v>209</v>
      </c>
    </row>
    <row r="514">
      <c r="A514" s="4" t="s">
        <v>209</v>
      </c>
    </row>
    <row r="515">
      <c r="A515" s="4" t="s">
        <v>209</v>
      </c>
    </row>
    <row r="516">
      <c r="A516" s="4" t="s">
        <v>209</v>
      </c>
    </row>
    <row r="517">
      <c r="A517" s="4" t="s">
        <v>209</v>
      </c>
    </row>
    <row r="518">
      <c r="A518" s="4" t="s">
        <v>209</v>
      </c>
    </row>
    <row r="519">
      <c r="A519" s="4" t="s">
        <v>209</v>
      </c>
    </row>
    <row r="520">
      <c r="A520" s="4" t="s">
        <v>209</v>
      </c>
    </row>
    <row r="521">
      <c r="A521" s="4" t="s">
        <v>209</v>
      </c>
    </row>
    <row r="522">
      <c r="A522" s="4" t="s">
        <v>209</v>
      </c>
    </row>
    <row r="523">
      <c r="A523" s="4" t="s">
        <v>209</v>
      </c>
    </row>
    <row r="524">
      <c r="A524" s="4" t="s">
        <v>209</v>
      </c>
    </row>
    <row r="525">
      <c r="A525" s="4" t="s">
        <v>209</v>
      </c>
    </row>
    <row r="526">
      <c r="A526" s="4" t="s">
        <v>209</v>
      </c>
    </row>
    <row r="527">
      <c r="A527" s="4" t="s">
        <v>209</v>
      </c>
    </row>
    <row r="528">
      <c r="A528" s="4" t="s">
        <v>174</v>
      </c>
    </row>
    <row r="529">
      <c r="A529" s="4" t="s">
        <v>174</v>
      </c>
    </row>
    <row r="530">
      <c r="A530" s="4" t="s">
        <v>174</v>
      </c>
    </row>
    <row r="531">
      <c r="A531" s="4" t="s">
        <v>174</v>
      </c>
    </row>
    <row r="532">
      <c r="A532" s="4" t="s">
        <v>174</v>
      </c>
    </row>
    <row r="533">
      <c r="A533" s="4" t="s">
        <v>174</v>
      </c>
    </row>
    <row r="534">
      <c r="A534" s="4" t="s">
        <v>174</v>
      </c>
    </row>
    <row r="535">
      <c r="A535" s="4" t="s">
        <v>174</v>
      </c>
    </row>
    <row r="536">
      <c r="A536" s="4" t="s">
        <v>174</v>
      </c>
    </row>
    <row r="537">
      <c r="A537" s="4" t="s">
        <v>174</v>
      </c>
    </row>
    <row r="538">
      <c r="A538" s="4" t="s">
        <v>174</v>
      </c>
    </row>
    <row r="539">
      <c r="A539" s="4" t="s">
        <v>174</v>
      </c>
    </row>
    <row r="540">
      <c r="A540" s="4" t="s">
        <v>174</v>
      </c>
    </row>
    <row r="541">
      <c r="A541" s="4" t="s">
        <v>174</v>
      </c>
    </row>
    <row r="542">
      <c r="A542" s="4" t="s">
        <v>174</v>
      </c>
    </row>
    <row r="543">
      <c r="A543" s="4" t="s">
        <v>174</v>
      </c>
    </row>
    <row r="544">
      <c r="A544" s="4" t="s">
        <v>174</v>
      </c>
    </row>
    <row r="545">
      <c r="A545" s="4" t="s">
        <v>174</v>
      </c>
    </row>
    <row r="546">
      <c r="A546" s="4" t="s">
        <v>174</v>
      </c>
    </row>
    <row r="547">
      <c r="A547" s="4" t="s">
        <v>174</v>
      </c>
    </row>
    <row r="548">
      <c r="A548" s="4" t="s">
        <v>174</v>
      </c>
    </row>
    <row r="549">
      <c r="A549" s="4" t="s">
        <v>174</v>
      </c>
    </row>
    <row r="550">
      <c r="A550" s="4" t="s">
        <v>174</v>
      </c>
    </row>
    <row r="551">
      <c r="A551" s="4" t="s">
        <v>174</v>
      </c>
    </row>
    <row r="552">
      <c r="A552" s="4" t="s">
        <v>174</v>
      </c>
    </row>
    <row r="553">
      <c r="A553" s="4" t="s">
        <v>174</v>
      </c>
    </row>
    <row r="554">
      <c r="A554" s="4" t="s">
        <v>174</v>
      </c>
    </row>
    <row r="555">
      <c r="A555" s="4" t="s">
        <v>174</v>
      </c>
    </row>
    <row r="556">
      <c r="A556" s="4" t="s">
        <v>174</v>
      </c>
    </row>
    <row r="557">
      <c r="A557" s="4" t="s">
        <v>174</v>
      </c>
    </row>
    <row r="558">
      <c r="A558" s="4" t="s">
        <v>174</v>
      </c>
    </row>
    <row r="559">
      <c r="A559" s="4" t="s">
        <v>174</v>
      </c>
    </row>
    <row r="560">
      <c r="A560" s="4" t="s">
        <v>174</v>
      </c>
    </row>
    <row r="561">
      <c r="A561" s="4" t="s">
        <v>174</v>
      </c>
    </row>
    <row r="562">
      <c r="A562" s="4" t="s">
        <v>174</v>
      </c>
    </row>
    <row r="563">
      <c r="A563" s="4" t="s">
        <v>174</v>
      </c>
    </row>
    <row r="564">
      <c r="A564" s="4" t="s">
        <v>174</v>
      </c>
    </row>
    <row r="565">
      <c r="A565" s="4" t="s">
        <v>174</v>
      </c>
    </row>
    <row r="566">
      <c r="A566" s="4" t="s">
        <v>174</v>
      </c>
    </row>
    <row r="567">
      <c r="A567" s="4" t="s">
        <v>174</v>
      </c>
    </row>
    <row r="568">
      <c r="A568" s="4" t="s">
        <v>174</v>
      </c>
    </row>
    <row r="569">
      <c r="A569" s="4" t="s">
        <v>174</v>
      </c>
    </row>
    <row r="570">
      <c r="A570" s="4" t="s">
        <v>174</v>
      </c>
    </row>
    <row r="571">
      <c r="A571" s="4" t="s">
        <v>1538</v>
      </c>
    </row>
    <row r="572">
      <c r="A572" s="4" t="s">
        <v>1538</v>
      </c>
    </row>
    <row r="573">
      <c r="A573" s="4" t="s">
        <v>1538</v>
      </c>
    </row>
    <row r="574">
      <c r="A574" s="4" t="s">
        <v>1538</v>
      </c>
    </row>
    <row r="575">
      <c r="A575" s="4" t="s">
        <v>1538</v>
      </c>
    </row>
    <row r="576">
      <c r="A576" s="4" t="s">
        <v>1538</v>
      </c>
    </row>
    <row r="577">
      <c r="A577" s="4" t="s">
        <v>1538</v>
      </c>
    </row>
    <row r="578">
      <c r="A578" s="4" t="s">
        <v>1538</v>
      </c>
    </row>
    <row r="579">
      <c r="A579" s="4" t="s">
        <v>1538</v>
      </c>
    </row>
    <row r="580">
      <c r="A580" s="4" t="s">
        <v>1538</v>
      </c>
    </row>
    <row r="581">
      <c r="A581" s="4" t="s">
        <v>1538</v>
      </c>
    </row>
    <row r="582">
      <c r="A582" s="4" t="s">
        <v>1538</v>
      </c>
    </row>
    <row r="583">
      <c r="A583" s="4" t="s">
        <v>1538</v>
      </c>
    </row>
    <row r="584">
      <c r="A584" s="4" t="s">
        <v>1538</v>
      </c>
    </row>
    <row r="585">
      <c r="A585" s="4" t="s">
        <v>1538</v>
      </c>
    </row>
    <row r="586">
      <c r="A586" s="4" t="s">
        <v>1538</v>
      </c>
    </row>
    <row r="587">
      <c r="A587" s="4" t="s">
        <v>1538</v>
      </c>
    </row>
    <row r="588">
      <c r="A588" s="4" t="s">
        <v>1538</v>
      </c>
    </row>
    <row r="589">
      <c r="A589" s="4" t="s">
        <v>1538</v>
      </c>
    </row>
    <row r="590">
      <c r="A590" s="4" t="s">
        <v>1538</v>
      </c>
    </row>
    <row r="591">
      <c r="A591" s="4" t="s">
        <v>1538</v>
      </c>
    </row>
    <row r="592">
      <c r="A592" s="4" t="s">
        <v>1538</v>
      </c>
    </row>
    <row r="593">
      <c r="A593" s="4" t="s">
        <v>1538</v>
      </c>
    </row>
    <row r="594">
      <c r="A594" s="4" t="s">
        <v>1538</v>
      </c>
    </row>
    <row r="595">
      <c r="A595" s="4" t="s">
        <v>1538</v>
      </c>
    </row>
    <row r="596">
      <c r="A596" s="4" t="s">
        <v>1538</v>
      </c>
    </row>
    <row r="597">
      <c r="A597" s="4" t="s">
        <v>1538</v>
      </c>
    </row>
    <row r="598">
      <c r="A598" s="4" t="s">
        <v>1538</v>
      </c>
    </row>
    <row r="599">
      <c r="A599" s="4" t="s">
        <v>1538</v>
      </c>
    </row>
    <row r="600">
      <c r="A600" s="4" t="s">
        <v>1538</v>
      </c>
    </row>
    <row r="601">
      <c r="A601" s="4" t="s">
        <v>1538</v>
      </c>
    </row>
    <row r="602">
      <c r="A602" s="4" t="s">
        <v>1538</v>
      </c>
    </row>
    <row r="603">
      <c r="A603" s="4" t="s">
        <v>1538</v>
      </c>
    </row>
    <row r="604">
      <c r="A604" s="4" t="s">
        <v>1538</v>
      </c>
    </row>
    <row r="605">
      <c r="A605" s="4" t="s">
        <v>1538</v>
      </c>
    </row>
    <row r="606">
      <c r="A606" s="4" t="s">
        <v>1538</v>
      </c>
    </row>
    <row r="607">
      <c r="A607" s="4" t="s">
        <v>1538</v>
      </c>
    </row>
    <row r="608">
      <c r="A608" s="4" t="s">
        <v>1538</v>
      </c>
    </row>
    <row r="609">
      <c r="A609" s="4" t="s">
        <v>1538</v>
      </c>
    </row>
    <row r="610">
      <c r="A610" s="4" t="s">
        <v>1538</v>
      </c>
    </row>
    <row r="611">
      <c r="A611" s="4" t="s">
        <v>1538</v>
      </c>
    </row>
    <row r="612">
      <c r="A612" s="4" t="s">
        <v>633</v>
      </c>
    </row>
    <row r="613">
      <c r="A613" s="4" t="s">
        <v>633</v>
      </c>
    </row>
    <row r="614">
      <c r="A614" s="4" t="s">
        <v>633</v>
      </c>
    </row>
    <row r="615">
      <c r="A615" s="4" t="s">
        <v>633</v>
      </c>
    </row>
    <row r="616">
      <c r="A616" s="4" t="s">
        <v>633</v>
      </c>
    </row>
    <row r="617">
      <c r="A617" s="4" t="s">
        <v>633</v>
      </c>
    </row>
    <row r="618">
      <c r="A618" s="4" t="s">
        <v>633</v>
      </c>
    </row>
    <row r="619">
      <c r="A619" s="4" t="s">
        <v>633</v>
      </c>
    </row>
    <row r="620">
      <c r="A620" s="4" t="s">
        <v>633</v>
      </c>
    </row>
    <row r="621">
      <c r="A621" s="4" t="s">
        <v>633</v>
      </c>
    </row>
    <row r="622">
      <c r="A622" s="4" t="s">
        <v>633</v>
      </c>
    </row>
    <row r="623">
      <c r="A623" s="4" t="s">
        <v>633</v>
      </c>
    </row>
    <row r="624">
      <c r="A624" s="4" t="s">
        <v>633</v>
      </c>
    </row>
    <row r="625">
      <c r="A625" s="4" t="s">
        <v>633</v>
      </c>
    </row>
    <row r="626">
      <c r="A626" s="4" t="s">
        <v>633</v>
      </c>
    </row>
    <row r="627">
      <c r="A627" s="4" t="s">
        <v>633</v>
      </c>
    </row>
    <row r="628">
      <c r="A628" s="4" t="s">
        <v>633</v>
      </c>
    </row>
    <row r="629">
      <c r="A629" s="4" t="s">
        <v>633</v>
      </c>
    </row>
    <row r="630">
      <c r="A630" s="4" t="s">
        <v>633</v>
      </c>
    </row>
    <row r="631">
      <c r="A631" s="4" t="s">
        <v>633</v>
      </c>
    </row>
    <row r="632">
      <c r="A632" s="4" t="s">
        <v>633</v>
      </c>
    </row>
    <row r="633">
      <c r="A633" s="4" t="s">
        <v>633</v>
      </c>
    </row>
    <row r="634">
      <c r="A634" s="4" t="s">
        <v>633</v>
      </c>
    </row>
    <row r="635">
      <c r="A635" s="4" t="s">
        <v>633</v>
      </c>
    </row>
    <row r="636">
      <c r="A636" s="4" t="s">
        <v>633</v>
      </c>
    </row>
    <row r="637">
      <c r="A637" s="4" t="s">
        <v>633</v>
      </c>
    </row>
    <row r="638">
      <c r="A638" s="4" t="s">
        <v>633</v>
      </c>
    </row>
    <row r="639">
      <c r="A639" s="4" t="s">
        <v>633</v>
      </c>
    </row>
    <row r="640">
      <c r="A640" s="4" t="s">
        <v>633</v>
      </c>
    </row>
    <row r="641">
      <c r="A641" s="4" t="s">
        <v>633</v>
      </c>
    </row>
    <row r="642">
      <c r="A642" s="4" t="s">
        <v>633</v>
      </c>
    </row>
    <row r="643">
      <c r="A643" s="4" t="s">
        <v>633</v>
      </c>
    </row>
    <row r="644">
      <c r="A644" s="4" t="s">
        <v>633</v>
      </c>
    </row>
    <row r="645">
      <c r="A645" s="4" t="s">
        <v>633</v>
      </c>
    </row>
    <row r="646">
      <c r="A646" s="4" t="s">
        <v>633</v>
      </c>
    </row>
    <row r="647">
      <c r="A647" s="4" t="s">
        <v>633</v>
      </c>
    </row>
    <row r="648">
      <c r="A648" s="4" t="s">
        <v>1657</v>
      </c>
    </row>
    <row r="649">
      <c r="A649" s="4" t="s">
        <v>1657</v>
      </c>
    </row>
    <row r="650">
      <c r="A650" s="4" t="s">
        <v>1657</v>
      </c>
    </row>
    <row r="651">
      <c r="A651" s="4" t="s">
        <v>1657</v>
      </c>
    </row>
    <row r="652">
      <c r="A652" s="4" t="s">
        <v>1657</v>
      </c>
    </row>
    <row r="653">
      <c r="A653" s="4" t="s">
        <v>1657</v>
      </c>
    </row>
    <row r="654">
      <c r="A654" s="4" t="s">
        <v>1657</v>
      </c>
    </row>
    <row r="655">
      <c r="A655" s="4" t="s">
        <v>1657</v>
      </c>
    </row>
    <row r="656">
      <c r="A656" s="4" t="s">
        <v>1657</v>
      </c>
    </row>
    <row r="657">
      <c r="A657" s="4" t="s">
        <v>1657</v>
      </c>
    </row>
    <row r="658">
      <c r="A658" s="4" t="s">
        <v>1657</v>
      </c>
    </row>
    <row r="659">
      <c r="A659" s="4" t="s">
        <v>1657</v>
      </c>
    </row>
    <row r="660">
      <c r="A660" s="4" t="s">
        <v>1657</v>
      </c>
    </row>
    <row r="661">
      <c r="A661" s="4" t="s">
        <v>1657</v>
      </c>
    </row>
    <row r="662">
      <c r="A662" s="4" t="s">
        <v>1657</v>
      </c>
    </row>
    <row r="663">
      <c r="A663" s="4" t="s">
        <v>1657</v>
      </c>
    </row>
    <row r="664">
      <c r="A664" s="4" t="s">
        <v>1657</v>
      </c>
    </row>
    <row r="665">
      <c r="A665" s="4" t="s">
        <v>1657</v>
      </c>
    </row>
    <row r="666">
      <c r="A666" s="4" t="s">
        <v>1657</v>
      </c>
    </row>
    <row r="667">
      <c r="A667" s="4" t="s">
        <v>1657</v>
      </c>
    </row>
    <row r="668">
      <c r="A668" s="4" t="s">
        <v>1657</v>
      </c>
    </row>
    <row r="669">
      <c r="A669" s="4" t="s">
        <v>1657</v>
      </c>
    </row>
    <row r="670">
      <c r="A670" s="4" t="s">
        <v>1657</v>
      </c>
    </row>
    <row r="671">
      <c r="A671" s="4" t="s">
        <v>87</v>
      </c>
    </row>
    <row r="672">
      <c r="A672" s="4" t="s">
        <v>87</v>
      </c>
    </row>
    <row r="673">
      <c r="A673" s="4" t="s">
        <v>87</v>
      </c>
    </row>
    <row r="674">
      <c r="A674" s="4" t="s">
        <v>87</v>
      </c>
    </row>
    <row r="675">
      <c r="A675" s="4" t="s">
        <v>87</v>
      </c>
    </row>
    <row r="676">
      <c r="A676" s="4" t="s">
        <v>87</v>
      </c>
    </row>
    <row r="677">
      <c r="A677" s="4" t="s">
        <v>87</v>
      </c>
    </row>
    <row r="678">
      <c r="A678" s="4" t="s">
        <v>87</v>
      </c>
    </row>
    <row r="679">
      <c r="A679" s="4" t="s">
        <v>87</v>
      </c>
    </row>
    <row r="680">
      <c r="A680" s="4" t="s">
        <v>87</v>
      </c>
    </row>
    <row r="681">
      <c r="A681" s="4" t="s">
        <v>87</v>
      </c>
    </row>
    <row r="682">
      <c r="A682" s="4" t="s">
        <v>87</v>
      </c>
    </row>
    <row r="683">
      <c r="A683" s="4" t="s">
        <v>87</v>
      </c>
    </row>
    <row r="684">
      <c r="A684" s="4" t="s">
        <v>87</v>
      </c>
    </row>
    <row r="685">
      <c r="A685" s="4" t="s">
        <v>87</v>
      </c>
    </row>
    <row r="686">
      <c r="A686" s="4" t="s">
        <v>87</v>
      </c>
    </row>
    <row r="687">
      <c r="A687" s="4" t="s">
        <v>87</v>
      </c>
    </row>
    <row r="688">
      <c r="A688" s="4" t="s">
        <v>87</v>
      </c>
    </row>
    <row r="689">
      <c r="A689" s="4" t="s">
        <v>87</v>
      </c>
    </row>
    <row r="690">
      <c r="A690" s="4" t="s">
        <v>87</v>
      </c>
    </row>
    <row r="691">
      <c r="A691" s="4" t="s">
        <v>87</v>
      </c>
    </row>
    <row r="692">
      <c r="A692" s="4" t="s">
        <v>87</v>
      </c>
    </row>
    <row r="693">
      <c r="A693" s="4" t="s">
        <v>49</v>
      </c>
    </row>
    <row r="694">
      <c r="A694" s="4" t="s">
        <v>49</v>
      </c>
    </row>
    <row r="695">
      <c r="A695" s="4" t="s">
        <v>49</v>
      </c>
    </row>
    <row r="696">
      <c r="A696" s="4" t="s">
        <v>49</v>
      </c>
    </row>
    <row r="697">
      <c r="A697" s="4" t="s">
        <v>49</v>
      </c>
    </row>
    <row r="698">
      <c r="A698" s="4" t="s">
        <v>49</v>
      </c>
    </row>
    <row r="699">
      <c r="A699" s="4" t="s">
        <v>49</v>
      </c>
    </row>
    <row r="700">
      <c r="A700" s="4" t="s">
        <v>49</v>
      </c>
    </row>
    <row r="701">
      <c r="A701" s="4" t="s">
        <v>49</v>
      </c>
    </row>
    <row r="702">
      <c r="A702" s="4" t="s">
        <v>49</v>
      </c>
    </row>
    <row r="703">
      <c r="A703" s="4" t="s">
        <v>49</v>
      </c>
    </row>
    <row r="704">
      <c r="A704" s="4" t="s">
        <v>49</v>
      </c>
    </row>
    <row r="705">
      <c r="A705" s="4" t="s">
        <v>49</v>
      </c>
    </row>
    <row r="706">
      <c r="A706" s="4" t="s">
        <v>49</v>
      </c>
    </row>
    <row r="707">
      <c r="A707" s="4" t="s">
        <v>49</v>
      </c>
    </row>
    <row r="708">
      <c r="A708" s="4" t="s">
        <v>49</v>
      </c>
    </row>
    <row r="709">
      <c r="A709" s="4" t="s">
        <v>49</v>
      </c>
    </row>
    <row r="710">
      <c r="A710" s="4" t="s">
        <v>49</v>
      </c>
    </row>
    <row r="711">
      <c r="A711" s="4" t="s">
        <v>49</v>
      </c>
    </row>
    <row r="712">
      <c r="A712" s="4" t="s">
        <v>49</v>
      </c>
    </row>
    <row r="713">
      <c r="A713" s="4" t="s">
        <v>112</v>
      </c>
    </row>
    <row r="714">
      <c r="A714" s="4" t="s">
        <v>112</v>
      </c>
    </row>
    <row r="715">
      <c r="A715" s="4" t="s">
        <v>112</v>
      </c>
    </row>
    <row r="716">
      <c r="A716" s="4" t="s">
        <v>112</v>
      </c>
    </row>
    <row r="717">
      <c r="A717" s="4" t="s">
        <v>112</v>
      </c>
    </row>
    <row r="718">
      <c r="A718" s="4" t="s">
        <v>112</v>
      </c>
    </row>
    <row r="719">
      <c r="A719" s="4" t="s">
        <v>112</v>
      </c>
    </row>
    <row r="720">
      <c r="A720" s="4" t="s">
        <v>112</v>
      </c>
    </row>
    <row r="721">
      <c r="A721" s="4" t="s">
        <v>112</v>
      </c>
    </row>
    <row r="722">
      <c r="A722" s="4" t="s">
        <v>112</v>
      </c>
    </row>
    <row r="723">
      <c r="A723" s="4" t="s">
        <v>112</v>
      </c>
    </row>
    <row r="724">
      <c r="A724" s="4" t="s">
        <v>112</v>
      </c>
    </row>
    <row r="725">
      <c r="A725" s="4" t="s">
        <v>112</v>
      </c>
    </row>
    <row r="726">
      <c r="A726" s="4" t="s">
        <v>112</v>
      </c>
    </row>
    <row r="727">
      <c r="A727" s="4" t="s">
        <v>112</v>
      </c>
    </row>
    <row r="728">
      <c r="A728" s="4" t="s">
        <v>112</v>
      </c>
    </row>
    <row r="729">
      <c r="A729" s="4" t="s">
        <v>112</v>
      </c>
    </row>
    <row r="730">
      <c r="A730" s="4" t="s">
        <v>112</v>
      </c>
    </row>
    <row r="731">
      <c r="A731" s="4" t="s">
        <v>112</v>
      </c>
    </row>
    <row r="732">
      <c r="A732" s="4" t="s">
        <v>754</v>
      </c>
    </row>
    <row r="733">
      <c r="A733" s="4" t="s">
        <v>754</v>
      </c>
    </row>
    <row r="734">
      <c r="A734" s="4" t="s">
        <v>754</v>
      </c>
    </row>
    <row r="735">
      <c r="A735" s="4" t="s">
        <v>754</v>
      </c>
    </row>
    <row r="736">
      <c r="A736" s="4" t="s">
        <v>754</v>
      </c>
    </row>
    <row r="737">
      <c r="A737" s="4" t="s">
        <v>754</v>
      </c>
    </row>
    <row r="738">
      <c r="A738" s="4" t="s">
        <v>754</v>
      </c>
    </row>
    <row r="739">
      <c r="A739" s="4" t="s">
        <v>754</v>
      </c>
    </row>
    <row r="740">
      <c r="A740" s="4" t="s">
        <v>754</v>
      </c>
    </row>
    <row r="741">
      <c r="A741" s="4" t="s">
        <v>754</v>
      </c>
    </row>
    <row r="742">
      <c r="A742" s="4" t="s">
        <v>754</v>
      </c>
    </row>
    <row r="743">
      <c r="A743" s="4" t="s">
        <v>754</v>
      </c>
    </row>
    <row r="744">
      <c r="A744" s="4" t="s">
        <v>754</v>
      </c>
    </row>
    <row r="745">
      <c r="A745" s="4" t="s">
        <v>754</v>
      </c>
    </row>
    <row r="746">
      <c r="A746" s="4" t="s">
        <v>31</v>
      </c>
    </row>
    <row r="747">
      <c r="A747" s="4" t="s">
        <v>31</v>
      </c>
    </row>
    <row r="748">
      <c r="A748" s="4" t="s">
        <v>31</v>
      </c>
    </row>
    <row r="749">
      <c r="A749" s="4" t="s">
        <v>31</v>
      </c>
    </row>
    <row r="750">
      <c r="A750" s="4" t="s">
        <v>31</v>
      </c>
    </row>
    <row r="751">
      <c r="A751" s="4" t="s">
        <v>31</v>
      </c>
    </row>
    <row r="752">
      <c r="A752" s="4" t="s">
        <v>31</v>
      </c>
    </row>
    <row r="753">
      <c r="A753" s="4" t="s">
        <v>31</v>
      </c>
    </row>
    <row r="754">
      <c r="A754" s="4" t="s">
        <v>31</v>
      </c>
    </row>
    <row r="755">
      <c r="A755" s="4" t="s">
        <v>31</v>
      </c>
    </row>
    <row r="756">
      <c r="A756" s="4" t="s">
        <v>31</v>
      </c>
    </row>
    <row r="757">
      <c r="A757" s="4" t="s">
        <v>31</v>
      </c>
    </row>
    <row r="758">
      <c r="A758" s="4" t="s">
        <v>31</v>
      </c>
    </row>
    <row r="759">
      <c r="A759" s="4" t="s">
        <v>31</v>
      </c>
    </row>
    <row r="760">
      <c r="A760" s="4" t="s">
        <v>759</v>
      </c>
    </row>
    <row r="761">
      <c r="A761" s="4" t="s">
        <v>759</v>
      </c>
    </row>
    <row r="762">
      <c r="A762" s="4" t="s">
        <v>759</v>
      </c>
    </row>
    <row r="763">
      <c r="A763" s="4" t="s">
        <v>759</v>
      </c>
    </row>
    <row r="764">
      <c r="A764" s="4" t="s">
        <v>759</v>
      </c>
    </row>
    <row r="765">
      <c r="A765" s="4" t="s">
        <v>759</v>
      </c>
    </row>
    <row r="766">
      <c r="A766" s="4" t="s">
        <v>759</v>
      </c>
    </row>
    <row r="767">
      <c r="A767" s="4" t="s">
        <v>759</v>
      </c>
    </row>
    <row r="768">
      <c r="A768" s="4" t="s">
        <v>759</v>
      </c>
    </row>
    <row r="769">
      <c r="A769" s="4" t="s">
        <v>759</v>
      </c>
    </row>
    <row r="770">
      <c r="A770" s="4" t="s">
        <v>759</v>
      </c>
    </row>
    <row r="771">
      <c r="A771" s="4" t="s">
        <v>759</v>
      </c>
    </row>
    <row r="772">
      <c r="A772" s="4" t="s">
        <v>759</v>
      </c>
    </row>
    <row r="773">
      <c r="A773" s="4" t="s">
        <v>1856</v>
      </c>
    </row>
    <row r="774">
      <c r="A774" s="4" t="s">
        <v>1856</v>
      </c>
    </row>
    <row r="775">
      <c r="A775" s="4" t="s">
        <v>1856</v>
      </c>
    </row>
    <row r="776">
      <c r="A776" s="4" t="s">
        <v>1856</v>
      </c>
    </row>
    <row r="777">
      <c r="A777" s="4" t="s">
        <v>1856</v>
      </c>
    </row>
    <row r="778">
      <c r="A778" s="4" t="s">
        <v>1856</v>
      </c>
    </row>
    <row r="779">
      <c r="A779" s="4" t="s">
        <v>1856</v>
      </c>
    </row>
    <row r="780">
      <c r="A780" s="4" t="s">
        <v>1856</v>
      </c>
    </row>
    <row r="781">
      <c r="A781" s="4" t="s">
        <v>1856</v>
      </c>
    </row>
    <row r="782">
      <c r="A782" s="4" t="s">
        <v>1856</v>
      </c>
    </row>
    <row r="783">
      <c r="A783" s="4" t="s">
        <v>1856</v>
      </c>
    </row>
    <row r="784">
      <c r="A784" s="4" t="s">
        <v>1766</v>
      </c>
    </row>
    <row r="785">
      <c r="A785" s="4" t="s">
        <v>1766</v>
      </c>
    </row>
    <row r="786">
      <c r="A786" s="4" t="s">
        <v>1766</v>
      </c>
    </row>
    <row r="787">
      <c r="A787" s="4" t="s">
        <v>1766</v>
      </c>
    </row>
    <row r="788">
      <c r="A788" s="4" t="s">
        <v>1766</v>
      </c>
    </row>
    <row r="789">
      <c r="A789" s="4" t="s">
        <v>1766</v>
      </c>
    </row>
    <row r="790">
      <c r="A790" s="4" t="s">
        <v>1766</v>
      </c>
    </row>
    <row r="791">
      <c r="A791" s="4" t="s">
        <v>1766</v>
      </c>
    </row>
    <row r="792">
      <c r="A792" s="4" t="s">
        <v>1766</v>
      </c>
    </row>
    <row r="793">
      <c r="A793" s="4" t="s">
        <v>1766</v>
      </c>
    </row>
    <row r="794">
      <c r="A794" s="4" t="s">
        <v>963</v>
      </c>
    </row>
    <row r="795">
      <c r="A795" s="4" t="s">
        <v>963</v>
      </c>
    </row>
    <row r="796">
      <c r="A796" s="4" t="s">
        <v>963</v>
      </c>
    </row>
    <row r="797">
      <c r="A797" s="4" t="s">
        <v>963</v>
      </c>
    </row>
    <row r="798">
      <c r="A798" s="4" t="s">
        <v>963</v>
      </c>
    </row>
    <row r="799">
      <c r="A799" s="4" t="s">
        <v>963</v>
      </c>
    </row>
    <row r="800">
      <c r="A800" s="4" t="s">
        <v>963</v>
      </c>
    </row>
    <row r="801">
      <c r="A801" s="4" t="s">
        <v>963</v>
      </c>
    </row>
    <row r="802">
      <c r="A802" s="4" t="s">
        <v>963</v>
      </c>
    </row>
    <row r="803">
      <c r="A803" s="4" t="s">
        <v>963</v>
      </c>
    </row>
    <row r="804">
      <c r="A804" s="4" t="s">
        <v>1532</v>
      </c>
    </row>
    <row r="805">
      <c r="A805" s="4" t="s">
        <v>1532</v>
      </c>
    </row>
    <row r="806">
      <c r="A806" s="4" t="s">
        <v>1532</v>
      </c>
    </row>
    <row r="807">
      <c r="A807" s="4" t="s">
        <v>1532</v>
      </c>
    </row>
    <row r="808">
      <c r="A808" s="4" t="s">
        <v>1532</v>
      </c>
    </row>
    <row r="809">
      <c r="A809" s="4" t="s">
        <v>1532</v>
      </c>
    </row>
    <row r="810">
      <c r="A810" s="4" t="s">
        <v>1532</v>
      </c>
    </row>
    <row r="811">
      <c r="A811" s="4" t="s">
        <v>1532</v>
      </c>
    </row>
    <row r="812">
      <c r="A812" s="4" t="s">
        <v>1532</v>
      </c>
    </row>
    <row r="813">
      <c r="A813" s="4" t="s">
        <v>1576</v>
      </c>
    </row>
    <row r="814">
      <c r="A814" s="4" t="s">
        <v>1576</v>
      </c>
    </row>
    <row r="815">
      <c r="A815" s="4" t="s">
        <v>1576</v>
      </c>
    </row>
    <row r="816">
      <c r="A816" s="4" t="s">
        <v>1576</v>
      </c>
    </row>
    <row r="817">
      <c r="A817" s="4" t="s">
        <v>1576</v>
      </c>
    </row>
    <row r="818">
      <c r="A818" s="4" t="s">
        <v>1576</v>
      </c>
    </row>
    <row r="819">
      <c r="A819" s="4" t="s">
        <v>1576</v>
      </c>
    </row>
    <row r="820">
      <c r="A820" s="4" t="s">
        <v>1576</v>
      </c>
    </row>
    <row r="821">
      <c r="A821" s="4" t="s">
        <v>825</v>
      </c>
    </row>
    <row r="822">
      <c r="A822" s="4" t="s">
        <v>825</v>
      </c>
    </row>
    <row r="823">
      <c r="A823" s="4" t="s">
        <v>825</v>
      </c>
    </row>
    <row r="824">
      <c r="A824" s="4" t="s">
        <v>825</v>
      </c>
    </row>
    <row r="825">
      <c r="A825" s="4" t="s">
        <v>825</v>
      </c>
    </row>
    <row r="826">
      <c r="A826" s="4" t="s">
        <v>825</v>
      </c>
    </row>
    <row r="827">
      <c r="A827" s="4" t="s">
        <v>825</v>
      </c>
    </row>
    <row r="828">
      <c r="A828" s="4" t="s">
        <v>1903</v>
      </c>
    </row>
    <row r="829">
      <c r="A829" s="4" t="s">
        <v>1903</v>
      </c>
    </row>
    <row r="830">
      <c r="A830" s="4" t="s">
        <v>1903</v>
      </c>
    </row>
    <row r="831">
      <c r="A831" s="4" t="s">
        <v>1903</v>
      </c>
    </row>
    <row r="832">
      <c r="A832" s="4" t="s">
        <v>1903</v>
      </c>
    </row>
    <row r="833">
      <c r="A833" s="4" t="s">
        <v>1903</v>
      </c>
    </row>
    <row r="834">
      <c r="A834" s="4" t="s">
        <v>1903</v>
      </c>
    </row>
    <row r="835">
      <c r="A835" s="4" t="s">
        <v>1756</v>
      </c>
    </row>
    <row r="836">
      <c r="A836" s="4" t="s">
        <v>1756</v>
      </c>
    </row>
    <row r="837">
      <c r="A837" s="4" t="s">
        <v>1756</v>
      </c>
    </row>
    <row r="838">
      <c r="A838" s="4" t="s">
        <v>1756</v>
      </c>
    </row>
    <row r="839">
      <c r="A839" s="4" t="s">
        <v>1756</v>
      </c>
    </row>
    <row r="840">
      <c r="A840" s="4" t="s">
        <v>1756</v>
      </c>
    </row>
    <row r="841">
      <c r="A841" s="4" t="s">
        <v>1756</v>
      </c>
    </row>
    <row r="842">
      <c r="A842" s="4" t="s">
        <v>2311</v>
      </c>
    </row>
    <row r="843">
      <c r="A843" s="4" t="s">
        <v>2311</v>
      </c>
    </row>
    <row r="844">
      <c r="A844" s="4" t="s">
        <v>2311</v>
      </c>
    </row>
    <row r="845">
      <c r="A845" s="4" t="s">
        <v>2311</v>
      </c>
    </row>
    <row r="846">
      <c r="A846" s="4" t="s">
        <v>2311</v>
      </c>
    </row>
    <row r="847">
      <c r="A847" s="4" t="s">
        <v>2311</v>
      </c>
    </row>
    <row r="848">
      <c r="A848" s="4" t="s">
        <v>2311</v>
      </c>
    </row>
    <row r="849">
      <c r="A849" s="4" t="s">
        <v>1813</v>
      </c>
    </row>
    <row r="850">
      <c r="A850" s="4" t="s">
        <v>1813</v>
      </c>
    </row>
    <row r="851">
      <c r="A851" s="4" t="s">
        <v>1813</v>
      </c>
    </row>
    <row r="852">
      <c r="A852" s="4" t="s">
        <v>1813</v>
      </c>
    </row>
    <row r="853">
      <c r="A853" s="4" t="s">
        <v>1813</v>
      </c>
    </row>
    <row r="854">
      <c r="A854" s="4" t="s">
        <v>1813</v>
      </c>
    </row>
    <row r="855">
      <c r="A855" s="4" t="s">
        <v>712</v>
      </c>
    </row>
    <row r="856">
      <c r="A856" s="4" t="s">
        <v>712</v>
      </c>
    </row>
    <row r="857">
      <c r="A857" s="4" t="s">
        <v>712</v>
      </c>
    </row>
    <row r="858">
      <c r="A858" s="4" t="s">
        <v>712</v>
      </c>
    </row>
    <row r="859">
      <c r="A859" s="4" t="s">
        <v>712</v>
      </c>
    </row>
    <row r="860">
      <c r="A860" s="4" t="s">
        <v>712</v>
      </c>
    </row>
    <row r="861">
      <c r="A861" s="4" t="s">
        <v>4083</v>
      </c>
    </row>
    <row r="862">
      <c r="A862" s="4" t="s">
        <v>4083</v>
      </c>
    </row>
    <row r="863">
      <c r="A863" s="4" t="s">
        <v>4083</v>
      </c>
    </row>
    <row r="864">
      <c r="A864" s="4" t="s">
        <v>4083</v>
      </c>
    </row>
    <row r="865">
      <c r="A865" s="4" t="s">
        <v>4083</v>
      </c>
    </row>
    <row r="866">
      <c r="A866" s="4" t="s">
        <v>4083</v>
      </c>
    </row>
    <row r="867">
      <c r="A867" s="4" t="s">
        <v>4227</v>
      </c>
    </row>
    <row r="868">
      <c r="A868" s="4" t="s">
        <v>4227</v>
      </c>
    </row>
    <row r="869">
      <c r="A869" s="4" t="s">
        <v>4227</v>
      </c>
    </row>
    <row r="870">
      <c r="A870" s="4" t="s">
        <v>4227</v>
      </c>
    </row>
    <row r="871">
      <c r="A871" s="4" t="s">
        <v>4227</v>
      </c>
    </row>
    <row r="872">
      <c r="A872" s="4" t="s">
        <v>4227</v>
      </c>
    </row>
    <row r="873">
      <c r="A873" s="4" t="s">
        <v>2710</v>
      </c>
    </row>
    <row r="874">
      <c r="A874" s="4" t="s">
        <v>2710</v>
      </c>
    </row>
    <row r="875">
      <c r="A875" s="4" t="s">
        <v>2710</v>
      </c>
    </row>
    <row r="876">
      <c r="A876" s="4" t="s">
        <v>2710</v>
      </c>
    </row>
    <row r="877">
      <c r="A877" s="4" t="s">
        <v>2710</v>
      </c>
    </row>
    <row r="878">
      <c r="A878" s="4" t="s">
        <v>2710</v>
      </c>
    </row>
    <row r="879">
      <c r="A879" s="4" t="s">
        <v>4319</v>
      </c>
    </row>
    <row r="880">
      <c r="A880" s="4" t="s">
        <v>4319</v>
      </c>
    </row>
    <row r="881">
      <c r="A881" s="4" t="s">
        <v>4319</v>
      </c>
    </row>
    <row r="882">
      <c r="A882" s="4" t="s">
        <v>4319</v>
      </c>
    </row>
    <row r="883">
      <c r="A883" s="4" t="s">
        <v>4319</v>
      </c>
    </row>
    <row r="884">
      <c r="A884" s="4" t="s">
        <v>4319</v>
      </c>
    </row>
    <row r="885">
      <c r="A885" s="4" t="s">
        <v>2220</v>
      </c>
    </row>
    <row r="886">
      <c r="A886" s="4" t="s">
        <v>2220</v>
      </c>
    </row>
    <row r="887">
      <c r="A887" s="4" t="s">
        <v>2220</v>
      </c>
    </row>
    <row r="888">
      <c r="A888" s="4" t="s">
        <v>2220</v>
      </c>
    </row>
    <row r="889">
      <c r="A889" s="4" t="s">
        <v>2220</v>
      </c>
    </row>
    <row r="890">
      <c r="A890" s="4" t="s">
        <v>2220</v>
      </c>
    </row>
    <row r="891">
      <c r="A891" s="4" t="s">
        <v>3751</v>
      </c>
    </row>
    <row r="892">
      <c r="A892" s="4" t="s">
        <v>3751</v>
      </c>
    </row>
    <row r="893">
      <c r="A893" s="4" t="s">
        <v>3751</v>
      </c>
    </row>
    <row r="894">
      <c r="A894" s="4" t="s">
        <v>3751</v>
      </c>
    </row>
    <row r="895">
      <c r="A895" s="4" t="s">
        <v>3751</v>
      </c>
    </row>
    <row r="896">
      <c r="A896" s="4" t="s">
        <v>3283</v>
      </c>
    </row>
    <row r="897">
      <c r="A897" s="4" t="s">
        <v>3283</v>
      </c>
    </row>
    <row r="898">
      <c r="A898" s="4" t="s">
        <v>3283</v>
      </c>
    </row>
    <row r="899">
      <c r="A899" s="4" t="s">
        <v>3283</v>
      </c>
    </row>
    <row r="900">
      <c r="A900" s="4" t="s">
        <v>3283</v>
      </c>
    </row>
    <row r="901">
      <c r="A901" s="4" t="s">
        <v>1489</v>
      </c>
    </row>
    <row r="902">
      <c r="A902" s="4" t="s">
        <v>1489</v>
      </c>
    </row>
    <row r="903">
      <c r="A903" s="4" t="s">
        <v>1489</v>
      </c>
    </row>
    <row r="904">
      <c r="A904" s="4" t="s">
        <v>1489</v>
      </c>
    </row>
    <row r="905">
      <c r="A905" s="4" t="s">
        <v>2788</v>
      </c>
    </row>
    <row r="906">
      <c r="A906" s="4" t="s">
        <v>2788</v>
      </c>
    </row>
    <row r="907">
      <c r="A907" s="4" t="s">
        <v>2788</v>
      </c>
    </row>
    <row r="908">
      <c r="A908" s="4" t="s">
        <v>2788</v>
      </c>
    </row>
    <row r="909">
      <c r="A909" s="4" t="s">
        <v>1582</v>
      </c>
    </row>
    <row r="910">
      <c r="A910" s="4" t="s">
        <v>1582</v>
      </c>
    </row>
    <row r="911">
      <c r="A911" s="4" t="s">
        <v>1582</v>
      </c>
    </row>
    <row r="912">
      <c r="A912" s="4" t="s">
        <v>1582</v>
      </c>
    </row>
    <row r="913">
      <c r="A913" s="4" t="s">
        <v>3847</v>
      </c>
    </row>
    <row r="914">
      <c r="A914" s="4" t="s">
        <v>3847</v>
      </c>
    </row>
    <row r="915">
      <c r="A915" s="4" t="s">
        <v>3847</v>
      </c>
    </row>
    <row r="916">
      <c r="A916" s="4" t="s">
        <v>3847</v>
      </c>
    </row>
    <row r="917">
      <c r="A917" s="4" t="s">
        <v>2522</v>
      </c>
    </row>
    <row r="918">
      <c r="A918" s="4" t="s">
        <v>2522</v>
      </c>
    </row>
    <row r="919">
      <c r="A919" s="4" t="s">
        <v>2522</v>
      </c>
    </row>
    <row r="920">
      <c r="A920" s="4" t="s">
        <v>2522</v>
      </c>
    </row>
    <row r="921">
      <c r="A921" s="4" t="s">
        <v>3764</v>
      </c>
    </row>
    <row r="922">
      <c r="A922" s="4" t="s">
        <v>3764</v>
      </c>
    </row>
    <row r="923">
      <c r="A923" s="4" t="s">
        <v>3764</v>
      </c>
    </row>
    <row r="924">
      <c r="A924" s="4" t="s">
        <v>3764</v>
      </c>
    </row>
    <row r="925">
      <c r="A925" s="4" t="s">
        <v>3837</v>
      </c>
    </row>
    <row r="926">
      <c r="A926" s="4" t="s">
        <v>3837</v>
      </c>
    </row>
    <row r="927">
      <c r="A927" s="4" t="s">
        <v>3837</v>
      </c>
    </row>
    <row r="928">
      <c r="A928" s="4" t="s">
        <v>3837</v>
      </c>
    </row>
    <row r="929">
      <c r="A929" s="4" t="s">
        <v>3786</v>
      </c>
    </row>
    <row r="930">
      <c r="A930" s="4" t="s">
        <v>3786</v>
      </c>
    </row>
    <row r="931">
      <c r="A931" s="4" t="s">
        <v>3786</v>
      </c>
    </row>
    <row r="932">
      <c r="A932" s="4" t="s">
        <v>3786</v>
      </c>
    </row>
    <row r="933">
      <c r="A933" s="4" t="s">
        <v>3819</v>
      </c>
    </row>
    <row r="934">
      <c r="A934" s="4" t="s">
        <v>3819</v>
      </c>
    </row>
    <row r="935">
      <c r="A935" s="4" t="s">
        <v>3819</v>
      </c>
    </row>
    <row r="936">
      <c r="A936" s="4" t="s">
        <v>3819</v>
      </c>
    </row>
    <row r="937">
      <c r="A937" s="4" t="s">
        <v>2021</v>
      </c>
    </row>
    <row r="938">
      <c r="A938" s="4" t="s">
        <v>2021</v>
      </c>
    </row>
    <row r="939">
      <c r="A939" s="4" t="s">
        <v>2021</v>
      </c>
    </row>
    <row r="940">
      <c r="A940" s="4" t="s">
        <v>2021</v>
      </c>
    </row>
    <row r="941">
      <c r="A941" s="4" t="s">
        <v>277</v>
      </c>
    </row>
    <row r="942">
      <c r="A942" s="4" t="s">
        <v>277</v>
      </c>
    </row>
    <row r="943">
      <c r="A943" s="4" t="s">
        <v>277</v>
      </c>
    </row>
    <row r="944">
      <c r="A944" s="4" t="s">
        <v>277</v>
      </c>
    </row>
    <row r="945">
      <c r="A945" s="4" t="s">
        <v>128</v>
      </c>
    </row>
    <row r="946">
      <c r="A946" s="4" t="s">
        <v>128</v>
      </c>
    </row>
    <row r="947">
      <c r="A947" s="4" t="s">
        <v>128</v>
      </c>
    </row>
    <row r="948">
      <c r="A948" s="4" t="s">
        <v>128</v>
      </c>
    </row>
    <row r="949">
      <c r="A949" s="4" t="s">
        <v>524</v>
      </c>
    </row>
    <row r="950">
      <c r="A950" s="4" t="s">
        <v>524</v>
      </c>
    </row>
    <row r="951">
      <c r="A951" s="4" t="s">
        <v>524</v>
      </c>
    </row>
    <row r="952">
      <c r="A952" s="4" t="s">
        <v>524</v>
      </c>
    </row>
    <row r="953">
      <c r="A953" s="4" t="s">
        <v>65</v>
      </c>
    </row>
    <row r="954">
      <c r="A954" s="4" t="s">
        <v>65</v>
      </c>
    </row>
    <row r="955">
      <c r="A955" s="4" t="s">
        <v>65</v>
      </c>
    </row>
    <row r="956">
      <c r="A956" s="4" t="s">
        <v>65</v>
      </c>
    </row>
    <row r="957">
      <c r="A957" s="4" t="s">
        <v>1897</v>
      </c>
    </row>
    <row r="958">
      <c r="A958" s="4" t="s">
        <v>1897</v>
      </c>
    </row>
    <row r="959">
      <c r="A959" s="4" t="s">
        <v>1897</v>
      </c>
    </row>
    <row r="960">
      <c r="A960" s="4" t="s">
        <v>1897</v>
      </c>
    </row>
    <row r="961">
      <c r="A961" s="4" t="s">
        <v>1917</v>
      </c>
    </row>
    <row r="962">
      <c r="A962" s="4" t="s">
        <v>1917</v>
      </c>
    </row>
    <row r="963">
      <c r="A963" s="4" t="s">
        <v>1917</v>
      </c>
    </row>
    <row r="964">
      <c r="A964" s="4" t="s">
        <v>1917</v>
      </c>
    </row>
    <row r="965">
      <c r="A965" s="4" t="s">
        <v>2782</v>
      </c>
    </row>
    <row r="966">
      <c r="A966" s="4" t="s">
        <v>2782</v>
      </c>
    </row>
    <row r="967">
      <c r="A967" s="4" t="s">
        <v>2782</v>
      </c>
    </row>
    <row r="968">
      <c r="A968" s="4" t="s">
        <v>2782</v>
      </c>
    </row>
    <row r="969">
      <c r="A969" s="4" t="s">
        <v>43</v>
      </c>
    </row>
    <row r="970">
      <c r="A970" s="4" t="s">
        <v>43</v>
      </c>
    </row>
    <row r="971">
      <c r="A971" s="4" t="s">
        <v>43</v>
      </c>
    </row>
    <row r="972">
      <c r="A972" s="4" t="s">
        <v>43</v>
      </c>
    </row>
    <row r="973">
      <c r="A973" s="4" t="s">
        <v>489</v>
      </c>
    </row>
    <row r="974">
      <c r="A974" s="4" t="s">
        <v>489</v>
      </c>
    </row>
    <row r="975">
      <c r="A975" s="4" t="s">
        <v>489</v>
      </c>
    </row>
    <row r="976">
      <c r="A976" s="4" t="s">
        <v>489</v>
      </c>
    </row>
    <row r="977">
      <c r="A977" s="4" t="s">
        <v>2052</v>
      </c>
    </row>
    <row r="978">
      <c r="A978" s="4" t="s">
        <v>2052</v>
      </c>
    </row>
    <row r="979">
      <c r="A979" s="4" t="s">
        <v>2052</v>
      </c>
    </row>
    <row r="980">
      <c r="A980" s="4" t="s">
        <v>2052</v>
      </c>
    </row>
    <row r="981">
      <c r="A981" s="4" t="s">
        <v>793</v>
      </c>
    </row>
    <row r="982">
      <c r="A982" s="4" t="s">
        <v>793</v>
      </c>
    </row>
    <row r="983">
      <c r="A983" s="4" t="s">
        <v>793</v>
      </c>
    </row>
    <row r="984">
      <c r="A984" s="4" t="s">
        <v>793</v>
      </c>
    </row>
    <row r="985">
      <c r="A985" s="4" t="s">
        <v>1807</v>
      </c>
    </row>
    <row r="986">
      <c r="A986" s="4" t="s">
        <v>1807</v>
      </c>
    </row>
    <row r="987">
      <c r="A987" s="4" t="s">
        <v>1807</v>
      </c>
    </row>
    <row r="988">
      <c r="A988" s="4" t="s">
        <v>1807</v>
      </c>
    </row>
    <row r="989">
      <c r="A989" s="4" t="s">
        <v>1037</v>
      </c>
    </row>
    <row r="990">
      <c r="A990" s="4" t="s">
        <v>1037</v>
      </c>
    </row>
    <row r="991">
      <c r="A991" s="4" t="s">
        <v>1037</v>
      </c>
    </row>
    <row r="992">
      <c r="A992" s="4" t="s">
        <v>3745</v>
      </c>
    </row>
    <row r="993">
      <c r="A993" s="4" t="s">
        <v>3745</v>
      </c>
    </row>
    <row r="994">
      <c r="A994" s="4" t="s">
        <v>3745</v>
      </c>
    </row>
    <row r="995">
      <c r="A995" s="4" t="s">
        <v>503</v>
      </c>
    </row>
    <row r="996">
      <c r="A996" s="4" t="s">
        <v>503</v>
      </c>
    </row>
    <row r="997">
      <c r="A997" s="4" t="s">
        <v>503</v>
      </c>
    </row>
    <row r="998">
      <c r="A998" s="4" t="s">
        <v>2265</v>
      </c>
    </row>
    <row r="999">
      <c r="A999" s="4" t="s">
        <v>2265</v>
      </c>
    </row>
    <row r="1000">
      <c r="A1000" s="4" t="s">
        <v>2265</v>
      </c>
    </row>
    <row r="1001">
      <c r="A1001" s="4" t="s">
        <v>2720</v>
      </c>
    </row>
    <row r="1002">
      <c r="A1002" s="4" t="s">
        <v>2720</v>
      </c>
    </row>
    <row r="1003">
      <c r="A1003" s="4" t="s">
        <v>2720</v>
      </c>
    </row>
    <row r="1004">
      <c r="A1004" s="4" t="s">
        <v>2015</v>
      </c>
    </row>
    <row r="1005">
      <c r="A1005" s="4" t="s">
        <v>2015</v>
      </c>
    </row>
    <row r="1006">
      <c r="A1006" s="4" t="s">
        <v>2015</v>
      </c>
    </row>
    <row r="1007">
      <c r="A1007" s="4" t="s">
        <v>447</v>
      </c>
    </row>
    <row r="1008">
      <c r="A1008" s="4" t="s">
        <v>447</v>
      </c>
    </row>
    <row r="1009">
      <c r="A1009" s="4" t="s">
        <v>447</v>
      </c>
    </row>
    <row r="1010">
      <c r="A1010" s="4" t="s">
        <v>1976</v>
      </c>
    </row>
    <row r="1011">
      <c r="A1011" s="4" t="s">
        <v>1976</v>
      </c>
    </row>
    <row r="1012">
      <c r="A1012" s="4" t="s">
        <v>1976</v>
      </c>
    </row>
    <row r="1013">
      <c r="A1013" s="4" t="s">
        <v>530</v>
      </c>
    </row>
    <row r="1014">
      <c r="A1014" s="4" t="s">
        <v>530</v>
      </c>
    </row>
    <row r="1015">
      <c r="A1015" s="4" t="s">
        <v>530</v>
      </c>
    </row>
    <row r="1016">
      <c r="A1016" s="4" t="s">
        <v>239</v>
      </c>
    </row>
    <row r="1017">
      <c r="A1017" s="4" t="s">
        <v>239</v>
      </c>
    </row>
    <row r="1018">
      <c r="A1018" s="4" t="s">
        <v>239</v>
      </c>
    </row>
    <row r="1019">
      <c r="A1019" s="4" t="s">
        <v>1685</v>
      </c>
    </row>
    <row r="1020">
      <c r="A1020" s="4" t="s">
        <v>1685</v>
      </c>
    </row>
    <row r="1021">
      <c r="A1021" s="4" t="s">
        <v>1685</v>
      </c>
    </row>
    <row r="1022">
      <c r="A1022" s="4" t="s">
        <v>441</v>
      </c>
    </row>
    <row r="1023">
      <c r="A1023" s="4" t="s">
        <v>441</v>
      </c>
    </row>
    <row r="1024">
      <c r="A1024" s="4" t="s">
        <v>441</v>
      </c>
    </row>
    <row r="1025">
      <c r="A1025" s="4" t="s">
        <v>2066</v>
      </c>
    </row>
    <row r="1026">
      <c r="A1026" s="4" t="s">
        <v>2066</v>
      </c>
    </row>
    <row r="1027">
      <c r="A1027" s="4" t="s">
        <v>2066</v>
      </c>
    </row>
    <row r="1028">
      <c r="A1028" s="4" t="s">
        <v>199</v>
      </c>
    </row>
    <row r="1029">
      <c r="A1029" s="4" t="s">
        <v>199</v>
      </c>
    </row>
    <row r="1030">
      <c r="A1030" s="4" t="s">
        <v>199</v>
      </c>
    </row>
    <row r="1031">
      <c r="A1031" s="4" t="s">
        <v>811</v>
      </c>
    </row>
    <row r="1032">
      <c r="A1032" s="4" t="s">
        <v>811</v>
      </c>
    </row>
    <row r="1033">
      <c r="A1033" s="4" t="s">
        <v>2694</v>
      </c>
    </row>
    <row r="1034">
      <c r="A1034" s="4" t="s">
        <v>2694</v>
      </c>
    </row>
    <row r="1035">
      <c r="A1035" s="4" t="s">
        <v>2040</v>
      </c>
    </row>
    <row r="1036">
      <c r="A1036" s="4" t="s">
        <v>2040</v>
      </c>
    </row>
    <row r="1037">
      <c r="A1037" s="4" t="s">
        <v>3044</v>
      </c>
    </row>
    <row r="1038">
      <c r="A1038" s="4" t="s">
        <v>3044</v>
      </c>
    </row>
    <row r="1039">
      <c r="A1039" s="4" t="s">
        <v>3193</v>
      </c>
    </row>
    <row r="1040">
      <c r="A1040" s="4" t="s">
        <v>3193</v>
      </c>
    </row>
    <row r="1041">
      <c r="A1041" s="4" t="s">
        <v>1512</v>
      </c>
    </row>
    <row r="1042">
      <c r="A1042" s="4" t="s">
        <v>1512</v>
      </c>
    </row>
    <row r="1043">
      <c r="A1043" s="4" t="s">
        <v>1502</v>
      </c>
    </row>
    <row r="1044">
      <c r="A1044" s="4" t="s">
        <v>1502</v>
      </c>
    </row>
    <row r="1045">
      <c r="A1045" s="4" t="s">
        <v>1571</v>
      </c>
    </row>
    <row r="1046">
      <c r="A1046" s="4" t="s">
        <v>1571</v>
      </c>
    </row>
    <row r="1047">
      <c r="A1047" s="4" t="s">
        <v>1954</v>
      </c>
    </row>
    <row r="1048">
      <c r="A1048" s="4" t="s">
        <v>1954</v>
      </c>
    </row>
    <row r="1049">
      <c r="A1049" s="4" t="s">
        <v>2326</v>
      </c>
    </row>
    <row r="1050">
      <c r="A1050" s="4" t="s">
        <v>2326</v>
      </c>
    </row>
    <row r="1051">
      <c r="A1051" s="4" t="s">
        <v>4538</v>
      </c>
    </row>
    <row r="1052">
      <c r="A1052" s="4" t="s">
        <v>4538</v>
      </c>
    </row>
    <row r="1053">
      <c r="A1053" s="4" t="s">
        <v>2887</v>
      </c>
    </row>
    <row r="1054">
      <c r="A1054" s="4" t="s">
        <v>2887</v>
      </c>
    </row>
    <row r="1055">
      <c r="A1055" s="4" t="s">
        <v>2236</v>
      </c>
    </row>
    <row r="1056">
      <c r="A1056" s="4" t="s">
        <v>2236</v>
      </c>
    </row>
    <row r="1057">
      <c r="A1057" s="4" t="s">
        <v>1874</v>
      </c>
    </row>
    <row r="1058">
      <c r="A1058" s="4" t="s">
        <v>1874</v>
      </c>
    </row>
    <row r="1059">
      <c r="A1059" s="4" t="s">
        <v>2726</v>
      </c>
    </row>
    <row r="1060">
      <c r="A1060" s="4" t="s">
        <v>2726</v>
      </c>
    </row>
    <row r="1061">
      <c r="A1061" s="4" t="s">
        <v>3085</v>
      </c>
    </row>
    <row r="1062">
      <c r="A1062" s="4" t="s">
        <v>3085</v>
      </c>
    </row>
    <row r="1063">
      <c r="A1063" s="4" t="s">
        <v>508</v>
      </c>
    </row>
    <row r="1064">
      <c r="A1064" s="4" t="s">
        <v>508</v>
      </c>
    </row>
    <row r="1065">
      <c r="A1065" s="4" t="s">
        <v>2075</v>
      </c>
    </row>
    <row r="1066">
      <c r="A1066" s="4" t="s">
        <v>2075</v>
      </c>
    </row>
    <row r="1067">
      <c r="A1067" s="4" t="s">
        <v>364</v>
      </c>
    </row>
    <row r="1068">
      <c r="A1068" s="4" t="s">
        <v>364</v>
      </c>
    </row>
    <row r="1069">
      <c r="A1069" s="4" t="s">
        <v>1282</v>
      </c>
    </row>
    <row r="1070">
      <c r="A1070" s="4" t="s">
        <v>1282</v>
      </c>
    </row>
    <row r="1071">
      <c r="A1071" s="4" t="s">
        <v>1624</v>
      </c>
    </row>
    <row r="1072">
      <c r="A1072" s="4" t="s">
        <v>1624</v>
      </c>
    </row>
    <row r="1073">
      <c r="A1073" s="4" t="s">
        <v>1565</v>
      </c>
    </row>
    <row r="1074">
      <c r="A1074" s="4" t="s">
        <v>1565</v>
      </c>
    </row>
    <row r="1075">
      <c r="A1075" s="4" t="s">
        <v>1588</v>
      </c>
    </row>
    <row r="1076">
      <c r="A1076" s="4" t="s">
        <v>1588</v>
      </c>
    </row>
    <row r="1077">
      <c r="A1077" s="4" t="s">
        <v>2446</v>
      </c>
    </row>
    <row r="1078">
      <c r="A1078" s="4" t="s">
        <v>2446</v>
      </c>
    </row>
    <row r="1079">
      <c r="A1079" s="4" t="s">
        <v>1594</v>
      </c>
    </row>
    <row r="1080">
      <c r="A1080" s="4" t="s">
        <v>1594</v>
      </c>
    </row>
    <row r="1081">
      <c r="A1081" s="4" t="s">
        <v>1475</v>
      </c>
    </row>
    <row r="1082">
      <c r="A1082" s="4" t="s">
        <v>1475</v>
      </c>
    </row>
    <row r="1083">
      <c r="A1083" s="4" t="s">
        <v>1553</v>
      </c>
    </row>
    <row r="1084">
      <c r="A1084" s="4" t="s">
        <v>1553</v>
      </c>
    </row>
    <row r="1085">
      <c r="A1085" s="4" t="s">
        <v>2246</v>
      </c>
    </row>
    <row r="1086">
      <c r="A1086" s="4" t="s">
        <v>2246</v>
      </c>
    </row>
    <row r="1087">
      <c r="A1087" s="4" t="s">
        <v>1663</v>
      </c>
    </row>
    <row r="1088">
      <c r="A1088" s="4" t="s">
        <v>1663</v>
      </c>
    </row>
    <row r="1089">
      <c r="A1089" s="4" t="s">
        <v>1548</v>
      </c>
    </row>
    <row r="1090">
      <c r="A1090" s="4" t="s">
        <v>1548</v>
      </c>
    </row>
    <row r="1091">
      <c r="A1091" s="4" t="s">
        <v>1559</v>
      </c>
    </row>
    <row r="1092">
      <c r="A1092" s="4" t="s">
        <v>1559</v>
      </c>
    </row>
    <row r="1093">
      <c r="A1093" s="4" t="s">
        <v>4795</v>
      </c>
    </row>
    <row r="1094">
      <c r="A1094" s="4" t="s">
        <v>4795</v>
      </c>
    </row>
    <row r="1095">
      <c r="A1095" s="4" t="s">
        <v>1618</v>
      </c>
    </row>
    <row r="1096">
      <c r="A1096" s="4" t="s">
        <v>1618</v>
      </c>
    </row>
    <row r="1097">
      <c r="A1097" s="4" t="s">
        <v>1829</v>
      </c>
    </row>
    <row r="1098">
      <c r="A1098" s="4" t="s">
        <v>1829</v>
      </c>
    </row>
    <row r="1099">
      <c r="A1099" s="4" t="s">
        <v>2305</v>
      </c>
    </row>
    <row r="1100">
      <c r="A1100" s="4" t="s">
        <v>2305</v>
      </c>
    </row>
    <row r="1101">
      <c r="A1101" s="4" t="s">
        <v>4411</v>
      </c>
    </row>
    <row r="1102">
      <c r="A1102" s="4" t="s">
        <v>4411</v>
      </c>
    </row>
    <row r="1103">
      <c r="A1103" s="4" t="s">
        <v>1600</v>
      </c>
    </row>
    <row r="1104">
      <c r="A1104" s="4" t="s">
        <v>1600</v>
      </c>
    </row>
    <row r="1105">
      <c r="A1105" s="4" t="s">
        <v>2391</v>
      </c>
    </row>
    <row r="1106">
      <c r="A1106" s="4" t="s">
        <v>2391</v>
      </c>
    </row>
    <row r="1107">
      <c r="A1107" s="4" t="s">
        <v>2336</v>
      </c>
    </row>
    <row r="1108">
      <c r="A1108" s="4" t="s">
        <v>2336</v>
      </c>
    </row>
    <row r="1109">
      <c r="A1109" s="4" t="s">
        <v>1727</v>
      </c>
    </row>
    <row r="1110">
      <c r="A1110" s="4" t="s">
        <v>1727</v>
      </c>
    </row>
    <row r="1111">
      <c r="A1111" s="4" t="s">
        <v>2198</v>
      </c>
    </row>
    <row r="1112">
      <c r="A1112" s="4" t="s">
        <v>2198</v>
      </c>
    </row>
    <row r="1113">
      <c r="A1113" s="4" t="s">
        <v>2671</v>
      </c>
    </row>
    <row r="1114">
      <c r="A1114" s="4" t="s">
        <v>2671</v>
      </c>
    </row>
    <row r="1115">
      <c r="A1115" s="4" t="s">
        <v>1522</v>
      </c>
    </row>
    <row r="1116">
      <c r="A1116" s="4" t="s">
        <v>1522</v>
      </c>
    </row>
    <row r="1117">
      <c r="A1117" s="4" t="s">
        <v>316</v>
      </c>
    </row>
    <row r="1118">
      <c r="A1118" s="4" t="s">
        <v>316</v>
      </c>
    </row>
    <row r="1119">
      <c r="A1119" s="4" t="s">
        <v>3418</v>
      </c>
    </row>
    <row r="1120">
      <c r="A1120" s="4" t="s">
        <v>3418</v>
      </c>
    </row>
    <row r="1121">
      <c r="A1121" s="4" t="s">
        <v>556</v>
      </c>
    </row>
    <row r="1122">
      <c r="A1122" s="4" t="s">
        <v>556</v>
      </c>
    </row>
    <row r="1123">
      <c r="A1123" s="4" t="s">
        <v>3289</v>
      </c>
    </row>
    <row r="1124">
      <c r="A1124" s="4" t="s">
        <v>3158</v>
      </c>
    </row>
    <row r="1125">
      <c r="A1125" s="4" t="s">
        <v>3495</v>
      </c>
    </row>
    <row r="1126">
      <c r="A1126" s="4" t="s">
        <v>1868</v>
      </c>
    </row>
    <row r="1127">
      <c r="A1127" s="4" t="s">
        <v>728</v>
      </c>
    </row>
    <row r="1128">
      <c r="A1128" s="4" t="s">
        <v>696</v>
      </c>
    </row>
    <row r="1129">
      <c r="A1129" s="4" t="s">
        <v>3473</v>
      </c>
    </row>
    <row r="1130">
      <c r="A1130" s="4" t="s">
        <v>3393</v>
      </c>
    </row>
    <row r="1131">
      <c r="A1131" s="4" t="s">
        <v>3374</v>
      </c>
    </row>
    <row r="1132">
      <c r="A1132" s="4" t="s">
        <v>3459</v>
      </c>
    </row>
    <row r="1133">
      <c r="A1133" s="4" t="s">
        <v>3338</v>
      </c>
    </row>
    <row r="1134">
      <c r="A1134" s="4" t="s">
        <v>3403</v>
      </c>
    </row>
    <row r="1135">
      <c r="A1135" s="4" t="s">
        <v>3445</v>
      </c>
    </row>
    <row r="1136">
      <c r="A1136" s="4" t="s">
        <v>734</v>
      </c>
    </row>
    <row r="1137">
      <c r="A1137" s="4" t="s">
        <v>661</v>
      </c>
    </row>
    <row r="1138">
      <c r="A1138" s="4" t="s">
        <v>673</v>
      </c>
    </row>
    <row r="1139">
      <c r="A1139" s="4" t="s">
        <v>2827</v>
      </c>
    </row>
    <row r="1140">
      <c r="A1140" s="4" t="s">
        <v>3431</v>
      </c>
    </row>
    <row r="1141">
      <c r="A1141" s="4" t="s">
        <v>1862</v>
      </c>
    </row>
    <row r="1142">
      <c r="A1142" s="4" t="s">
        <v>2417</v>
      </c>
    </row>
    <row r="1143">
      <c r="A1143" s="4" t="s">
        <v>667</v>
      </c>
    </row>
    <row r="1144">
      <c r="A1144" s="4" t="s">
        <v>3684</v>
      </c>
    </row>
    <row r="1145">
      <c r="A1145" s="4" t="s">
        <v>3268</v>
      </c>
    </row>
    <row r="1146">
      <c r="A1146" s="4" t="s">
        <v>3295</v>
      </c>
    </row>
    <row r="1147">
      <c r="A1147" s="4" t="s">
        <v>3631</v>
      </c>
    </row>
    <row r="1148">
      <c r="A1148" s="4" t="s">
        <v>690</v>
      </c>
    </row>
    <row r="1149">
      <c r="A1149" s="4" t="s">
        <v>2619</v>
      </c>
    </row>
    <row r="1150">
      <c r="A1150" s="4" t="s">
        <v>3134</v>
      </c>
    </row>
    <row r="1151">
      <c r="A1151" s="4" t="s">
        <v>2569</v>
      </c>
    </row>
    <row r="1152">
      <c r="A1152" s="4" t="s">
        <v>2705</v>
      </c>
    </row>
    <row r="1153">
      <c r="A1153" s="4" t="s">
        <v>628</v>
      </c>
    </row>
    <row r="1154">
      <c r="A1154" s="4" t="s">
        <v>2632</v>
      </c>
    </row>
    <row r="1155">
      <c r="A1155" s="4" t="s">
        <v>254</v>
      </c>
    </row>
    <row r="1156">
      <c r="A1156" s="4" t="s">
        <v>3214</v>
      </c>
    </row>
    <row r="1157">
      <c r="A1157" s="4" t="s">
        <v>2843</v>
      </c>
    </row>
    <row r="1158">
      <c r="A1158" s="4" t="s">
        <v>1797</v>
      </c>
    </row>
    <row r="1159">
      <c r="A1159" s="4" t="s">
        <v>118</v>
      </c>
    </row>
    <row r="1160">
      <c r="A1160" s="4" t="s">
        <v>3005</v>
      </c>
    </row>
    <row r="1161">
      <c r="A1161" s="4" t="s">
        <v>2665</v>
      </c>
    </row>
    <row r="1162">
      <c r="A1162" s="4" t="s">
        <v>3050</v>
      </c>
    </row>
    <row r="1163">
      <c r="A1163" s="4" t="s">
        <v>2469</v>
      </c>
    </row>
    <row r="1164">
      <c r="A1164" s="4" t="s">
        <v>3520</v>
      </c>
    </row>
    <row r="1165">
      <c r="A1165" s="4" t="s">
        <v>3368</v>
      </c>
    </row>
    <row r="1166">
      <c r="A1166" s="4" t="s">
        <v>3199</v>
      </c>
    </row>
    <row r="1167">
      <c r="A1167" s="4" t="s">
        <v>2142</v>
      </c>
    </row>
    <row r="1168">
      <c r="A1168" s="4" t="s">
        <v>2105</v>
      </c>
    </row>
    <row r="1169">
      <c r="A1169" s="4" t="s">
        <v>306</v>
      </c>
    </row>
    <row r="1170">
      <c r="A1170" s="4" t="s">
        <v>2436</v>
      </c>
    </row>
    <row r="1171">
      <c r="A1171" s="4" t="s">
        <v>286</v>
      </c>
    </row>
    <row r="1172">
      <c r="A1172" s="4" t="s">
        <v>3659</v>
      </c>
    </row>
    <row r="1173">
      <c r="A1173" s="4" t="s">
        <v>3209</v>
      </c>
    </row>
    <row r="1174">
      <c r="A1174" s="4" t="s">
        <v>3021</v>
      </c>
    </row>
    <row r="1175">
      <c r="A1175" s="4" t="s">
        <v>3056</v>
      </c>
    </row>
    <row r="1176">
      <c r="A1176" s="4" t="s">
        <v>2586</v>
      </c>
    </row>
    <row r="1177">
      <c r="A1177" s="4" t="s">
        <v>2650</v>
      </c>
    </row>
    <row r="1178">
      <c r="A1178" s="4" t="s">
        <v>2853</v>
      </c>
    </row>
    <row r="1179">
      <c r="A1179" s="4" t="s">
        <v>2189</v>
      </c>
    </row>
    <row r="1180">
      <c r="A1180" s="4" t="s">
        <v>3605</v>
      </c>
    </row>
    <row r="1181">
      <c r="A1181" s="4" t="s">
        <v>3079</v>
      </c>
    </row>
    <row r="1182">
      <c r="A1182" s="4" t="s">
        <v>471</v>
      </c>
    </row>
    <row r="1183">
      <c r="A1183" s="4" t="s">
        <v>2750</v>
      </c>
    </row>
    <row r="1184">
      <c r="A1184" s="4" t="s">
        <v>480</v>
      </c>
    </row>
    <row r="1185">
      <c r="A1185" s="4" t="s">
        <v>2475</v>
      </c>
    </row>
    <row r="1186">
      <c r="A1186" s="4" t="s">
        <v>19</v>
      </c>
    </row>
    <row r="1187">
      <c r="A1187" s="4" t="s">
        <v>3388</v>
      </c>
    </row>
    <row r="1188">
      <c r="A1188" s="4" t="s">
        <v>1746</v>
      </c>
    </row>
    <row r="1189">
      <c r="A1189" s="4" t="s">
        <v>3031</v>
      </c>
    </row>
    <row r="1190">
      <c r="A1190" s="4" t="s">
        <v>498</v>
      </c>
    </row>
    <row r="1191">
      <c r="A1191" s="4" t="s">
        <v>3011</v>
      </c>
    </row>
    <row r="1192">
      <c r="A1192" s="4" t="s">
        <v>685</v>
      </c>
    </row>
    <row r="1193">
      <c r="A1193" s="4" t="s">
        <v>722</v>
      </c>
    </row>
    <row r="1194">
      <c r="A1194" s="4" t="s">
        <v>679</v>
      </c>
    </row>
    <row r="1195">
      <c r="A1195" s="4" t="s">
        <v>2365</v>
      </c>
    </row>
    <row r="1196">
      <c r="A1196" s="4" t="s">
        <v>561</v>
      </c>
    </row>
    <row r="1197">
      <c r="A1197" s="4" t="s">
        <v>2897</v>
      </c>
    </row>
    <row r="1198">
      <c r="A1198" s="4" t="s">
        <v>3149</v>
      </c>
    </row>
    <row r="1199">
      <c r="A1199" s="4" t="s">
        <v>3359</v>
      </c>
    </row>
    <row r="1200">
      <c r="A1200" s="4" t="s">
        <v>2260</v>
      </c>
    </row>
    <row r="1201">
      <c r="A1201" s="4" t="s">
        <v>332</v>
      </c>
    </row>
    <row r="1202">
      <c r="A1202" s="4" t="s">
        <v>2912</v>
      </c>
    </row>
    <row r="1203">
      <c r="A1203" s="4" t="s">
        <v>514</v>
      </c>
    </row>
    <row r="1204">
      <c r="A1204" s="4" t="s">
        <v>623</v>
      </c>
    </row>
    <row r="1205">
      <c r="A1205" s="4" t="s">
        <v>1971</v>
      </c>
    </row>
    <row r="1206">
      <c r="A1206" s="4" t="s">
        <v>3139</v>
      </c>
    </row>
    <row r="1207">
      <c r="A1207" s="4" t="s">
        <v>3278</v>
      </c>
    </row>
    <row r="1208">
      <c r="A1208" s="4" t="s">
        <v>2513</v>
      </c>
    </row>
    <row r="1209">
      <c r="A1209" s="4" t="s">
        <v>3120</v>
      </c>
    </row>
    <row r="1210">
      <c r="A1210" s="4" t="s">
        <v>3354</v>
      </c>
    </row>
    <row r="1211">
      <c r="A1211" s="4" t="s">
        <v>2496</v>
      </c>
    </row>
    <row r="1212">
      <c r="A1212" s="4" t="s">
        <v>702</v>
      </c>
    </row>
    <row r="1213">
      <c r="A1213" s="4" t="s">
        <v>404</v>
      </c>
    </row>
    <row r="1214">
      <c r="A1214" s="4" t="s">
        <v>3091</v>
      </c>
    </row>
    <row r="1215">
      <c r="A1215" s="4" t="s">
        <v>2772</v>
      </c>
    </row>
    <row r="1216">
      <c r="A1216" s="4" t="s">
        <v>2656</v>
      </c>
    </row>
    <row r="1217">
      <c r="A1217" s="4" t="s">
        <v>2159</v>
      </c>
    </row>
    <row r="1218">
      <c r="A1218" s="4" t="s">
        <v>5854</v>
      </c>
    </row>
    <row r="1219">
      <c r="A1219" s="4" t="s">
        <v>592</v>
      </c>
    </row>
    <row r="1220">
      <c r="A1220" s="4" t="s">
        <v>2316</v>
      </c>
    </row>
    <row r="1221">
      <c r="A1221" s="4" t="s">
        <v>2741</v>
      </c>
    </row>
    <row r="1222">
      <c r="A1222" s="4" t="s">
        <v>2544</v>
      </c>
    </row>
    <row r="1223">
      <c r="A1223" s="4" t="s">
        <v>3576</v>
      </c>
    </row>
    <row r="1224">
      <c r="A1224" s="4" t="s">
        <v>3501</v>
      </c>
    </row>
    <row r="1225">
      <c r="A1225" s="4" t="s">
        <v>2685</v>
      </c>
    </row>
    <row r="1226">
      <c r="A1226" s="4" t="s">
        <v>2700</v>
      </c>
    </row>
    <row r="1227">
      <c r="A1227" s="4" t="s">
        <v>1888</v>
      </c>
    </row>
    <row r="1228">
      <c r="A1228" s="4" t="s">
        <v>2255</v>
      </c>
    </row>
    <row r="1229">
      <c r="A1229" s="4" t="s">
        <v>2226</v>
      </c>
    </row>
    <row r="1230">
      <c r="A1230" s="4" t="s">
        <v>3409</v>
      </c>
    </row>
    <row r="1231">
      <c r="A1231" s="4" t="s">
        <v>2599</v>
      </c>
    </row>
    <row r="1232">
      <c r="A1232" s="4" t="s">
        <v>601</v>
      </c>
    </row>
    <row r="1233">
      <c r="A1233" s="4" t="s">
        <v>2837</v>
      </c>
    </row>
    <row r="1234">
      <c r="A1234" s="4" t="s">
        <v>1668</v>
      </c>
    </row>
    <row r="1235">
      <c r="A1235" s="4" t="s">
        <v>2423</v>
      </c>
    </row>
    <row r="1236">
      <c r="A1236" s="4" t="s">
        <v>3511</v>
      </c>
    </row>
    <row r="1237">
      <c r="A1237" s="4" t="s">
        <v>3344</v>
      </c>
    </row>
    <row r="1238">
      <c r="A1238" s="4" t="s">
        <v>2732</v>
      </c>
    </row>
    <row r="1239">
      <c r="A1239" s="4" t="s">
        <v>3534</v>
      </c>
    </row>
    <row r="1240">
      <c r="A1240" s="4" t="s">
        <v>2346</v>
      </c>
    </row>
    <row r="1241">
      <c r="A1241" s="4" t="s">
        <v>551</v>
      </c>
    </row>
    <row r="1242">
      <c r="A1242" s="4" t="s">
        <v>1698</v>
      </c>
    </row>
    <row r="1243">
      <c r="A1243" s="4" t="s">
        <v>567</v>
      </c>
    </row>
    <row r="1244">
      <c r="A1244" s="4" t="s">
        <v>1823</v>
      </c>
    </row>
    <row r="1245">
      <c r="A1245" s="4" t="s">
        <v>545</v>
      </c>
    </row>
    <row r="1246">
      <c r="A1246" s="4" t="s">
        <v>2903</v>
      </c>
    </row>
    <row r="1247">
      <c r="A1247" s="4" t="s">
        <v>2164</v>
      </c>
    </row>
    <row r="1248">
      <c r="A1248" s="4" t="s">
        <v>2046</v>
      </c>
    </row>
    <row r="1249">
      <c r="A1249" s="4" t="s">
        <v>1948</v>
      </c>
    </row>
    <row r="1250">
      <c r="A1250" s="4" t="s">
        <v>573</v>
      </c>
    </row>
    <row r="1251">
      <c r="A1251" s="4" t="s">
        <v>2858</v>
      </c>
    </row>
    <row r="1252">
      <c r="A1252" s="4" t="s">
        <v>2605</v>
      </c>
    </row>
    <row r="1253">
      <c r="A1253" s="4" t="s">
        <v>2006</v>
      </c>
    </row>
    <row r="1254">
      <c r="A1254" s="4" t="s">
        <v>618</v>
      </c>
    </row>
    <row r="1255">
      <c r="A1255" s="4" t="s">
        <v>2100</v>
      </c>
    </row>
    <row r="1256">
      <c r="A1256" s="4"/>
    </row>
    <row r="1257">
      <c r="A1257" s="4"/>
    </row>
  </sheetData>
  <drawing r:id="rId1"/>
</worksheet>
</file>