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&amp;amp;B UK"/>
    <sheet r:id="rId2" sheetId="2" name="F&amp;amp;B IRE"/>
    <sheet r:id="rId3" sheetId="3" name="Fashion &amp;amp; WFJ UK"/>
    <sheet r:id="rId4" sheetId="4" name="Fashion &amp;amp; WFJ IRE"/>
    <sheet r:id="rId5" sheetId="5" name="2021"/>
  </sheets>
  <definedNames>
    <definedName name="___DE2">{"'vert'!$A$1:$T$117"}</definedName>
    <definedName name="__bla2">{"'vert'!$A$1:$T$117"}</definedName>
    <definedName name="__bla3">{"'vert'!$A$1:$T$117"}</definedName>
    <definedName name="__DE2">{"'vert'!$A$1:$T$117"}</definedName>
    <definedName name="__IntlFixup">TRUE</definedName>
    <definedName name="_bdm.06B8576461724687B15495CCF2DD06E0.edm">#REF!</definedName>
    <definedName name="_bdm.06CC246E7DBC44F3891086B0B75ECF39.edm">#REF!</definedName>
    <definedName name="_bdm.085CB1B4AFBC42FDB42A5D410DA22E65.edm">#REF!</definedName>
    <definedName name="_bdm.0AA3D3092EDA456BB97F68C1B69FBC0E.edm">#REF!</definedName>
    <definedName name="_bdm.0D137C94AC1C4DB4AEA072BD9676C77E.edm">#REF!</definedName>
    <definedName name="_bdm.0F23163E1CA64A2FBCBA9851AE098750.edm">#REF!</definedName>
    <definedName name="_bdm.18D0F9FB523E4927A980C655ECF3F2B1.edm">#REF!</definedName>
    <definedName name="_bdm.1F8BDD7AC78B4114B81FEF6970DA0ED6.edm">#REF!</definedName>
    <definedName name="_bdm.26049B46ED9A4A328BE14263914D3C5A.edm">#REF!</definedName>
    <definedName name="_bdm.2A503CEAE4CE48ACB7D5A43D2AD392FD.edm">#REF!</definedName>
    <definedName name="_bdm.2E540CED84464485B2A6ED57DA28374B.edm">#REF!</definedName>
    <definedName name="_bdm.2E93E12EA5C047BC9FAD15B9E28B275A.edm">#REF!</definedName>
    <definedName name="_bdm.330F5F2A9C27481F946217E4119BE76C.edm">#REF!</definedName>
    <definedName name="_bdm.387EBA828FBB4D38BB1A586CD0AFF465.edm">#REF!</definedName>
    <definedName name="_bdm.3EA02F8F86504F409582E998C5158FB7.edm">#REF!</definedName>
    <definedName name="_bdm.41DE43AE4D1241AEB1CDB2DC94A69957.edm">#REF!</definedName>
    <definedName name="_bdm.45C3047DA2C641DC8FA84094CFDE6B34.edm">#REF!</definedName>
    <definedName name="_bdm.46C2D004A268465D9DD726589B46A0E2.edm">#REF!</definedName>
    <definedName name="_bdm.47750F1F5CA041F3BE39C3C1C7B4852D.edm">#REF!</definedName>
    <definedName name="_bdm.4DE98D6094BE4903AA4834D7DBE2FA22.edm">#REF!</definedName>
    <definedName name="_bdm.54FADB277CB54BC083ABB633900B7C21.edm">#REF!</definedName>
    <definedName name="_bdm.5A9D63B10A8648A7BDBACBEA2C30EB26.edm">#REF!</definedName>
    <definedName name="_bdm.61A216573DF1472E9CC16E67C92D3D7D.edm">#REF!</definedName>
    <definedName name="_bdm.63ACC210A4464B3EAD62ABC87FBB0CDC.edm">#REF!</definedName>
    <definedName name="_bdm.6737861878384BF8B58BE3ED25BCC982.edm">#REF!</definedName>
    <definedName name="_bdm.6C79FD22714D481E944DE75DC7E47B8C.edm">#REF!</definedName>
    <definedName name="_bdm.75736F23CA7143A78F9F1605BAF107B0.edm">#REF!</definedName>
    <definedName name="_bdm.7B3D2AFA0546488B946CA5BA06E27DF6.edm">#REF!</definedName>
    <definedName name="_bdm.7EA605D2CED04F7F9D252C57B15F04A2.edm">#REF!</definedName>
    <definedName name="_bdm.865BF0CA327A483B85FE91618D38C2B6.edm">#REF!</definedName>
    <definedName name="_bdm.94951F903F7644F8B672C407423F45C3.edm">#REF!</definedName>
    <definedName name="_bdm.9D8E3E48361640E89639F1713A7F722C.edm">#REF!</definedName>
    <definedName name="_bdm.A2B32CFB82054C34A56DB54988F166AC.edm">#REF!</definedName>
    <definedName name="_bdm.A37BDD0F47BD4109A13217F5C2BC564F.edm">#REF!</definedName>
    <definedName name="_bdm.A3928C962390431AB36F75CC8C04FC3B.edm">#REF!</definedName>
    <definedName name="_bdm.A85C7BC7858C4873A3FA45B76AECE04D.edm">#REF!</definedName>
    <definedName name="_bdm.B4711CCC965545FE8E853A03BCCE12F4.edm">#REF!</definedName>
    <definedName name="_bdm.B6F5284BC6884497B4BE22FB3D0A075E.edm">#REF!</definedName>
    <definedName name="_bdm.BC35C1D18FF2461ABD34F16AA1679800.edm">#REF!</definedName>
    <definedName name="_bdm.C26CE3BA777F4407AE945C56485D6E48.edm">#REF!</definedName>
    <definedName name="_bdm.CC82658C07CC4AA88D24859820F58230.edm">#REF!</definedName>
    <definedName name="_bdm.D61AC468F0FD4E469F534F2C627C20C9.edm">#REF!</definedName>
    <definedName name="_bdm.DA8A8DEBF36349C69E8EB7A19825156F.edm">#REF!</definedName>
    <definedName name="_bdm.E81453F6097244548DE50DFD618D8C72.edm">#REF!</definedName>
    <definedName name="_bdm.EEE0DBFA263D466BA9069ECF938C1E63.edm">#REF!</definedName>
    <definedName name="_bdm.F1339A5660594FA5B585AC6FFA8FE31B.edm">#REF!</definedName>
    <definedName name="_bdm.F5478B115F07489DB7F8DC2054CA9CA3.edm">#REF!</definedName>
    <definedName name="_bla2">{"'vert'!$A$1:$T$117"}</definedName>
    <definedName name="_bla3">{"'vert'!$A$1:$T$117"}</definedName>
    <definedName name="_DE2">{"'vert'!$A$1:$T$117"}</definedName>
    <definedName name="_xlnm._FilterDatabase" localSheetId="4">'2021'!$A$3:$FC$3</definedName>
    <definedName name="_xlnm._FilterDatabase" localSheetId="1">'F&amp;B IRE'!$D$1:$D$227</definedName>
    <definedName name="_xlnm._FilterDatabase" localSheetId="0">'F&amp;B UK'!$C$1:$C$267</definedName>
    <definedName name="_xlnm._FilterDatabase" localSheetId="3">'Fashion &amp; WFJ IRE'!$C$1:$C$195</definedName>
    <definedName name="_xlnm._FilterDatabase" localSheetId="2">'Fashion &amp; WFJ UK'!$C$1:$C$247</definedName>
    <definedName name="_Key1">#REF!</definedName>
    <definedName name="_Order1">255</definedName>
    <definedName name="_Order2">0</definedName>
    <definedName name="_Parse_In">#REF!</definedName>
    <definedName name="_Parse_Out">#REF!</definedName>
    <definedName name="_Sort">#REF!</definedName>
    <definedName name="AAA_DOCTOPS">"AAA_SET"</definedName>
    <definedName name="AAA_duser">"OFF"</definedName>
    <definedName name="aaaa">{"'vert'!$A$1:$T$117"}</definedName>
    <definedName name="AAB_Addin5">"AAB_Description for addin 5,Description for addin 5,Description for addin 5,Description for addin 5,Description for addin 5,Description for addin 5"</definedName>
    <definedName name="AccessDatabase">"H:\Comps Table\Comp Sheet V4.1 (25th May 2000).mdb"</definedName>
    <definedName name="adfasf">{"'vert'!$A$1:$T$117"}</definedName>
    <definedName name="adfasfasfd">{"'vert'!$A$1:$T$117"}</definedName>
    <definedName name="adfsafasdf">{"'weekly data'!$A$2:$AS$36"}</definedName>
    <definedName name="ajalfdj">{"'vert'!$A$1:$T$117"}</definedName>
    <definedName name="ajalfdj2">{"'vert'!$A$1:$T$117"}</definedName>
    <definedName name="ajalfdj9">{"'vert'!$A$1:$T$117"}</definedName>
    <definedName name="anscount">1</definedName>
    <definedName name="Appendix">{"'vert'!$A$1:$T$117"}</definedName>
    <definedName name="asa">{"'vert'!$A$1:$T$117"}</definedName>
    <definedName name="asfadfasdfsadfsadfsafsdfsdf">{"'vert'!$A$1:$T$117"}</definedName>
    <definedName name="asfasfasfasfasdf">{"'weekly data'!$A$2:$AS$36"}</definedName>
    <definedName name="asfasfasfsafdsafsaf">{"'vert'!$A$1:$T$117"}</definedName>
    <definedName name="asfasfdasfasdfasdfasf">{"'weekly data'!$A$2:$AS$36"}</definedName>
    <definedName name="asfasfdasfdsafasf">{"'weekly data'!$A$2:$AS$36"}</definedName>
    <definedName name="Aveeno_maintainence">#REF!</definedName>
    <definedName name="bla">{"'vert'!$A$1:$T$117"}</definedName>
    <definedName name="blah">{"'vert'!$A$1:$T$117"}</definedName>
    <definedName name="budgets" localSheetId="4">#REF!</definedName>
    <definedName name="budgets" localSheetId="1">'F&amp;B IRE'!#REF!</definedName>
    <definedName name="budgets" localSheetId="0">#REF!</definedName>
    <definedName name="budgets" localSheetId="3">#REF!</definedName>
    <definedName name="budgets" localSheetId="2">'Fashion &amp; WFJ UK'!#REF!</definedName>
    <definedName name="budgets">#REF!</definedName>
    <definedName name="cb_sChart16EBA7BA_opts">"1, 1, 1, False, 2, True, False, , 0, False, True, 1, 2"</definedName>
    <definedName name="cb_sChart1AC0211C_opts">"1, 1, 1, False, 2, False, False, , 0, False, False, 2, 2"</definedName>
    <definedName name="cb_sChart1AC021B3_opts">"1, 1, 1, False, 2, False, False, , 0, False, False, 2, 2"</definedName>
    <definedName name="cb_sChart1AC02226_opts">"1, 1, 1, False, 2, False, False, , 0, False, False, 2, 2"</definedName>
    <definedName name="cb_sChart1AC02446_opts">"1, 1, 1, False, 2, True, False, , 0, False, True, 2, 2"</definedName>
    <definedName name="cb_sChart1AC02765_opts">"1, 1, 1, False, 2, True, False, , 0, False, True, 2, 2"</definedName>
    <definedName name="cb_sChart1AC027D9_opts">"1, 1, 1, False, 2, True, False, , 0, False, True, 2, 2"</definedName>
    <definedName name="Client" localSheetId="4">#REF!</definedName>
    <definedName name="Client" localSheetId="1">'F&amp;B IRE'!#REF!</definedName>
    <definedName name="Client" localSheetId="0">#REF!</definedName>
    <definedName name="Client" localSheetId="3">#REF!</definedName>
    <definedName name="Client" localSheetId="2">'Fashion &amp; WFJ UK'!#REF!</definedName>
    <definedName name="Client">#REF!</definedName>
    <definedName name="coirange2" localSheetId="4">{#N/A,#N/A,FALSE,"Sheet1"}</definedName>
    <definedName name="coirange2" localSheetId="1">{#N/A,#N/A,FALSE,"Sheet1"}</definedName>
    <definedName name="coirange2" localSheetId="0">{#N/A,#N/A,FALSE,"Sheet1"}</definedName>
    <definedName name="coirange2" localSheetId="3">{#N/A,#N/A,FALSE,"Sheet1"}</definedName>
    <definedName name="coirange2" localSheetId="2">{#N/A,#N/A,FALSE,"Sheet1"}</definedName>
    <definedName name="coirange2">{#N/A,#N/A,FALSE,"Sheet1"}</definedName>
    <definedName name="Conditional_1">AND(COUNTA(#REF!)=10,#REF!=0,ISNA(MATCH(0,#REF!,0)))</definedName>
    <definedName name="Conditional_2">AND(COUNTIF(#REF!,0)+COUNTIF(#REF!,"")=10,#REF!&lt;&gt;0)</definedName>
    <definedName name="coop2">{"'vert'!$A$1:$T$117"}</definedName>
    <definedName name="DE_final">{"'vert'!$A$1:$T$117"}</definedName>
    <definedName name="dff">{0}</definedName>
    <definedName name="er3r3">{"'vert'!$A$1:$T$117"}</definedName>
    <definedName name="fdfe">{"'vert'!$A$1:$T$117"}</definedName>
    <definedName name="foobar">{"'vert'!$A$1:$T$117"}</definedName>
    <definedName name="foobar2">{"'weekly data'!$A$2:$AS$36"}</definedName>
    <definedName name="foobar3">{"'weekly data'!$A$2:$AS$36"}</definedName>
    <definedName name="foobar4">{"'vert'!$A$1:$T$117"}</definedName>
    <definedName name="help8">{#N/A,#N/A,FALSE,"W-Cons";#N/A,#N/A,FALSE,"MTAs";#N/A,#N/A,FALSE,"BTAs";#N/A,#N/A,FALSE,"D.C.";#N/A,#N/A,FALSE,"L.A."}</definedName>
    <definedName name="HTML_CodePage">1252</definedName>
    <definedName name="HTML_Cont">{"'vert'!$A$1:$T$117"}</definedName>
    <definedName name="HTML_Cont2">{"'vert'!$A$1:$T$117"}</definedName>
    <definedName name="HTML_Control">{"'vert'!$A$1:$T$117"}</definedName>
    <definedName name="HTML_Control_2">{"'vert'!$A$1:$T$117"}</definedName>
    <definedName name="HTML_Control1">{"'vert'!$A$1:$T$117"}</definedName>
    <definedName name="HTML_Control2">{"'vert'!$A$1:$T$117"}</definedName>
    <definedName name="HTML_Description">""</definedName>
    <definedName name="HTML_Email">""</definedName>
    <definedName name="HTML_Header">"CS holiday scorecard"</definedName>
    <definedName name="HTML_LastUpdate">"10/25/00"</definedName>
    <definedName name="HTML_LineAfter">FALSE</definedName>
    <definedName name="HTML_LineBefore">FALSE</definedName>
    <definedName name="HTML_Name">"emily alford"</definedName>
    <definedName name="HTML_OBDlg2">TRUE</definedName>
    <definedName name="HTML_OBDlg4">TRUE</definedName>
    <definedName name="HTML_OS">0</definedName>
    <definedName name="HTML_PathFile">"I:\dept\cs\us\manager\metrics\secure\holidayscorecard.html.htm"</definedName>
    <definedName name="HTML_Title">"CS holiday scorecard"</definedName>
    <definedName name="ignore">{"'weekly data'!$A$2:$AS$36"}</definedName>
    <definedName name="IQ_ACCOUNT_CHANGE">"IQ_ACCOUNT_CHANGE"</definedName>
    <definedName name="IQ_ACCOUNTS_PAY">"IQ_ACCOUNTS_PAY"</definedName>
    <definedName name="IQ_ACCRUED_EXP">"IQ_ACCRUED_EXP"</definedName>
    <definedName name="IQ_ADD_PAID_IN">"IQ_ADD_PAID_IN"</definedName>
    <definedName name="IQ_AMORTIZATION">"IQ_AMORTIZATION"</definedName>
    <definedName name="IQ_ASSET_TURNS">"IQ_ASSET_TURNS"</definedName>
    <definedName name="IQ_BASIC_EPS_EXCL">"IQ_BASIC_EPS_EXCL"</definedName>
    <definedName name="IQ_BASIC_EPS_INCL">"IQ_BASIC_EPS_INCL"</definedName>
    <definedName name="IQ_BASIC_NORMAL_EPS">"IQ_BASIC_NORMAL_EPS"</definedName>
    <definedName name="IQ_BASIC_WEIGHT">"IQ_BASIC_WEIGHT"</definedName>
    <definedName name="IQ_BONDRATING_FITCH">"IQ_BONDRATING_FITCH"</definedName>
    <definedName name="IQ_BONDRATING_SP">"IQ_BONDRATING_SP"</definedName>
    <definedName name="IQ_BOOK_VALUE">"IQ_BOOK_VALUE"</definedName>
    <definedName name="IQ_BV_OVER_SHARES">"IQ_BV_OVER_SHARES"</definedName>
    <definedName name="IQ_CAPEX">"IQ_CAPEX"</definedName>
    <definedName name="IQ_CAPITAL_LEASE">"IQ_CAPITAL_LEASE"</definedName>
    <definedName name="IQ_CASH">"IQ_CASH"</definedName>
    <definedName name="IQ_CASH_DUE_BANKS">"IQ_CASH_DUE_BANKS"</definedName>
    <definedName name="IQ_CASH_EQUIV">"IQ_CASH_EQUIV"</definedName>
    <definedName name="IQ_CASH_INTEREST">"IQ_CASH_INTEREST"</definedName>
    <definedName name="IQ_CASH_ST">"IQ_CASH_ST"</definedName>
    <definedName name="IQ_CASH_TAXES">"IQ_CASH_TAXES"</definedName>
    <definedName name="IQ_CHANGES_WORK_CAP">"IQ_CHANGES_WORK_CAP"</definedName>
    <definedName name="IQ_CITY">"IQ_CITY"</definedName>
    <definedName name="IQ_CLOSEPRICE">"IQ_CLOSEPRICE"</definedName>
    <definedName name="IQ_COMMON_STOCK">"IQ_COMMON_STOCK"</definedName>
    <definedName name="IQ_COMPANY_ADDRESS">"IQ_COMPANY_ADDRESS"</definedName>
    <definedName name="IQ_COMPANY_NAME">"IQ_COMPANY_NAME"</definedName>
    <definedName name="IQ_COMPANY_PHONE">"IQ_COMPANY_PHONE"</definedName>
    <definedName name="IQ_COMPANY_STREET1">"IQ_COMPANY_STREET1"</definedName>
    <definedName name="IQ_COMPANY_STREET2">"IQ_COMPANY_STREET2"</definedName>
    <definedName name="IQ_COMPANY_TICKER">"IQ_COMPANY_TICKER"</definedName>
    <definedName name="IQ_COMPANY_WEBSITE">"IQ_COMPANY_WEBSITE"</definedName>
    <definedName name="IQ_COMPANY_ZIP">"IQ_COMPANY_ZIP"</definedName>
    <definedName name="IQ_COST_REVENUE">"IQ_COST_REVENUE"</definedName>
    <definedName name="IQ_COUNTRY_NAME">"IQ_COUNTRY_NAME"</definedName>
    <definedName name="IQ_CURRENT_PORT">"IQ_CURRENT_PORT"</definedName>
    <definedName name="IQ_CURRENT_RATIO">"IQ_CURRENT_RATIO"</definedName>
    <definedName name="IQ_DAYS_PAY_OUTST">"IQ_DAYS_PAY_OUTST"</definedName>
    <definedName name="IQ_DAYS_SALES_OUTST">"IQ_DAYS_SALES_OUTST"</definedName>
    <definedName name="IQ_DEFERRED_INC_TAX">"IQ_DEFERRED_INC_TAX"</definedName>
    <definedName name="IQ_DEFERRED_TAXES">"IQ_DEFERRED_TAXES"</definedName>
    <definedName name="IQ_DEPRE_AMORT">"IQ_DEPRE_AMORT"</definedName>
    <definedName name="IQ_DEPRE_AMORT_SUPPL">"IQ_DEPRE_AMORT_SUPPL"</definedName>
    <definedName name="IQ_DEPRE_DEPLE">"IQ_DEPRE_DEPLE"</definedName>
    <definedName name="IQ_DEPRE_SUPP">"IQ_DEPRE_SUPP"</definedName>
    <definedName name="IQ_DESCRIPTION_LONG">"IQ_DESCRIPTION_LONG"</definedName>
    <definedName name="IQ_DILUT_ADJUST">"IQ_DILUT_ADJUST"</definedName>
    <definedName name="IQ_DILUT_EPS_EXCL">"IQ_DILUT_EPS_EXCL"</definedName>
    <definedName name="IQ_DILUT_EPS_INCL">"IQ_DILUT_EPS_INCL"</definedName>
    <definedName name="IQ_DILUT_NORMAL_EPS">"IQ_DILUT_NORMAL_EPS"</definedName>
    <definedName name="IQ_DILUT_WEIGHT">"IQ_DILUT_WEIGHT"</definedName>
    <definedName name="IQ_DISCONT_OPER">"IQ_DISCONT_OPER"</definedName>
    <definedName name="IQ_DIVID_SHARE">"IQ_DIVID_SHARE"</definedName>
    <definedName name="IQ_EBIT">"IQ_EBIT"</definedName>
    <definedName name="IQ_EBIT_10K">"IQ_EBIT_10K"</definedName>
    <definedName name="IQ_EBIT_10Q">"IQ_EBIT_10Q"</definedName>
    <definedName name="IQ_EBIT_10Q1">"IQ_EBIT_10Q1"</definedName>
    <definedName name="IQ_EBIT_GROWTH_1">"IQ_EBIT_GROWTH_1"</definedName>
    <definedName name="IQ_EBIT_GROWTH_2">"IQ_EBIT_GROWTH_2"</definedName>
    <definedName name="IQ_EBIT_MARGIN">"IQ_EBIT_MARGIN"</definedName>
    <definedName name="IQ_EBIT_OVER_IE">"IQ_EBIT_OVER_IE"</definedName>
    <definedName name="IQ_EBITDA">"IQ_EBITDA"</definedName>
    <definedName name="IQ_EBITDA_10K">"IQ_EBITDA_10K"</definedName>
    <definedName name="IQ_EBITDA_10Q">"IQ_EBITDA_10Q"</definedName>
    <definedName name="IQ_EBITDA_10Q1">"IQ_EBITDA_10Q1"</definedName>
    <definedName name="IQ_EBITDA_CAPEX_OVER_TOTAL_IE">"IQ_EBITDA_CAPEX_OVER_TOTAL_IE"</definedName>
    <definedName name="IQ_EBITDA_GROWTH_1">"IQ_EBITDA_GROWTH_1"</definedName>
    <definedName name="IQ_EBITDA_GROWTH_2">"IQ_EBITDA_GROWTH_2"</definedName>
    <definedName name="IQ_EBITDA_MARGIN">"IQ_EBITDA_MARGIN"</definedName>
    <definedName name="IQ_EBITDA_OVER_TOTAL_IE">"IQ_EBITDA_OVER_TOTAL_IE"</definedName>
    <definedName name="IQ_EFFECT_SPECIAL_CHARGE">"IQ_EFFECT_SPECIAL_CHARGE"</definedName>
    <definedName name="IQ_EMPLOYEES">"IQ_EMPLOYEES"</definedName>
    <definedName name="IQ_ENTERPRISE_VALUE">"IQ_ENTERPRISE_VALUE"</definedName>
    <definedName name="IQ_EPS">"IQ_EPS"</definedName>
    <definedName name="IQ_EPS_10K">"IQ_EPS_10K"</definedName>
    <definedName name="IQ_EPS_10Q">"IQ_EPS_10Q"</definedName>
    <definedName name="IQ_EPS_10Q1">"IQ_EPS_10Q1"</definedName>
    <definedName name="IQ_EPS_EST">"IQ_EPS_EST"</definedName>
    <definedName name="IQ_EPS_EST_1">"IQ_EPS_EST_1"</definedName>
    <definedName name="IQ_EQUITY_AFFIL">"IQ_EQUITY_AFFIL"</definedName>
    <definedName name="IQ_EQV_OVER_BV">"IQ_EQV_OVER_BV"</definedName>
    <definedName name="IQ_EQV_OVER_LTM_PRETAX_INC">"IQ_EQV_OVER_LTM_PRETAX_INC"</definedName>
    <definedName name="IQ_ESOP_DEBT">"IQ_ESOP_DEBT"</definedName>
    <definedName name="IQ_EV_OVER_EMPLOYEE">"IQ_EV_OVER_EMPLOYEE"</definedName>
    <definedName name="IQ_EV_OVER_LTM_EBIT">"IQ_EV_OVER_LTM_EBIT"</definedName>
    <definedName name="IQ_EV_OVER_LTM_EBITDA">"IQ_EV_OVER_LTM_EBITDA"</definedName>
    <definedName name="IQ_EV_OVER_LTM_REVENUE">"IQ_EV_OVER_LTM_REVENUE"</definedName>
    <definedName name="IQ_EV_OVER_REVENUE_EST">"IQ_EV_OVER_REVENUE_EST"</definedName>
    <definedName name="IQ_EV_OVER_REVENUE_EST_1">"IQ_EV_OVER_REVENUE_EST_1"</definedName>
    <definedName name="IQ_EXCHANGE">"IQ_EXCHANGE"</definedName>
    <definedName name="IQ_EXTRA_ITEMS">"IQ_EXTRA_ITEMS"</definedName>
    <definedName name="IQ_FINANCING_CASH">"IQ_FINANCING_CASH"</definedName>
    <definedName name="IQ_FOREIGN_EXCHANGE">"IQ_FOREIGN_EXCHANGE"</definedName>
    <definedName name="IQ_FWD">"LTM"</definedName>
    <definedName name="IQ_FWD1">"LTM"</definedName>
    <definedName name="IQ_FY_DATE">"IQ_FY_DATE"</definedName>
    <definedName name="IQ_GAIN_SALE_ASSETS">"IQ_GAIN_SALE_ASSETS"</definedName>
    <definedName name="IQ_GOODWILL_NET">"IQ_GOODWILL_NET"</definedName>
    <definedName name="IQ_GROSS_DIVID">"IQ_GROSS_DIVID"</definedName>
    <definedName name="IQ_GROSS_MARGIN">"IQ_GROSS_MARGIN"</definedName>
    <definedName name="IQ_GROSS_PROFIT">"IQ_GROSS_PROFIT"</definedName>
    <definedName name="IQ_HIGHPRICE">"IQ_HIGHPRICE"</definedName>
    <definedName name="IQ_INC_AFTER_TAX">"IQ_INC_AFTER_TAX"</definedName>
    <definedName name="IQ_INC_AVAIL_EXCL">"IQ_INC_AVAIL_EXCL"</definedName>
    <definedName name="IQ_INC_AVAIL_INCL">"IQ_INC_AVAIL_INCL"</definedName>
    <definedName name="IQ_INC_BEFORE_TAX">"IQ_INC_BEFORE_TAX"</definedName>
    <definedName name="IQ_INC_TAX">"IQ_INC_TAX"</definedName>
    <definedName name="IQ_INC_TAX_EXCL">"IQ_INC_TAX_EXCL"</definedName>
    <definedName name="IQ_INTANGIBLES_NET">"IQ_INTANGIBLES_NET"</definedName>
    <definedName name="IQ_INTEREST_EXP_NET">"IQ_INTEREST_EXP_NET"</definedName>
    <definedName name="IQ_INTEREST_EXP_NON">"IQ_INTEREST_EXP_NON"</definedName>
    <definedName name="IQ_INTEREST_EXP_SUPPL">"IQ_INTEREST_EXP_SUPPL"</definedName>
    <definedName name="IQ_INTEREST_INC">"IQ_INTEREST_INC"</definedName>
    <definedName name="IQ_INTEREST_INC_10K">"IQ_INTEREST_INC_10K"</definedName>
    <definedName name="IQ_INTEREST_INC_10Q">"IQ_INTEREST_INC_10Q"</definedName>
    <definedName name="IQ_INTEREST_INC_10Q1">"IQ_INTEREST_INC_10Q1"</definedName>
    <definedName name="IQ_INTEREST_INC_NON">"IQ_INTEREST_INC_NON"</definedName>
    <definedName name="IQ_INVENTORY_TURNS">"IQ_INVENTORY_TURNS"</definedName>
    <definedName name="IQ_ISS_DEBT_NET">"IQ_ISS_DEBT_NET"</definedName>
    <definedName name="IQ_ISS_STOCK_NET">"IQ_ISS_STOCK_NET"</definedName>
    <definedName name="IQ_LAST_EBIT_MARGIN">"IQ_LAST_EBIT_MARGIN"</definedName>
    <definedName name="IQ_LAST_EBITDA_MARGIN">"IQ_LAST_EBITDA_MARGIN"</definedName>
    <definedName name="IQ_LAST_GROSS_MARGIN">"IQ_LAST_GROSS_MARGIN"</definedName>
    <definedName name="IQ_LAST_NET_INC_MARGIN">"IQ_LAST_NET_INC_MARGIN"</definedName>
    <definedName name="IQ_LASTSALEPRICE">"IQ_LASTSALEPRICE"</definedName>
    <definedName name="IQ_LATEST">"1"</definedName>
    <definedName name="IQ_LATESTK">"1000"</definedName>
    <definedName name="IQ_LATESTKFR">"50"</definedName>
    <definedName name="IQ_LATESTQ">"500"</definedName>
    <definedName name="IQ_LATESTQFR">"100"</definedName>
    <definedName name="IQ_LOAN_LOSS">"IQ_LOAN_LOSS"</definedName>
    <definedName name="IQ_LONG_TERM_DEBT">"IQ_LONG_TERM_DEBT"</definedName>
    <definedName name="IQ_LONG_TERM_DEBT_OVER_TOTAL_CAP">"IQ_LONG_TERM_DEBT_OVER_TOTAL_CAP"</definedName>
    <definedName name="IQ_LONG_TERM_GROWTH">"IQ_LONG_TERM_GROWTH"</definedName>
    <definedName name="IQ_LONG_TERM_INV">"IQ_LONG_TERM_INV"</definedName>
    <definedName name="IQ_LOWPRICE">"IQ_LOWPRICE"</definedName>
    <definedName name="IQ_LTM_DATE">"IQ_LTM_DATE"</definedName>
    <definedName name="IQ_LTM_REVENUE_OVER_EMPLOYEES">"IQ_LTM_REVENUE_OVER_EMPLOYEES"</definedName>
    <definedName name="IQ_MARKETCAP">"IQ_MARKETCAP"</definedName>
    <definedName name="IQ_MINORITY_INTEREST">"IQ_MINORITY_INTEREST"</definedName>
    <definedName name="IQ_MINORITY_INTEREST_IS">"IQ_MINORITY_INTEREST_IS"</definedName>
    <definedName name="IQ_MISC_EARN_ADJ">"IQ_MISC_EARN_ADJ"</definedName>
    <definedName name="IQ_NET_CHANGE">"IQ_NET_CHANGE"</definedName>
    <definedName name="IQ_NET_DEBT">"IQ_NET_DEBT"</definedName>
    <definedName name="IQ_NET_INC">"IQ_NET_INC"</definedName>
    <definedName name="IQ_NET_INC_10K">"IQ_NET_INC_10K"</definedName>
    <definedName name="IQ_NET_INC_10Q">"IQ_NET_INC_10Q"</definedName>
    <definedName name="IQ_NET_INC_10Q1">"IQ_NET_INC_10Q1"</definedName>
    <definedName name="IQ_NET_INC_BEFORE">"IQ_NET_INC_BEFORE"</definedName>
    <definedName name="IQ_NET_INC_GROWTH_1">"IQ_NET_INC_GROWTH_1"</definedName>
    <definedName name="IQ_NET_INC_GROWTH_2">"IQ_NET_INC_GROWTH_2"</definedName>
    <definedName name="IQ_NET_INC_MARGIN">"IQ_NET_INC_MARGIN"</definedName>
    <definedName name="IQ_NET_INTEREST_INC">"IQ_NET_INTEREST_INC"</definedName>
    <definedName name="IQ_NET_INTEREST_INC_AFTER_LL">"IQ_NET_INTEREST_INC_AFTER_LL"</definedName>
    <definedName name="IQ_NET_LOANS">"IQ_NET_LOANS"</definedName>
    <definedName name="IQ_NON_CASH">"IQ_NON_CASH"</definedName>
    <definedName name="IQ_NON_INTEREST_EXP">"IQ_NON_INTEREST_EXP"</definedName>
    <definedName name="IQ_NON_INTEREST_INC">"IQ_NON_INTEREST_INC"</definedName>
    <definedName name="IQ_NORMAL_INC_AFTER">"IQ_NORMAL_INC_AFTER"</definedName>
    <definedName name="IQ_NORMAL_INC_AVAIL">"IQ_NORMAL_INC_AVAIL"</definedName>
    <definedName name="IQ_NORMAL_INC_BEFORE">"IQ_NORMAL_INC_BEFORE"</definedName>
    <definedName name="IQ_NOTES_PAY">"IQ_NOTES_PAY"</definedName>
    <definedName name="IQ_OPENPRICE">"IQ_OPENPRICE"</definedName>
    <definedName name="IQ_OPER_INC">"IQ_OPER_INC"</definedName>
    <definedName name="IQ_OTHER_ASSETS">"IQ_OTHER_ASSETS"</definedName>
    <definedName name="IQ_OTHER_CURRENT_ASSETS">"IQ_OTHER_CURRENT_ASSETS"</definedName>
    <definedName name="IQ_OTHER_CURRENT_LIAB">"IQ_OTHER_CURRENT_LIAB"</definedName>
    <definedName name="IQ_OTHER_EARNING">"IQ_OTHER_EARNING"</definedName>
    <definedName name="IQ_OTHER_EQUITY">"IQ_OTHER_EQUITY"</definedName>
    <definedName name="IQ_OTHER_INVESTING">"IQ_OTHER_INVESTING"</definedName>
    <definedName name="IQ_OTHER_LIAB">"IQ_OTHER_LIAB"</definedName>
    <definedName name="IQ_OTHER_LONG_TERM">"IQ_OTHER_LONG_TERM"</definedName>
    <definedName name="IQ_OTHER_NET">"IQ_OTHER_NET"</definedName>
    <definedName name="IQ_OTHER_OPER">"IQ_OTHER_OPER"</definedName>
    <definedName name="IQ_OTHER_RECEIV">"IQ_OTHER_RECEIV"</definedName>
    <definedName name="IQ_OTHER_REVENUE">"IQ_OTHER_REVENUE"</definedName>
    <definedName name="IQ_PAY_ACCRUED">"IQ_PAY_ACCRUED"</definedName>
    <definedName name="IQ_PERIODDATE">"IQ_PERIODDATE"</definedName>
    <definedName name="IQ_PREF_DIVID">"IQ_PREF_DIVID"</definedName>
    <definedName name="IQ_PREF_STOCK">"IQ_PREF_STOCK"</definedName>
    <definedName name="IQ_PREPAID_EXPEN">"IQ_PREPAID_EXPEN"</definedName>
    <definedName name="IQ_PRETAX_INC">"IQ_PRETAX_INC"</definedName>
    <definedName name="IQ_PRETAX_INC_10K">"IQ_PRETAX_INC_10K"</definedName>
    <definedName name="IQ_PRETAX_INC_10Q">"IQ_PRETAX_INC_10Q"</definedName>
    <definedName name="IQ_PRETAX_INC_10Q1">"IQ_PRETAX_INC_10Q1"</definedName>
    <definedName name="IQ_PRICE_OVER_EPS_EST">"IQ_PRICE_OVER_EPS_EST"</definedName>
    <definedName name="IQ_PRICE_OVER_EPS_EST_1">"IQ_PRICE_OVER_EPS_EST_1"</definedName>
    <definedName name="IQ_PRICE_OVER_LTM_EPS">"IQ_PRICE_OVER_LTM_EPS"</definedName>
    <definedName name="IQ_PRICEDATE">"IQ_PRICEDATE"</definedName>
    <definedName name="IQ_PRICEDATETIME">"IQ_PRICEDATETIME"</definedName>
    <definedName name="IQ_PRO_FORMA_BASIC_EPS">"IQ_PRO_FORMA_BASIC_EPS"</definedName>
    <definedName name="IQ_PRO_FORMA_DILUT_EPS">"IQ_PRO_FORMA_DILUT_EPS"</definedName>
    <definedName name="IQ_PRO_FORMA_NET_INC">"IQ_PRO_FORMA_NET_INC"</definedName>
    <definedName name="IQ_PROPERTY_GROSS">"IQ_PROPERTY_GROSS"</definedName>
    <definedName name="IQ_PROPERTY_NET">"IQ_PROPERTY_NET"</definedName>
    <definedName name="IQ_QUICK_RATIO">"IQ_QUICK_RATIO"</definedName>
    <definedName name="IQ_REDEEM_PREF_STOCK">"IQ_REDEEM_PREF_STOCK"</definedName>
    <definedName name="IQ_RESEARCH_DEV">"IQ_RESEARCH_DEV"</definedName>
    <definedName name="IQ_RETAINED_EARN">"IQ_RETAINED_EARN"</definedName>
    <definedName name="IQ_RETURN_ASSETS">"IQ_RETURN_ASSETS"</definedName>
    <definedName name="IQ_RETURN_EQUITY">"IQ_RETURN_EQUITY"</definedName>
    <definedName name="IQ_RETURN_INVESTMENT">"IQ_RETURN_INVESTMENT"</definedName>
    <definedName name="IQ_REVENUE">"IQ_REVENUE"</definedName>
    <definedName name="IQ_REVENUE_10K">"IQ_REVENUE_10K"</definedName>
    <definedName name="IQ_REVENUE_10Q">"IQ_REVENUE_10Q"</definedName>
    <definedName name="IQ_REVENUE_10Q1">"IQ_REVENUE_10Q1"</definedName>
    <definedName name="IQ_REVENUE_EST">"IQ_REVENUE_EST"</definedName>
    <definedName name="IQ_REVENUE_EST_1">"IQ_REVENUE_EST_1"</definedName>
    <definedName name="IQ_REVENUE_GROWTH_1">"IQ_REVENUE_GROWTH_1"</definedName>
    <definedName name="IQ_REVENUE_GROWTH_2">"IQ_REVENUE_GROWTH_2"</definedName>
    <definedName name="IQ_SGA">"IQ_SGA"</definedName>
    <definedName name="IQ_SHARESOUTSTANDING">"IQ_SHARESOUTSTANDING"</definedName>
    <definedName name="IQ_SHORT_TERM_INVEST">"IQ_SHORT_TERM_INVEST"</definedName>
    <definedName name="IQ_STATE">"IQ_STATE"</definedName>
    <definedName name="IQ_STOCK_BASED">"IQ_STOCK_BASED"</definedName>
    <definedName name="IQ_TODAY">"0"</definedName>
    <definedName name="IQ_TOTAL_ASSETS">"IQ_TOTAL_ASSETS"</definedName>
    <definedName name="IQ_TOTAL_CASH_DIVID">"IQ_TOTAL_CASH_DIVID"</definedName>
    <definedName name="IQ_TOTAL_CASH_FINAN">"IQ_TOTAL_CASH_FINAN"</definedName>
    <definedName name="IQ_TOTAL_CASH_INVEST">"IQ_TOTAL_CASH_INVEST"</definedName>
    <definedName name="IQ_TOTAL_CASH_OPER">"IQ_TOTAL_CASH_OPER"</definedName>
    <definedName name="IQ_TOTAL_COMMON">"IQ_TOTAL_COMMON"</definedName>
    <definedName name="IQ_TOTAL_CURRENT_ASSETS">"IQ_TOTAL_CURRENT_ASSETS"</definedName>
    <definedName name="IQ_TOTAL_CURRENT_LIAB">"IQ_TOTAL_CURRENT_LIAB"</definedName>
    <definedName name="IQ_TOTAL_DEBT">"IQ_TOTAL_DEBT"</definedName>
    <definedName name="IQ_TOTAL_DEBT_OVER_EBITDA">"IQ_TOTAL_DEBT_OVER_EBITDA"</definedName>
    <definedName name="IQ_TOTAL_DEBT_OVER_TOTAL_BV">"IQ_TOTAL_DEBT_OVER_TOTAL_BV"</definedName>
    <definedName name="IQ_TOTAL_DEBT_OVER_TOTAL_CAP">"IQ_TOTAL_DEBT_OVER_TOTAL_CAP"</definedName>
    <definedName name="IQ_TOTAL_EQUITY">"IQ_TOTAL_EQUITY"</definedName>
    <definedName name="IQ_TOTAL_INTEREST_EXP">"IQ_TOTAL_INTEREST_EXP"</definedName>
    <definedName name="IQ_TOTAL_INVENTORY">"IQ_TOTAL_INVENTORY"</definedName>
    <definedName name="IQ_TOTAL_LIAB">"IQ_TOTAL_LIAB"</definedName>
    <definedName name="IQ_TOTAL_LIAB_SHAREHOLD">"IQ_TOTAL_LIAB_SHAREHOLD"</definedName>
    <definedName name="IQ_TOTAL_LONG_DEBT">"IQ_TOTAL_LONG_DEBT"</definedName>
    <definedName name="IQ_TOTAL_OPER_EXPEN">"IQ_TOTAL_OPER_EXPEN"</definedName>
    <definedName name="IQ_TOTAL_RECEIV">"IQ_TOTAL_RECEIV"</definedName>
    <definedName name="IQ_TOTAL_REVENUE">"IQ_TOTAL_REVENUE"</definedName>
    <definedName name="IQ_TOTAL_SPECIAL">"IQ_TOTAL_SPECIAL"</definedName>
    <definedName name="IQ_TRADE_AR">"IQ_TRADE_AR"</definedName>
    <definedName name="IQ_TREASURY_STOCK">"IQ_TREASURY_STOCK"</definedName>
    <definedName name="IQ_UNREALIZED_GAIN">"IQ_UNREALIZED_GAIN"</definedName>
    <definedName name="IQ_UNUSUAL_EXP">"IQ_UNUSUAL_EXP"</definedName>
    <definedName name="IQ_US_GAAP">"IQ_US_GAAP"</definedName>
    <definedName name="IQ_VOLUME">"IQ_VOLUME"</definedName>
    <definedName name="IQ_YEARHIGH">"IQ_YEARHIGH"</definedName>
    <definedName name="IQ_YEARLOW">"IQ_YEARLOW"</definedName>
    <definedName name="kljlkjkljlk">{"'vert'!$A$1:$T$117"}</definedName>
    <definedName name="Lending">#REF!</definedName>
    <definedName name="lll">#REF!</definedName>
    <definedName name="lol">{#N/A,#N/A,FALSE,"W-Cons";#N/A,#N/A,FALSE,"MTAs";#N/A,#N/A,FALSE,"BTAs";#N/A,#N/A,FALSE,"D.C.";#N/A,#N/A,FALSE,"L.A."}</definedName>
    <definedName name="nope">{"'vert'!$A$1:$T$117"}</definedName>
    <definedName name="param_org_1">"DIGITAL"</definedName>
    <definedName name="param_org_2">"%"</definedName>
    <definedName name="param_reg_region">"%"</definedName>
    <definedName name="qwe">{#N/A,#N/A,FALSE,"W-Cons";#N/A,#N/A,FALSE,"MTAs";#N/A,#N/A,FALSE,"BTAs";#N/A,#N/A,FALSE,"D.C.";#N/A,#N/A,FALSE,"L.A."}</definedName>
    <definedName name="qwer">{"Value to Sprint PCS",#N/A,FALSE,"Value to Sprint PCS";"Value to Affiliate",#N/A,FALSE,"Value of 8% Royalty";#N/A,#N/A,FALSE,"Value Summary"}</definedName>
    <definedName name="Remote_Controller_Version">3</definedName>
    <definedName name="Screenshots">{#N/A,#N/A,FALSE,"W-Cons";#N/A,#N/A,FALSE,"MTAs";#N/A,#N/A,FALSE,"BTAs";#N/A,#N/A,FALSE,"D.C.";#N/A,#N/A,FALSE,"L.A."}</definedName>
    <definedName name="sdfsd">{"'vert'!$A$1:$T$117"}</definedName>
    <definedName name="sencount">1</definedName>
    <definedName name="Size" localSheetId="4">#REF!</definedName>
    <definedName name="Size" localSheetId="1">'F&amp;B IRE'!#REF!</definedName>
    <definedName name="Size" localSheetId="0">#REF!</definedName>
    <definedName name="Size" localSheetId="3">#REF!</definedName>
    <definedName name="Size" localSheetId="2">'Fashion &amp; WFJ UK'!#REF!</definedName>
    <definedName name="Size">#REF!</definedName>
    <definedName name="sizes" localSheetId="4">#REF!</definedName>
    <definedName name="sizes" localSheetId="1">'F&amp;B IRE'!#REF!</definedName>
    <definedName name="sizes" localSheetId="0">#REF!</definedName>
    <definedName name="sizes" localSheetId="3">#REF!</definedName>
    <definedName name="sizes" localSheetId="2">'Fashion &amp; WFJ UK'!#REF!</definedName>
    <definedName name="sizes">#REF!</definedName>
    <definedName name="Sizes1" localSheetId="4">#REF!</definedName>
    <definedName name="Sizes1" localSheetId="1">'F&amp;B IRE'!#REF!</definedName>
    <definedName name="Sizes1" localSheetId="0">#REF!</definedName>
    <definedName name="Sizes1" localSheetId="3">#REF!</definedName>
    <definedName name="Sizes1" localSheetId="2">'Fashion &amp; WFJ UK'!#REF!</definedName>
    <definedName name="Sizes1">#REF!</definedName>
    <definedName name="Sourcing3">{"'vert'!$A$1:$T$117"}</definedName>
    <definedName name="spends" localSheetId="4">#REF!</definedName>
    <definedName name="spends" localSheetId="1">'F&amp;B IRE'!#REF!</definedName>
    <definedName name="spends" localSheetId="0">#REF!</definedName>
    <definedName name="spends" localSheetId="3">#REF!</definedName>
    <definedName name="spends" localSheetId="2">'Fashion &amp; WFJ UK'!#REF!</definedName>
    <definedName name="spends">#REF!</definedName>
    <definedName name="tie">{"Value to Sprint PCS",#N/A,FALSE,"Value to Sprint PCS";"Value to Affiliate",#N/A,FALSE,"Value of 8% Royalty";#N/A,#N/A,FALSE,"Value Summary"}</definedName>
    <definedName name="USFC_Inventory_2">{"'vert'!$A$1:$T$117"}</definedName>
    <definedName name="Waterfall">{"'vert'!$A$1:$T$117"}</definedName>
    <definedName name="Waterfall2">{"'vert'!$A$1:$T$117"}</definedName>
    <definedName name="wrn.Affiliate._.Financials.">{"Income Statement",#N/A,TRUE,"Financials";"Balance Sheet and Cash Flow",#N/A,TRUE,"Financials";"Capital Schedule",#N/A,TRUE,"Financials"}</definedName>
    <definedName name="wrn.all.">{#N/A,#N/A,FALSE,"W-Cons";#N/A,#N/A,FALSE,"MTAs";#N/A,#N/A,FALSE,"BTAs";#N/A,#N/A,FALSE,"D.C.";#N/A,#N/A,FALSE,"L.A."}</definedName>
    <definedName name="wrn.COI._.TEMPLATE." localSheetId="4">{#N/A,#N/A,FALSE,"Sheet1"}</definedName>
    <definedName name="wrn.COI._.TEMPLATE." localSheetId="1">{#N/A,#N/A,FALSE,"Sheet1"}</definedName>
    <definedName name="wrn.COI._.TEMPLATE." localSheetId="0">{#N/A,#N/A,FALSE,"Sheet1"}</definedName>
    <definedName name="wrn.COI._.TEMPLATE." localSheetId="3">{#N/A,#N/A,FALSE,"Sheet1"}</definedName>
    <definedName name="wrn.COI._.TEMPLATE." localSheetId="2">{#N/A,#N/A,FALSE,"Sheet1"}</definedName>
    <definedName name="wrn.COI._.TEMPLATE.">{#N/A,#N/A,FALSE,"Sheet1"}</definedName>
    <definedName name="wrn.Executive._.package.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test.">{#N/A,#N/A,FALSE,"Software";#N/A,#N/A,FALSE,"Labor";#N/A,#N/A,FALSE,"Software"}</definedName>
    <definedName name="wrn.Value._.Summaries.">{"Value to Sprint PCS",#N/A,FALSE,"Value to Sprint PCS";"Value to Affiliate",#N/A,FALSE,"Value of 8% Royalty";#N/A,#N/A,FALSE,"Value Summary"}</definedName>
    <definedName name="zzz">{"'vert'!$A$1:$T$117"}</definedName>
  </definedNames>
  <calcPr fullCalcOnLoad="1"/>
</workbook>
</file>

<file path=xl/sharedStrings.xml><?xml version="1.0" encoding="utf-8"?>
<sst xmlns="http://schemas.openxmlformats.org/spreadsheetml/2006/main" count="1305" uniqueCount="577">
  <si>
    <t>PO Number</t>
  </si>
  <si>
    <t>Associated Campaigns</t>
  </si>
  <si>
    <t>PO Value</t>
  </si>
  <si>
    <t>Total Invoiced 
to date (Jan-Dec 2021)</t>
  </si>
  <si>
    <t>PO Value Remaining - Diff between invoiced and PO (To be accrued)</t>
  </si>
  <si>
    <r>
      <t xml:space="preserve">Rolling Accrual
</t>
    </r>
    <r>
      <rPr>
        <sz val="11"/>
        <color rgb="FFffffff"/>
        <rFont val="Calibri"/>
        <family val="2"/>
        <scheme val="minor"/>
      </rPr>
      <t>Total Accrual minus Total invoiced to date</t>
    </r>
  </si>
  <si>
    <r>
      <t xml:space="preserve">Difference between PO Value &amp; Total Accrued 
</t>
    </r>
    <r>
      <rPr>
        <sz val="11"/>
        <color rgb="FFffffff"/>
        <rFont val="Calibri"/>
        <family val="2"/>
        <scheme val="minor"/>
      </rPr>
      <t xml:space="preserve">
"what is to be accrued in future to not go over PO value"
</t>
    </r>
    <r>
      <rPr>
        <b/>
        <sz val="11"/>
        <color rgb="FFffffff"/>
        <rFont val="Calibri"/>
        <family val="2"/>
        <scheme val="minor"/>
      </rPr>
      <t xml:space="preserve">
(PHD Internal)</t>
    </r>
  </si>
  <si>
    <t xml:space="preserve">TOTAL Accrued
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</si>
  <si>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</si>
  <si>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</si>
  <si>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</si>
  <si>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</si>
  <si>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</si>
  <si>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</si>
  <si>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</si>
  <si>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</si>
  <si>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</si>
  <si>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</si>
  <si>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</si>
  <si>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</si>
  <si>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Comments</t>
  </si>
  <si>
    <t xml:space="preserve">Schematic Value </t>
  </si>
  <si>
    <t>Invoice Val £</t>
  </si>
  <si>
    <t>Inv #</t>
  </si>
  <si>
    <t xml:space="preserve">Accrued Value </t>
  </si>
  <si>
    <t xml:space="preserve">Diff Accrued to Invoiced </t>
  </si>
  <si>
    <t>Val £</t>
  </si>
  <si>
    <t>Accrued</t>
  </si>
  <si>
    <t>Invoiced + Accrued</t>
  </si>
  <si>
    <t xml:space="preserve">Difference </t>
  </si>
  <si>
    <t>Total invoiced to date</t>
  </si>
  <si>
    <t>Final Accruals</t>
  </si>
  <si>
    <t>ATL media this month / BTL media last month</t>
  </si>
  <si>
    <t>BTL media to be invocied next month</t>
  </si>
  <si>
    <t>Difference between forecast last month and invoiced this month</t>
  </si>
  <si>
    <t>BTL this month media to be invocied next month</t>
  </si>
  <si>
    <t>Golf</t>
  </si>
  <si>
    <t>7700040355</t>
  </si>
  <si>
    <t xml:space="preserve"> Golf GTI TV &amp; VOD</t>
  </si>
  <si>
    <t>#192283</t>
  </si>
  <si>
    <t>#194783</t>
  </si>
  <si>
    <t>#199120</t>
  </si>
  <si>
    <t>Golf GTI BTL</t>
  </si>
  <si>
    <t>#194770</t>
  </si>
  <si>
    <t>#199125</t>
  </si>
  <si>
    <t>#E00767</t>
  </si>
  <si>
    <t>Golf Estate ATL</t>
  </si>
  <si>
    <t>#192281</t>
  </si>
  <si>
    <t>#194768 ; #194771 ; #194923</t>
  </si>
  <si>
    <t>Golf Estate BTL</t>
  </si>
  <si>
    <t>#189638</t>
  </si>
  <si>
    <t>#194769</t>
  </si>
  <si>
    <t>#199124</t>
  </si>
  <si>
    <t xml:space="preserve">#E03307 ; #E00766 ; E04360 ; </t>
  </si>
  <si>
    <t>#E04361 ; #199774</t>
  </si>
  <si>
    <t>Golf GTI TV/VOD Burst 2</t>
  </si>
  <si>
    <t>#E16388</t>
  </si>
  <si>
    <t>#E19898</t>
  </si>
  <si>
    <t>#E24991</t>
  </si>
  <si>
    <t>Activation</t>
  </si>
  <si>
    <t>£2.06</t>
  </si>
  <si>
    <t>Activation Q1</t>
  </si>
  <si>
    <t>#194780</t>
  </si>
  <si>
    <t>#199137 ; #199119 ; #199129</t>
  </si>
  <si>
    <t>#E03318 ; #E00769 ; #E00779 ; #E04366</t>
  </si>
  <si>
    <t>#199775</t>
  </si>
  <si>
    <t>#E09016 ; #E09019 ; E09021 ; #E09024 ; #E09037</t>
  </si>
  <si>
    <t>#E12442</t>
  </si>
  <si>
    <t>#E25001</t>
  </si>
  <si>
    <t>#E28403</t>
  </si>
  <si>
    <t>E34482</t>
  </si>
  <si>
    <t>PO was reduced down in value as part of 2021 final accrual process. We didn’t acrrue into Jan.</t>
  </si>
  <si>
    <t>RCH Q1</t>
  </si>
  <si>
    <t>#194779</t>
  </si>
  <si>
    <t>#199123</t>
  </si>
  <si>
    <t>#E03314 ; #E00775</t>
  </si>
  <si>
    <t>#E05710 ; #E05716</t>
  </si>
  <si>
    <t xml:space="preserve"> </t>
  </si>
  <si>
    <t>Option to close PO, if not already done</t>
  </si>
  <si>
    <t>Aftersales 2021</t>
  </si>
  <si>
    <t>#194776</t>
  </si>
  <si>
    <t>#199127 ; #199118</t>
  </si>
  <si>
    <t>#E03308 ; #E03316 ; #E00777</t>
  </si>
  <si>
    <t>#E05711 ; #E05713 ; #E05726</t>
  </si>
  <si>
    <t>#E09036</t>
  </si>
  <si>
    <t>#E12441</t>
  </si>
  <si>
    <t>#E16405</t>
  </si>
  <si>
    <t>#E19909</t>
  </si>
  <si>
    <t>#E25000</t>
  </si>
  <si>
    <t>#E28402</t>
  </si>
  <si>
    <t>E34481</t>
  </si>
  <si>
    <t>E39014</t>
  </si>
  <si>
    <t>Underspend - to be confirmed no more investment for PPC to follow</t>
  </si>
  <si>
    <t>3MOU ATL</t>
  </si>
  <si>
    <t>#199133</t>
  </si>
  <si>
    <t>3MOU BTL</t>
  </si>
  <si>
    <t>#199132</t>
  </si>
  <si>
    <t>#E03311 ; #E00773 ; #E04363</t>
  </si>
  <si>
    <t>#E05724</t>
  </si>
  <si>
    <t>#E09034</t>
  </si>
  <si>
    <t>#E12439</t>
  </si>
  <si>
    <t>Activation Q2</t>
  </si>
  <si>
    <t>#E05719</t>
  </si>
  <si>
    <t>#E09029</t>
  </si>
  <si>
    <t>#E12475</t>
  </si>
  <si>
    <t>#E16400</t>
  </si>
  <si>
    <t>#E19907</t>
  </si>
  <si>
    <t>#E28399</t>
  </si>
  <si>
    <t>E58339</t>
  </si>
  <si>
    <t>More money to be accrued</t>
  </si>
  <si>
    <t>Activation Q2 Part 2</t>
  </si>
  <si>
    <t>#E12433</t>
  </si>
  <si>
    <t>Activation Print Q2</t>
  </si>
  <si>
    <t>#E09038</t>
  </si>
  <si>
    <t>#E16392</t>
  </si>
  <si>
    <t>RCH Q2</t>
  </si>
  <si>
    <t>#E05718</t>
  </si>
  <si>
    <t>#E09028</t>
  </si>
  <si>
    <t># E12435</t>
  </si>
  <si>
    <t xml:space="preserve">	7700044215</t>
  </si>
  <si>
    <t>RCH H2</t>
  </si>
  <si>
    <t>#E16386</t>
  </si>
  <si>
    <t>#E19896</t>
  </si>
  <si>
    <t>#E24989</t>
  </si>
  <si>
    <t>All-in ATL</t>
  </si>
  <si>
    <t>#E05727</t>
  </si>
  <si>
    <t>#E09025</t>
  </si>
  <si>
    <t>#E12472</t>
  </si>
  <si>
    <t>#E16395</t>
  </si>
  <si>
    <t>#E19903</t>
  </si>
  <si>
    <t>All-in BTL</t>
  </si>
  <si>
    <t>#E09026 ; 
#E10588</t>
  </si>
  <si>
    <t>#E12473</t>
  </si>
  <si>
    <t>#E16396</t>
  </si>
  <si>
    <t>#E19904</t>
  </si>
  <si>
    <t>#E24994</t>
  </si>
  <si>
    <t>#E28398</t>
  </si>
  <si>
    <t>Activity should have spent in full - final bookings to be added to system</t>
  </si>
  <si>
    <t>Euros Event ATL</t>
  </si>
  <si>
    <t>#E09039</t>
  </si>
  <si>
    <t>#E12447</t>
  </si>
  <si>
    <t>Euros Event BTL</t>
  </si>
  <si>
    <t>#E09040</t>
  </si>
  <si>
    <t>#E12431</t>
  </si>
  <si>
    <t>#E16394</t>
  </si>
  <si>
    <t>#E19902</t>
  </si>
  <si>
    <t>#E28397</t>
  </si>
  <si>
    <t>We no longer accrued the December value as part of EOY accrual</t>
  </si>
  <si>
    <t>Social Boosting Pot</t>
  </si>
  <si>
    <t>#E16393</t>
  </si>
  <si>
    <t>#E19901</t>
  </si>
  <si>
    <t>#E24993</t>
  </si>
  <si>
    <t>E34477</t>
  </si>
  <si>
    <t>E39009</t>
  </si>
  <si>
    <t>We gave total sum back to VW as part of accruals - EOY value to come from other POs</t>
  </si>
  <si>
    <t>Q3 Activation</t>
  </si>
  <si>
    <t>E34486</t>
  </si>
  <si>
    <t>E42406</t>
  </si>
  <si>
    <t>#E16387</t>
  </si>
  <si>
    <t>#E19897</t>
  </si>
  <si>
    <t>#E24990</t>
  </si>
  <si>
    <t>#E28396</t>
  </si>
  <si>
    <t>E34476</t>
  </si>
  <si>
    <t>20/09 - To accrue remaining PO amount. Zerolight Fees still to be billed against this PO</t>
  </si>
  <si>
    <t>Q4 Activation</t>
  </si>
  <si>
    <t>#E28392</t>
  </si>
  <si>
    <t>E34474</t>
  </si>
  <si>
    <t>E39007</t>
  </si>
  <si>
    <t>E42405</t>
  </si>
  <si>
    <t>E67160</t>
  </si>
  <si>
    <t>No more spend planned for PO value</t>
  </si>
  <si>
    <t>All In Nov Upweight ATL</t>
  </si>
  <si>
    <t>E43795</t>
  </si>
  <si>
    <t>AV team need to book AdSmart activty on</t>
  </si>
  <si>
    <t>All In Nov Upweight BTL</t>
  </si>
  <si>
    <t>E34471</t>
  </si>
  <si>
    <t>E39003</t>
  </si>
  <si>
    <t>No more to accure</t>
  </si>
  <si>
    <t>Black Friday 2021 Campaign BTL</t>
  </si>
  <si>
    <t>E34470</t>
  </si>
  <si>
    <t>E39002</t>
  </si>
  <si>
    <t>E42404</t>
  </si>
  <si>
    <t xml:space="preserve">SEO Fee </t>
  </si>
  <si>
    <t xml:space="preserve">TOTAL excluding </t>
  </si>
  <si>
    <t>TOTAL</t>
  </si>
  <si>
    <t>Fees &amp; Miscellaneous</t>
  </si>
  <si>
    <t>SEO Fee 2021</t>
  </si>
  <si>
    <t>#195579 ; #195582</t>
  </si>
  <si>
    <t>#197330</t>
  </si>
  <si>
    <t>#E01661</t>
  </si>
  <si>
    <t>#E05134</t>
  </si>
  <si>
    <t>#E08219</t>
  </si>
  <si>
    <t>#E11848</t>
  </si>
  <si>
    <t>#E15383</t>
  </si>
  <si>
    <t>#E23052</t>
  </si>
  <si>
    <t>#E27398</t>
  </si>
  <si>
    <t>E32566</t>
  </si>
  <si>
    <t>PHD 2021 Fee</t>
  </si>
  <si>
    <t>#189640</t>
  </si>
  <si>
    <t>#194792 ; #194793</t>
  </si>
  <si>
    <t>#197331</t>
  </si>
  <si>
    <t>#E01662</t>
  </si>
  <si>
    <t>#E05135</t>
  </si>
  <si>
    <t>#E08220</t>
  </si>
  <si>
    <t>#E11849</t>
  </si>
  <si>
    <t>#E15384</t>
  </si>
  <si>
    <t>#E23053</t>
  </si>
  <si>
    <t>#E27399</t>
  </si>
  <si>
    <t>E32567</t>
  </si>
  <si>
    <t>F19484</t>
  </si>
  <si>
    <t>Fuse Fee 2021</t>
  </si>
  <si>
    <t>#195580</t>
  </si>
  <si>
    <t>Check with Richie that this was billed</t>
  </si>
  <si>
    <t>Brandwatch 2021</t>
  </si>
  <si>
    <t>#E03304</t>
  </si>
  <si>
    <t>#E03306</t>
  </si>
  <si>
    <t>#E03313</t>
  </si>
  <si>
    <t>#E05725</t>
  </si>
  <si>
    <t>#E09035</t>
  </si>
  <si>
    <t>#E12440</t>
  </si>
  <si>
    <t>#E19908</t>
  </si>
  <si>
    <t>#E24997</t>
  </si>
  <si>
    <t>#E28406</t>
  </si>
  <si>
    <t>E34487</t>
  </si>
  <si>
    <t>EV</t>
  </si>
  <si>
    <t>ID.4 TV &amp; VOD</t>
  </si>
  <si>
    <t>#E03320</t>
  </si>
  <si>
    <t>#E05720 ; #E05729 ; E06475</t>
  </si>
  <si>
    <t>#E09030 ; #E09045</t>
  </si>
  <si>
    <t>#E12436</t>
  </si>
  <si>
    <t>#E16401</t>
  </si>
  <si>
    <t>This PO ran across both ID.4 and ID.3 AV activity</t>
  </si>
  <si>
    <t>ID.4 Remaining TV &amp; VOD</t>
  </si>
  <si>
    <t>#E05721</t>
  </si>
  <si>
    <t>#E09031</t>
  </si>
  <si>
    <t>#E12437 ; #810516</t>
  </si>
  <si>
    <t>Remainder to be accrued while AV team check bookings to establish where this has come from - not believed to be underspend</t>
  </si>
  <si>
    <t>ID.4 Pre-Sales Lead Gen</t>
  </si>
  <si>
    <t>#E04364</t>
  </si>
  <si>
    <t>ID.4 OOH</t>
  </si>
  <si>
    <t>#E00771</t>
  </si>
  <si>
    <t>#E04368</t>
  </si>
  <si>
    <t>#E11721</t>
  </si>
  <si>
    <t>#E28400</t>
  </si>
  <si>
    <t>WhatCar Award Logo</t>
  </si>
  <si>
    <t>#199121</t>
  </si>
  <si>
    <t>Question on if this should be in plan?</t>
  </si>
  <si>
    <t>ID.4 Display</t>
  </si>
  <si>
    <t>#E03310 ; #E00772</t>
  </si>
  <si>
    <t>#199778 ; #E05723 ; #E05730</t>
  </si>
  <si>
    <t>#E09023 ; #E09033</t>
  </si>
  <si>
    <t>#E12438</t>
  </si>
  <si>
    <t>ID.4 Social</t>
  </si>
  <si>
    <t>#E04362</t>
  </si>
  <si>
    <t>#E05722</t>
  </si>
  <si>
    <t>#E10602 ; #E09032</t>
  </si>
  <si>
    <t>#E16402</t>
  </si>
  <si>
    <t>E46217</t>
  </si>
  <si>
    <t>Underspend reallocated to Taigo and Activation</t>
  </si>
  <si>
    <t>GTX Social &amp; VOD</t>
  </si>
  <si>
    <t>#E10601</t>
  </si>
  <si>
    <t>#E16398</t>
  </si>
  <si>
    <t>#E19906</t>
  </si>
  <si>
    <t>#E24995</t>
  </si>
  <si>
    <t>E34479</t>
  </si>
  <si>
    <t>EURO OOH</t>
  </si>
  <si>
    <t>#E09042 ; #E10590</t>
  </si>
  <si>
    <t>Tesco/Purpose July/Aug AV</t>
  </si>
  <si>
    <t>#E09043 ; #E10592</t>
  </si>
  <si>
    <t>#E12448
#E12432</t>
  </si>
  <si>
    <t>#E16399</t>
  </si>
  <si>
    <t>#E24996</t>
  </si>
  <si>
    <t>16/07 Please note two invoices are issued for this month as one is VOD (BTL) and the other TV (ATL)</t>
  </si>
  <si>
    <t>ID.3 July AV</t>
  </si>
  <si>
    <t>#E10608</t>
  </si>
  <si>
    <t>#E12446
#E12430</t>
  </si>
  <si>
    <t>#E16391</t>
  </si>
  <si>
    <t>#E19900</t>
  </si>
  <si>
    <t>£91K to be moved from ID.3 July AV to Tesco VOD  to fund the shortfall from 60" plan.
Final invoice issued</t>
  </si>
  <si>
    <t>Euros Social/OOH</t>
  </si>
  <si>
    <t>#E09041</t>
  </si>
  <si>
    <t>#E12474</t>
  </si>
  <si>
    <t>#E16397</t>
  </si>
  <si>
    <t>#E19905</t>
  </si>
  <si>
    <t>E34478</t>
  </si>
  <si>
    <t>E54711</t>
  </si>
  <si>
    <t>This PO will now cover £43,292.50 of additional OOH, £345,398 Social, £45K Display and £5K PPC</t>
  </si>
  <si>
    <t>ID.4 GTX Social &amp; VOD  additional funds</t>
  </si>
  <si>
    <t>#E12443</t>
  </si>
  <si>
    <t>#E16385</t>
  </si>
  <si>
    <t>#E19893</t>
  </si>
  <si>
    <t>#E28394</t>
  </si>
  <si>
    <t>£100K previously allocated to Money Heist and Ladybug, but was cut in budget (£97,216.74)</t>
  </si>
  <si>
    <t xml:space="preserve">ID.3 Radio </t>
  </si>
  <si>
    <t>*190498.51</t>
  </si>
  <si>
    <t>#E12444</t>
  </si>
  <si>
    <t>#E19895</t>
  </si>
  <si>
    <t>#E24988</t>
  </si>
  <si>
    <t>#E28395</t>
  </si>
  <si>
    <t>E84837</t>
  </si>
  <si>
    <t>Tesco Insights Research (Wave 1) (Non Media PO)</t>
  </si>
  <si>
    <t>#E808710</t>
  </si>
  <si>
    <t>Not from media budget</t>
  </si>
  <si>
    <t>Tesco Insights Research (Wave 2)</t>
  </si>
  <si>
    <t>Tesco/ Purpose Sustain AV</t>
  </si>
  <si>
    <t>#E19894</t>
  </si>
  <si>
    <t>#E24987</t>
  </si>
  <si>
    <t>The underspend is not to be used as it was taken in budget cuts</t>
  </si>
  <si>
    <t>Fully Charged</t>
  </si>
  <si>
    <t>#E16384</t>
  </si>
  <si>
    <t>Only £20K of the £70K budget was used for media.  The rest was used elsewhere</t>
  </si>
  <si>
    <t>ID.5 World Premier</t>
  </si>
  <si>
    <t>E39004</t>
  </si>
  <si>
    <t>E54710</t>
  </si>
  <si>
    <t>ID.4 GTX VOD Dec 2021</t>
  </si>
  <si>
    <t>E34483</t>
  </si>
  <si>
    <t>E39000</t>
  </si>
  <si>
    <t>EXCEPTION</t>
  </si>
  <si>
    <t>Tesco Partnership 2021</t>
  </si>
  <si>
    <t>Blanks</t>
  </si>
  <si>
    <t>Ladybug</t>
  </si>
  <si>
    <t>Retailers</t>
  </si>
  <si>
    <t>January Retailer PPC</t>
  </si>
  <si>
    <t>#194789 ; #195581</t>
  </si>
  <si>
    <t>February Retailer PPC</t>
  </si>
  <si>
    <t>#195583</t>
  </si>
  <si>
    <t>#199122</t>
  </si>
  <si>
    <t>March Retailer PPC</t>
  </si>
  <si>
    <t>#199134</t>
  </si>
  <si>
    <t>#E03312 ; #E00774</t>
  </si>
  <si>
    <t>Retailer PPC Q2</t>
  </si>
  <si>
    <t>#E05717 ; #E05728</t>
  </si>
  <si>
    <t>#E09027 ; #E09044</t>
  </si>
  <si>
    <t>#E12434</t>
  </si>
  <si>
    <t>Euros Retailers</t>
  </si>
  <si>
    <t>#E12429</t>
  </si>
  <si>
    <t>#E16390</t>
  </si>
  <si>
    <t>Q3 Retailer PPC</t>
  </si>
  <si>
    <t>#E16389</t>
  </si>
  <si>
    <t>#E19899</t>
  </si>
  <si>
    <t>#E24992</t>
  </si>
  <si>
    <t>PPC Management Fee Q4</t>
  </si>
  <si>
    <t>#E24985</t>
  </si>
  <si>
    <t>#E28391</t>
  </si>
  <si>
    <t>E34484</t>
  </si>
  <si>
    <t>E39006</t>
  </si>
  <si>
    <t>#E28404</t>
  </si>
  <si>
    <t>E34473</t>
  </si>
  <si>
    <t>SUV</t>
  </si>
  <si>
    <t>Tiguan Sustain ATL</t>
  </si>
  <si>
    <t>#194774 ; #194924</t>
  </si>
  <si>
    <t>#199136 ; #199126</t>
  </si>
  <si>
    <t>#E03315 ; #E00776</t>
  </si>
  <si>
    <t>#E16404</t>
  </si>
  <si>
    <t>Remaining value underspend</t>
  </si>
  <si>
    <t>Tiguan Sustain BTL</t>
  </si>
  <si>
    <t>#194775</t>
  </si>
  <si>
    <t>#199128</t>
  </si>
  <si>
    <t>#E03317 ; #E00768 ; #E00778 ; #E04365</t>
  </si>
  <si>
    <t>Remianing value underspend</t>
  </si>
  <si>
    <t>ITV Movies 2021 Sponsorship Fee</t>
  </si>
  <si>
    <t>#189639</t>
  </si>
  <si>
    <t>#E03322</t>
  </si>
  <si>
    <t>#E12450</t>
  </si>
  <si>
    <t>#E23054</t>
  </si>
  <si>
    <t>ITV Movies 2021 Sponsorship</t>
  </si>
  <si>
    <t>#192282</t>
  </si>
  <si>
    <t>#194784</t>
  </si>
  <si>
    <t>#199135</t>
  </si>
  <si>
    <t>#E03321</t>
  </si>
  <si>
    <t>#E05731</t>
  </si>
  <si>
    <t>#E09046</t>
  </si>
  <si>
    <t>#E16403</t>
  </si>
  <si>
    <t>#E19910</t>
  </si>
  <si>
    <t>#E24999</t>
  </si>
  <si>
    <t>#E28408</t>
  </si>
  <si>
    <t>E34489</t>
  </si>
  <si>
    <t xml:space="preserve">No ASBOF charged </t>
  </si>
  <si>
    <t>ITV Movies Tracking &amp; Tagging</t>
  </si>
  <si>
    <t>#E24998</t>
  </si>
  <si>
    <t>#E28401</t>
  </si>
  <si>
    <t>All invoiced PO can be closed</t>
  </si>
  <si>
    <t>#E28407</t>
  </si>
  <si>
    <t>E34488</t>
  </si>
  <si>
    <t xml:space="preserve">ITV Movies Research </t>
  </si>
  <si>
    <t>#813124</t>
  </si>
  <si>
    <t xml:space="preserve">Accrue into Feb - to be invoiced </t>
  </si>
  <si>
    <t>7700044351</t>
  </si>
  <si>
    <t>PHEV</t>
  </si>
  <si>
    <t>#E24986</t>
  </si>
  <si>
    <t>#E28393</t>
  </si>
  <si>
    <t>E34485</t>
  </si>
  <si>
    <t>E51374</t>
  </si>
  <si>
    <t>#E28405</t>
  </si>
  <si>
    <t>E34475</t>
  </si>
  <si>
    <t>T-Roc WP</t>
  </si>
  <si>
    <t>E34472</t>
  </si>
  <si>
    <t>E39005</t>
  </si>
  <si>
    <t xml:space="preserve">7700047308 </t>
  </si>
  <si>
    <t>Hybrid Upweight</t>
  </si>
  <si>
    <t>E39001</t>
  </si>
  <si>
    <t>E42402</t>
  </si>
  <si>
    <t>Non Media Ringfence budgets (no PO)</t>
  </si>
  <si>
    <t>Miraculous Lady Bug Production</t>
  </si>
  <si>
    <t>Non-media Fully Charged (ex £20K Media ££)</t>
  </si>
  <si>
    <t>ZSL(removed from plan £25K)</t>
  </si>
  <si>
    <t>Budget</t>
  </si>
  <si>
    <t>Invoiced</t>
  </si>
  <si>
    <t>Accrual</t>
  </si>
  <si>
    <t>Sum</t>
  </si>
  <si>
    <t>Campaign</t>
  </si>
  <si>
    <t>Start Date</t>
  </si>
  <si>
    <t>End Date</t>
  </si>
  <si>
    <t>PO Close Down Date (90 days)</t>
  </si>
  <si>
    <t>Media Channel</t>
  </si>
  <si>
    <t xml:space="preserve">Product Code </t>
  </si>
  <si>
    <t>Media PO Value (inc  Fees)</t>
  </si>
  <si>
    <t>Commission PO Value</t>
  </si>
  <si>
    <t>Total PO Value (Coupa)</t>
  </si>
  <si>
    <t>Total Invoiced 
to Date</t>
  </si>
  <si>
    <t>Total MEDIA invoiced to date</t>
  </si>
  <si>
    <t>Total COMMISSION invoiced to date</t>
  </si>
  <si>
    <t>PO Value Remaining</t>
  </si>
  <si>
    <t xml:space="preserve">ASBOF </t>
  </si>
  <si>
    <t>Net Billable</t>
  </si>
  <si>
    <t>Agency Commission</t>
  </si>
  <si>
    <t>Levy (ASAI)</t>
  </si>
  <si>
    <r>
      <t xml:space="preserve">Total Invoice Value </t>
    </r>
    <r>
      <rPr>
        <sz val="11"/>
        <color rgb="FFffffff"/>
        <rFont val="Montserrat"/>
        <family val="2"/>
      </rPr>
      <t>€</t>
    </r>
    <r>
      <rPr>
        <sz val="11"/>
        <color rgb="FFffffff"/>
        <rFont val="Calibri"/>
        <family val="2"/>
        <scheme val="minor"/>
      </rPr>
      <t xml:space="preserve"> </t>
    </r>
  </si>
  <si>
    <t>Fashion</t>
  </si>
  <si>
    <t xml:space="preserve">Cruise </t>
  </si>
  <si>
    <t>Print</t>
  </si>
  <si>
    <t>Cruise Dec.23 - The Gloss Ireland credit – This is correct and was due to value needing to be used however the full value rate had been added to the system.</t>
  </si>
  <si>
    <t xml:space="preserve">Total </t>
  </si>
  <si>
    <t>RTW SS</t>
  </si>
  <si>
    <t>Display</t>
  </si>
  <si>
    <t>Social</t>
  </si>
  <si>
    <t>Handbags H1</t>
  </si>
  <si>
    <t>Credit included in May invoices for €110.43</t>
  </si>
  <si>
    <t>OLV</t>
  </si>
  <si>
    <t>DST fee had been applied but credit applied as should be removed.</t>
  </si>
  <si>
    <t>RTW AW</t>
  </si>
  <si>
    <t>AV</t>
  </si>
  <si>
    <t>FEES/MISCELLANEOUS</t>
  </si>
  <si>
    <t>*Full Billing Report using Billable/Cost to Client Currency</t>
  </si>
  <si>
    <t>RECONCILED</t>
  </si>
  <si>
    <t>APPROVED TO BOOK</t>
  </si>
  <si>
    <t>BUDGET APPROVED ONLY</t>
  </si>
  <si>
    <t>WAITING ON PO#</t>
  </si>
  <si>
    <t>`</t>
  </si>
  <si>
    <t>Levy (ASBOF)</t>
  </si>
  <si>
    <t>Total Invoice Value</t>
  </si>
  <si>
    <t>Cruise</t>
  </si>
  <si>
    <t>C52/06</t>
  </si>
  <si>
    <t>C52/07</t>
  </si>
  <si>
    <t>Amendment to AnOther insert cost</t>
  </si>
  <si>
    <t>C52/03</t>
  </si>
  <si>
    <t>Cinema</t>
  </si>
  <si>
    <t>Outdoor</t>
  </si>
  <si>
    <t>Eyewear H1</t>
  </si>
  <si>
    <t>C52/04</t>
  </si>
  <si>
    <t>Social Edito</t>
  </si>
  <si>
    <t>Spotify underspend - this has been pushed into Fashion Q4</t>
  </si>
  <si>
    <t>MDA</t>
  </si>
  <si>
    <t>C52/05</t>
  </si>
  <si>
    <t>C52/08</t>
  </si>
  <si>
    <t>Handbags H2</t>
  </si>
  <si>
    <t xml:space="preserve">Underspend due to Manchester activity - rationale shared 20th July 2024 and covered in Adops. </t>
  </si>
  <si>
    <t>Cinema - Owning</t>
  </si>
  <si>
    <t>-</t>
  </si>
  <si>
    <t>Cinema - Soho</t>
  </si>
  <si>
    <t>Coco Neige</t>
  </si>
  <si>
    <t>Crusie</t>
  </si>
  <si>
    <t>Eyewear Institutional</t>
  </si>
  <si>
    <t>Watches &amp; Fine Jewellery</t>
  </si>
  <si>
    <t>Coco Crush H1</t>
  </si>
  <si>
    <t>C51/02</t>
  </si>
  <si>
    <t>J12</t>
  </si>
  <si>
    <t>C51/06</t>
  </si>
  <si>
    <t>Manchester Central site now to be removed</t>
  </si>
  <si>
    <t>Remaining</t>
  </si>
  <si>
    <t>Maybourne £8,670.16 CTC booked with remaining budget on 16.04 (2x inserts, second insert to be used for Coco Crush H2)</t>
  </si>
  <si>
    <t>Coco Crush H2</t>
  </si>
  <si>
    <t>HJ No.5</t>
  </si>
  <si>
    <t>C51/07</t>
  </si>
  <si>
    <t>T3</t>
  </si>
  <si>
    <t>OOH</t>
  </si>
  <si>
    <t>Owning Cinema</t>
  </si>
  <si>
    <t>C52</t>
  </si>
  <si>
    <t xml:space="preserve">Net Media 
(incl fees) </t>
  </si>
  <si>
    <t>Total PO Value</t>
  </si>
  <si>
    <t>Total Invoiced 
to date</t>
  </si>
  <si>
    <t>Jan</t>
  </si>
  <si>
    <t xml:space="preserve">January </t>
  </si>
  <si>
    <t xml:space="preserve">February </t>
  </si>
  <si>
    <t xml:space="preserve">June </t>
  </si>
  <si>
    <t xml:space="preserve">September </t>
  </si>
  <si>
    <t xml:space="preserve">October </t>
  </si>
  <si>
    <t xml:space="preserve">November </t>
  </si>
  <si>
    <t xml:space="preserve">December </t>
  </si>
  <si>
    <t>ASAI</t>
  </si>
  <si>
    <t>Media Invoce Val €</t>
  </si>
  <si>
    <t>Commission Invoic Val €</t>
  </si>
  <si>
    <t xml:space="preserve">Net Billable </t>
  </si>
  <si>
    <t>Total invoice Val €</t>
  </si>
  <si>
    <t>Total invoice val €</t>
  </si>
  <si>
    <t>Total invoice val £</t>
  </si>
  <si>
    <t>F&amp;B IRE</t>
  </si>
  <si>
    <t>PO00059816</t>
  </si>
  <si>
    <t>CCM H1</t>
  </si>
  <si>
    <t>TV</t>
  </si>
  <si>
    <t xml:space="preserve">VOD </t>
  </si>
  <si>
    <t>Not billed</t>
  </si>
  <si>
    <t>CHANCE</t>
  </si>
  <si>
    <t xml:space="preserve">Video </t>
  </si>
  <si>
    <t xml:space="preserve">Rouge Allure </t>
  </si>
  <si>
    <t xml:space="preserve">Not billed </t>
  </si>
  <si>
    <t>CCM XMAS</t>
  </si>
  <si>
    <t>Bleu H1</t>
  </si>
  <si>
    <t>Video</t>
  </si>
  <si>
    <t>Bleu XMAS (old)</t>
  </si>
  <si>
    <t>Bleu XMAS</t>
  </si>
  <si>
    <t>SOCIAL</t>
  </si>
  <si>
    <t>PRINT</t>
  </si>
  <si>
    <t>DISPLAY</t>
  </si>
  <si>
    <t>No 5 XMAS (old)</t>
  </si>
  <si>
    <t>N5 XMAS IRE</t>
  </si>
  <si>
    <t xml:space="preserve">Cinema </t>
  </si>
  <si>
    <t>3AXIS IRELAND</t>
  </si>
  <si>
    <t>IRE Retainer</t>
  </si>
  <si>
    <t>Includes F&amp;B &amp; Fashion</t>
  </si>
  <si>
    <t xml:space="preserve">
Net Media 
(incl Fees)</t>
  </si>
  <si>
    <t>ASBOF</t>
  </si>
  <si>
    <t>Feb</t>
  </si>
  <si>
    <t>YTD</t>
  </si>
  <si>
    <t xml:space="preserve">Chance </t>
  </si>
  <si>
    <t>01/02/204</t>
  </si>
  <si>
    <t>14/02/2024</t>
  </si>
  <si>
    <t xml:space="preserve">Social </t>
  </si>
  <si>
    <t xml:space="preserve">No 1 </t>
  </si>
  <si>
    <t>Les Beiges</t>
  </si>
  <si>
    <t>14/01/2024</t>
  </si>
  <si>
    <t>29/02/2024</t>
  </si>
  <si>
    <t>CCM H1 
(offline)</t>
  </si>
  <si>
    <t>29/21/2024</t>
  </si>
  <si>
    <t>Magazines</t>
  </si>
  <si>
    <t xml:space="preserve">Currently looking into this with biz ops/ finance </t>
  </si>
  <si>
    <t>F73877</t>
  </si>
  <si>
    <t>F73874</t>
  </si>
  <si>
    <t>BVOD / OLV</t>
  </si>
  <si>
    <t>F77861</t>
  </si>
  <si>
    <t>Les Beiges HERO</t>
  </si>
  <si>
    <t>DIGITAL DISPLAY</t>
  </si>
  <si>
    <t>BEAUTY PROGRAMME</t>
  </si>
  <si>
    <t>Always On</t>
  </si>
  <si>
    <t xml:space="preserve">No.5 Leau Drop </t>
  </si>
  <si>
    <t>NO.5 XMAS</t>
  </si>
  <si>
    <t>Owing Cinema</t>
  </si>
  <si>
    <t xml:space="preserve">Print </t>
  </si>
  <si>
    <t>Bond Street Lights</t>
  </si>
  <si>
    <t>3-Axis</t>
  </si>
  <si>
    <t>CCM H2</t>
  </si>
  <si>
    <t xml:space="preserve">N1 H2 </t>
  </si>
  <si>
    <t>ULT</t>
  </si>
  <si>
    <t>F&amp;B Service</t>
  </si>
  <si>
    <t>Sublimage</t>
  </si>
  <si>
    <t xml:space="preserve">Display Partnership </t>
  </si>
  <si>
    <t>Print Partnership</t>
  </si>
  <si>
    <t xml:space="preserve">Event </t>
  </si>
  <si>
    <t xml:space="preserve">Print  </t>
  </si>
  <si>
    <t>TRAVEL RETAIL</t>
  </si>
  <si>
    <t>Travel Retail</t>
  </si>
  <si>
    <t xml:space="preserve">CCM </t>
  </si>
  <si>
    <t xml:space="preserve">Bleu </t>
  </si>
  <si>
    <t xml:space="preserve">No 5 </t>
  </si>
  <si>
    <t xml:space="preserve">F&amp;B Retainer </t>
  </si>
  <si>
    <t>This cover Fashion, Watches &amp; FJ also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</si>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</sst>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70ad47"/>
      <name val="Calibri"/>
      <family val="2"/>
    </font>
    <font>
      <sz val="11"/>
      <color rgb="FF70ad47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b05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2060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rgb="FF242424"/>
      <name val="Calibri"/>
      <family val="2"/>
    </font>
    <font>
      <sz val="9"/>
      <color theme="1"/>
      <name val="Calibri"/>
      <family val="2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242424"/>
      <name val="Calibri"/>
      <family val="2"/>
    </font>
    <font>
      <b/>
      <sz val="16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44546a"/>
      </patternFill>
    </fill>
    <fill>
      <patternFill patternType="solid">
        <fgColor rgb="FF7030a0"/>
      </patternFill>
    </fill>
    <fill>
      <patternFill patternType="solid">
        <fgColor rgb="FFe7e6e6"/>
      </patternFill>
    </fill>
    <fill>
      <patternFill patternType="solid">
        <fgColor rgb="FF9a57cd"/>
      </patternFill>
    </fill>
    <fill>
      <patternFill patternType="solid">
        <fgColor rgb="FFdec8ee"/>
      </patternFill>
    </fill>
    <fill>
      <patternFill patternType="solid">
        <fgColor rgb="FFc5e0b4"/>
      </patternFill>
    </fill>
    <fill>
      <patternFill patternType="solid">
        <fgColor rgb="FFfff2cc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70ad47"/>
      </patternFill>
    </fill>
    <fill>
      <patternFill patternType="solid">
        <fgColor rgb="FFff0000"/>
      </patternFill>
    </fill>
    <fill>
      <patternFill patternType="solid">
        <fgColor rgb="FFededed"/>
      </patternFill>
    </fill>
    <fill>
      <patternFill patternType="solid">
        <fgColor rgb="FF00b050"/>
      </patternFill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fbe5d6"/>
      </patternFill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rgb="FFbfbfbf"/>
      </patternFill>
    </fill>
    <fill>
      <patternFill patternType="solid">
        <fgColor rgb="FFffc5c5"/>
      </patternFill>
    </fill>
    <fill>
      <patternFill patternType="solid">
        <fgColor rgb="FFed7d31"/>
      </patternFill>
    </fill>
    <fill>
      <patternFill patternType="solid">
        <fgColor rgb="FFdae3f3"/>
      </patternFill>
    </fill>
    <fill>
      <patternFill patternType="solid">
        <fgColor rgb="FFbdd7ee"/>
      </patternFill>
    </fill>
    <fill>
      <patternFill patternType="solid">
        <fgColor rgb="FFf8cbad"/>
      </patternFill>
    </fill>
  </fills>
  <borders count="7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ffffff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a6a6a6"/>
      </bottom>
      <diagonal/>
    </border>
    <border>
      <left style="thin">
        <color rgb="FFc6c6c6"/>
      </left>
      <right style="thin">
        <color rgb="FFc6c6c6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c6c6c6"/>
      </right>
      <top style="thin">
        <color rgb="FFa6a6a6"/>
      </top>
      <bottom style="thin">
        <color rgb="FFa6a6a6"/>
      </bottom>
      <diagonal/>
    </border>
    <border>
      <left style="thin">
        <color rgb="FFc6c6c6"/>
      </left>
      <right style="thin">
        <color rgb="FF000000"/>
      </right>
      <top style="thin">
        <color rgb="FFa6a6a6"/>
      </top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c6c6c6"/>
      </right>
      <top style="thin">
        <color rgb="FF808080"/>
      </top>
      <bottom style="thin">
        <color rgb="FF808080"/>
      </bottom>
      <diagonal/>
    </border>
    <border>
      <left style="thin">
        <color rgb="FFc6c6c6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c6c6c6"/>
      </left>
      <right style="thin">
        <color rgb="FFc6c6c6"/>
      </right>
      <top style="thin">
        <color rgb="FF808080"/>
      </top>
      <bottom style="thin">
        <color rgb="FFc6c6c6"/>
      </bottom>
      <diagonal/>
    </border>
    <border>
      <left/>
      <right/>
      <top style="thin">
        <color rgb="FFa6a6a6"/>
      </top>
      <bottom/>
      <diagonal/>
    </border>
    <border>
      <left style="thin">
        <color rgb="FF80808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c6c6c6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ae3f3"/>
      </top>
      <bottom style="thin">
        <color rgb="FFdae3f3"/>
      </bottom>
      <diagonal/>
    </border>
    <border>
      <left/>
      <right/>
      <top style="thin">
        <color rgb="FFc0e6f5"/>
      </top>
      <bottom style="thin">
        <color rgb="FFc0e6f5"/>
      </bottom>
      <diagonal/>
    </border>
    <border>
      <left/>
      <right/>
      <top style="thin">
        <color rgb="FFc0e6f5"/>
      </top>
      <bottom/>
      <diagonal/>
    </border>
    <border>
      <left/>
      <right/>
      <top style="thin">
        <color rgb="FFdae3f3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c6c6c6"/>
      </top>
      <bottom style="thin">
        <color rgb="FF000000"/>
      </bottom>
      <diagonal/>
    </border>
    <border>
      <left style="medium">
        <color rgb="FFff0000"/>
      </left>
      <right style="thin">
        <color rgb="FFc6c6c6"/>
      </right>
      <top style="medium">
        <color rgb="FFff0000"/>
      </top>
      <bottom style="medium">
        <color rgb="FFff0000"/>
      </bottom>
      <diagonal/>
    </border>
    <border>
      <left style="thin">
        <color rgb="FFc6c6c6"/>
      </left>
      <right style="thin">
        <color rgb="FFc6c6c6"/>
      </right>
      <top style="medium">
        <color rgb="FFff0000"/>
      </top>
      <bottom style="medium">
        <color rgb="FFff0000"/>
      </bottom>
      <diagonal/>
    </border>
    <border>
      <left style="thin">
        <color rgb="FFc6c6c6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16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 vertical="top" wrapText="1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vertical="top" wrapText="1"/>
    </xf>
    <xf xfId="0" numFmtId="4" applyNumberFormat="1" borderId="1" applyBorder="1" fontId="1" applyFont="1" fillId="3" applyFill="1" applyAlignment="1">
      <alignment horizontal="center" vertical="top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4" applyNumberFormat="1" borderId="3" applyBorder="1" fontId="1" applyFont="1" fillId="2" applyFill="1" applyAlignment="1">
      <alignment horizontal="center" wrapText="1"/>
    </xf>
    <xf xfId="0" numFmtId="4" applyNumberFormat="1" borderId="4" applyBorder="1" fontId="1" applyFont="1" fillId="2" applyFill="1" applyAlignment="1">
      <alignment horizontal="center" wrapText="1"/>
    </xf>
    <xf xfId="0" numFmtId="17" applyNumberFormat="1" borderId="2" applyBorder="1" fontId="1" applyFont="1" fillId="2" applyFill="1" applyAlignment="1">
      <alignment horizontal="center" wrapText="1"/>
    </xf>
    <xf xfId="0" numFmtId="17" applyNumberFormat="1" borderId="3" applyBorder="1" fontId="1" applyFont="1" fillId="2" applyFill="1" applyAlignment="1">
      <alignment horizontal="center" wrapText="1"/>
    </xf>
    <xf xfId="0" numFmtId="17" applyNumberFormat="1" borderId="4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 vertical="top" wrapText="1"/>
    </xf>
    <xf xfId="0" numFmtId="49" applyNumberFormat="1" borderId="6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4" applyNumberFormat="1" borderId="6" applyBorder="1" fontId="1" applyFont="1" fillId="2" applyFill="1" applyAlignment="1">
      <alignment horizontal="center" vertical="top" wrapText="1"/>
    </xf>
    <xf xfId="0" numFmtId="4" applyNumberFormat="1" borderId="6" applyBorder="1" fontId="1" applyFont="1" fillId="2" applyFill="1" applyAlignment="1">
      <alignment horizontal="center" wrapText="1"/>
    </xf>
    <xf xfId="0" numFmtId="4" applyNumberFormat="1" borderId="6" applyBorder="1" fontId="1" applyFont="1" fillId="3" applyFill="1" applyAlignment="1">
      <alignment horizontal="center" wrapText="1"/>
    </xf>
    <xf xfId="0" numFmtId="4" applyNumberFormat="1" borderId="5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 wrapText="1"/>
    </xf>
    <xf xfId="0" numFmtId="3" applyNumberFormat="1" borderId="5" applyBorder="1" fontId="1" applyFont="1" fillId="2" applyFill="1" applyAlignment="1">
      <alignment horizontal="center" wrapText="1"/>
    </xf>
    <xf xfId="0" numFmtId="17" applyNumberFormat="1" borderId="5" applyBorder="1" fontId="1" applyFont="1" fillId="2" applyFill="1" applyAlignment="1">
      <alignment horizontal="center" wrapText="1"/>
    </xf>
    <xf xfId="0" numFmtId="7" applyNumberFormat="1" borderId="5" applyBorder="1" fontId="1" applyFont="1" fillId="2" applyFill="1" applyAlignment="1">
      <alignment horizontal="center" wrapText="1"/>
    </xf>
    <xf xfId="0" numFmtId="49" applyNumberFormat="1" borderId="7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4" applyNumberFormat="1" borderId="7" applyBorder="1" fontId="1" applyFont="1" fillId="2" applyFill="1" applyAlignment="1">
      <alignment horizontal="center" wrapText="1"/>
    </xf>
    <xf xfId="0" numFmtId="4" applyNumberFormat="1" borderId="8" applyBorder="1" fontId="1" applyFont="1" fillId="2" applyFill="1" applyAlignment="1">
      <alignment horizontal="center" wrapText="1"/>
    </xf>
    <xf xfId="0" numFmtId="3" applyNumberFormat="1" borderId="6" applyBorder="1" fontId="1" applyFont="1" fillId="2" applyFill="1" applyAlignment="1">
      <alignment horizontal="center" wrapText="1"/>
    </xf>
    <xf xfId="0" numFmtId="17" applyNumberFormat="1" borderId="6" applyBorder="1" fontId="1" applyFont="1" fillId="2" applyFill="1" applyAlignment="1">
      <alignment horizontal="center" wrapText="1"/>
    </xf>
    <xf xfId="0" numFmtId="3" applyNumberFormat="1" borderId="8" applyBorder="1" fontId="1" applyFont="1" fillId="2" applyFill="1" applyAlignment="1">
      <alignment horizontal="center" wrapText="1"/>
    </xf>
    <xf xfId="0" numFmtId="7" applyNumberFormat="1" borderId="6" applyBorder="1" fontId="1" applyFont="1" fillId="2" applyFill="1" applyAlignment="1">
      <alignment horizontal="center" wrapText="1"/>
    </xf>
    <xf xfId="0" numFmtId="7" applyNumberFormat="1" borderId="8" applyBorder="1" fontId="1" applyFont="1" fillId="2" applyFill="1" applyAlignment="1">
      <alignment horizontal="center" wrapText="1"/>
    </xf>
    <xf xfId="0" numFmtId="17" applyNumberFormat="1" borderId="8" applyBorder="1" fontId="1" applyFont="1" fillId="2" applyFill="1" applyAlignment="1">
      <alignment horizontal="center" wrapText="1"/>
    </xf>
    <xf xfId="0" numFmtId="49" applyNumberFormat="1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4" applyNumberFormat="1" borderId="1" applyBorder="1" fontId="2" applyFont="1" fillId="4" applyFill="1" applyAlignment="1">
      <alignment horizontal="right"/>
    </xf>
    <xf xfId="0" numFmtId="3" applyNumberFormat="1" borderId="6" applyBorder="1" fontId="2" applyFont="1" fillId="4" applyFill="1" applyAlignment="1">
      <alignment horizontal="left"/>
    </xf>
    <xf xfId="0" numFmtId="3" applyNumberFormat="1" borderId="6" applyBorder="1" fontId="2" applyFont="1" fillId="5" applyFill="1" applyAlignment="1">
      <alignment horizontal="left"/>
    </xf>
    <xf xfId="0" numFmtId="4" applyNumberFormat="1" borderId="6" applyBorder="1" fontId="3" applyFont="1" fillId="4" applyFill="1" applyAlignment="1">
      <alignment horizontal="center"/>
    </xf>
    <xf xfId="0" numFmtId="0" borderId="6" applyBorder="1" fontId="3" applyFont="1" fillId="4" applyFill="1" applyAlignment="1">
      <alignment horizontal="center"/>
    </xf>
    <xf xfId="0" numFmtId="4" applyNumberFormat="1" borderId="9" applyBorder="1" fontId="3" applyFont="1" fillId="4" applyFill="1" applyAlignment="1">
      <alignment horizontal="center"/>
    </xf>
    <xf xfId="0" numFmtId="4" applyNumberFormat="1" borderId="9" applyBorder="1" fontId="4" applyFont="1" fillId="4" applyFill="1" applyAlignment="1">
      <alignment horizontal="center"/>
    </xf>
    <xf xfId="0" numFmtId="0" borderId="6" applyBorder="1" fontId="4" applyFont="1" fillId="4" applyFill="1" applyAlignment="1">
      <alignment horizontal="center"/>
    </xf>
    <xf xfId="0" numFmtId="3" applyNumberFormat="1" borderId="6" applyBorder="1" fontId="3" applyFont="1" fillId="4" applyFill="1" applyAlignment="1">
      <alignment horizontal="center"/>
    </xf>
    <xf xfId="0" numFmtId="17" applyNumberFormat="1" borderId="6" applyBorder="1" fontId="3" applyFont="1" fillId="4" applyFill="1" applyAlignment="1">
      <alignment horizontal="center"/>
    </xf>
    <xf xfId="0" numFmtId="7" applyNumberFormat="1" borderId="6" applyBorder="1" fontId="3" applyFont="1" fillId="4" applyFill="1" applyAlignment="1">
      <alignment horizontal="center"/>
    </xf>
    <xf xfId="0" numFmtId="0" borderId="6" applyBorder="1" fontId="3" applyFont="1" fillId="4" applyFill="1" applyAlignment="1">
      <alignment horizontal="left"/>
    </xf>
    <xf xfId="0" numFmtId="49" applyNumberFormat="1" borderId="10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10" applyBorder="1" fontId="3" applyFont="1" fillId="0" applyAlignment="1">
      <alignment horizontal="center"/>
    </xf>
    <xf xfId="0" numFmtId="4" applyNumberFormat="1" borderId="6" applyBorder="1" fontId="3" applyFont="1" fillId="6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11" applyBorder="1" fontId="3" applyFont="1" fillId="0" applyAlignment="1">
      <alignment horizontal="center"/>
    </xf>
    <xf xfId="0" numFmtId="4" applyNumberFormat="1" borderId="11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4" applyNumberFormat="1" borderId="12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10" applyBorder="1" fontId="3" applyFont="1" fillId="0" applyAlignment="1">
      <alignment horizontal="center"/>
    </xf>
    <xf xfId="0" numFmtId="4" applyNumberFormat="1" borderId="6" applyBorder="1" fontId="3" applyFont="1" fillId="7" applyFill="1" applyAlignment="1">
      <alignment horizontal="center"/>
    </xf>
    <xf xfId="0" numFmtId="4" applyNumberFormat="1" borderId="6" applyBorder="1" fontId="3" applyFont="1" fillId="8" applyFill="1" applyAlignment="1">
      <alignment horizontal="center"/>
    </xf>
    <xf xfId="0" numFmtId="4" applyNumberFormat="1" borderId="6" applyBorder="1" fontId="4" applyFont="1" fillId="6" applyFill="1" applyAlignment="1">
      <alignment horizontal="center"/>
    </xf>
    <xf xfId="0" numFmtId="4" applyNumberFormat="1" borderId="11" applyBorder="1" fontId="5" applyFont="1" fillId="0" applyAlignment="1">
      <alignment horizontal="center"/>
    </xf>
    <xf xfId="0" numFmtId="4" applyNumberFormat="1" borderId="10" applyBorder="1" fontId="5" applyFont="1" fillId="0" applyAlignment="1">
      <alignment horizontal="center"/>
    </xf>
    <xf xfId="0" numFmtId="0" borderId="10" applyBorder="1" fontId="3" applyFont="1" fillId="0" applyAlignment="1">
      <alignment horizontal="center" wrapText="1"/>
    </xf>
    <xf xfId="0" numFmtId="0" borderId="10" applyBorder="1" fontId="3" applyFont="1" fillId="0" applyAlignment="1">
      <alignment horizontal="left" wrapText="1"/>
    </xf>
    <xf xfId="0" numFmtId="0" borderId="10" applyBorder="1" fontId="4" applyFont="1" fillId="0" applyAlignment="1">
      <alignment horizontal="center" wrapText="1"/>
    </xf>
    <xf xfId="0" numFmtId="4" applyNumberFormat="1" borderId="6" applyBorder="1" fontId="3" applyFont="1" fillId="9" applyFill="1" applyAlignment="1">
      <alignment horizontal="center"/>
    </xf>
    <xf xfId="0" numFmtId="0" borderId="10" applyBorder="1" fontId="3" applyFont="1" fillId="0" applyAlignment="1">
      <alignment horizontal="left"/>
    </xf>
    <xf xfId="0" numFmtId="49" applyNumberFormat="1" borderId="6" applyBorder="1" fontId="2" applyFont="1" fillId="4" applyFill="1" applyAlignment="1">
      <alignment horizontal="left"/>
    </xf>
    <xf xfId="0" numFmtId="3" applyNumberFormat="1" borderId="6" applyBorder="1" fontId="2" applyFont="1" fillId="4" applyFill="1" applyAlignment="1">
      <alignment horizontal="right"/>
    </xf>
    <xf xfId="0" numFmtId="4" applyNumberFormat="1" borderId="6" applyBorder="1" fontId="2" applyFont="1" fillId="4" applyFill="1" applyAlignment="1">
      <alignment horizontal="right"/>
    </xf>
    <xf xfId="0" numFmtId="4" applyNumberFormat="1" borderId="6" applyBorder="1" fontId="2" applyFont="1" fillId="4" applyFill="1" applyAlignment="1">
      <alignment horizontal="center"/>
    </xf>
    <xf xfId="0" numFmtId="4" applyNumberFormat="1" borderId="13" applyBorder="1" fontId="3" applyFont="1" fillId="4" applyFill="1" applyAlignment="1">
      <alignment horizontal="center"/>
    </xf>
    <xf xfId="0" numFmtId="0" borderId="10" applyBorder="1" fontId="5" applyFont="1" fillId="0" applyAlignment="1">
      <alignment horizontal="center"/>
    </xf>
    <xf xfId="0" numFmtId="4" applyNumberFormat="1" borderId="10" applyBorder="1" fontId="4" applyFont="1" fillId="0" applyAlignment="1">
      <alignment horizontal="center"/>
    </xf>
    <xf xfId="0" numFmtId="4" applyNumberFormat="1" borderId="10" applyBorder="1" fontId="6" applyFont="1" fillId="0" applyAlignment="1">
      <alignment horizontal="center"/>
    </xf>
    <xf xfId="0" numFmtId="17" applyNumberFormat="1" borderId="10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 vertical="top"/>
    </xf>
    <xf xfId="0" numFmtId="0" borderId="10" applyBorder="1" fontId="3" applyFont="1" fillId="0" applyAlignment="1">
      <alignment horizontal="center" vertical="top"/>
    </xf>
    <xf xfId="0" numFmtId="4" applyNumberFormat="1" borderId="10" applyBorder="1" fontId="4" applyFont="1" fillId="0" applyAlignment="1">
      <alignment horizontal="center" vertical="top"/>
    </xf>
    <xf xfId="0" numFmtId="4" applyNumberFormat="1" borderId="10" applyBorder="1" fontId="3" applyFont="1" fillId="0" applyAlignment="1">
      <alignment horizontal="center" vertical="top"/>
    </xf>
    <xf xfId="0" numFmtId="4" applyNumberFormat="1" borderId="10" applyBorder="1" fontId="5" applyFont="1" fillId="0" applyAlignment="1">
      <alignment horizontal="center" vertical="top"/>
    </xf>
    <xf xfId="0" numFmtId="4" applyNumberFormat="1" borderId="10" applyBorder="1" fontId="3" applyFont="1" fillId="0" applyAlignment="1">
      <alignment horizontal="right"/>
    </xf>
    <xf xfId="0" numFmtId="4" applyNumberFormat="1" borderId="6" applyBorder="1" fontId="3" applyFont="1" fillId="10" applyFill="1" applyAlignment="1">
      <alignment horizontal="center"/>
    </xf>
    <xf xfId="0" numFmtId="4" applyNumberFormat="1" borderId="10" applyBorder="1" fontId="7" applyFont="1" fillId="0" applyAlignment="1">
      <alignment horizontal="center"/>
    </xf>
    <xf xfId="0" numFmtId="4" applyNumberFormat="1" borderId="6" applyBorder="1" fontId="5" applyFont="1" fillId="9" applyFill="1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4" applyNumberFormat="1" borderId="10" applyBorder="1" fontId="8" applyFont="1" fillId="0" applyAlignment="1">
      <alignment horizontal="center"/>
    </xf>
    <xf xfId="0" numFmtId="17" applyNumberFormat="1" borderId="10" applyBorder="1" fontId="9" applyFont="1" fillId="0" applyAlignment="1">
      <alignment horizontal="left"/>
    </xf>
    <xf xfId="0" numFmtId="3" applyNumberFormat="1" borderId="6" applyBorder="1" fontId="3" applyFont="1" fillId="11" applyFill="1" applyAlignment="1">
      <alignment horizontal="center"/>
    </xf>
    <xf xfId="0" numFmtId="4" applyNumberFormat="1" borderId="11" applyBorder="1" fontId="10" applyFont="1" fillId="0" applyAlignment="1">
      <alignment horizontal="center"/>
    </xf>
    <xf xfId="0" numFmtId="0" borderId="10" applyBorder="1" fontId="10" applyFont="1" fillId="0" applyAlignment="1">
      <alignment horizontal="center"/>
    </xf>
    <xf xfId="0" numFmtId="0" borderId="10" applyBorder="1" fontId="10" applyFont="1" fillId="0" applyAlignment="1">
      <alignment horizontal="center" wrapText="1"/>
    </xf>
    <xf xfId="0" numFmtId="3" applyNumberFormat="1" borderId="10" applyBorder="1" fontId="5" applyFont="1" fillId="0" applyAlignment="1">
      <alignment horizontal="center"/>
    </xf>
    <xf xfId="0" numFmtId="4" applyNumberFormat="1" borderId="6" applyBorder="1" fontId="11" applyFont="1" fillId="12" applyFill="1" applyAlignment="1">
      <alignment horizontal="center"/>
    </xf>
    <xf xfId="0" numFmtId="4" applyNumberFormat="1" borderId="9" applyBorder="1" fontId="3" applyFont="1" fillId="10" applyFill="1" applyAlignment="1">
      <alignment horizontal="center"/>
    </xf>
    <xf xfId="0" numFmtId="0" borderId="6" applyBorder="1" fontId="3" applyFont="1" fillId="10" applyFill="1" applyAlignment="1">
      <alignment horizontal="center"/>
    </xf>
    <xf xfId="0" numFmtId="4" applyNumberFormat="1" borderId="10" applyBorder="1" fontId="11" applyFont="1" fillId="0" applyAlignment="1">
      <alignment horizontal="center"/>
    </xf>
    <xf xfId="0" numFmtId="3" applyNumberFormat="1" borderId="10" applyBorder="1" fontId="11" applyFont="1" fillId="0" applyAlignment="1">
      <alignment horizontal="center"/>
    </xf>
    <xf xfId="0" numFmtId="17" applyNumberFormat="1" borderId="10" applyBorder="1" fontId="11" applyFont="1" fillId="0" applyAlignment="1">
      <alignment horizontal="center"/>
    </xf>
    <xf xfId="0" numFmtId="7" applyNumberFormat="1" borderId="10" applyBorder="1" fontId="3" applyFont="1" fillId="0" applyAlignment="1">
      <alignment horizontal="center"/>
    </xf>
    <xf xfId="0" numFmtId="4" applyNumberFormat="1" borderId="10" applyBorder="1" fontId="12" applyFont="1" fillId="0" applyAlignment="1">
      <alignment horizontal="center"/>
    </xf>
    <xf xfId="0" numFmtId="17" applyNumberFormat="1" borderId="10" applyBorder="1" fontId="12" applyFont="1" fillId="0" applyAlignment="1">
      <alignment horizontal="center"/>
    </xf>
    <xf xfId="0" numFmtId="7" applyNumberFormat="1" borderId="10" applyBorder="1" fontId="12" applyFont="1" fillId="0" applyAlignment="1">
      <alignment horizontal="center"/>
    </xf>
    <xf xfId="0" numFmtId="4" applyNumberFormat="1" borderId="9" applyBorder="1" fontId="3" applyFont="1" fillId="12" applyFill="1" applyAlignment="1">
      <alignment horizontal="center"/>
    </xf>
    <xf xfId="0" numFmtId="0" borderId="6" applyBorder="1" fontId="3" applyFont="1" fillId="12" applyFill="1" applyAlignment="1">
      <alignment horizontal="center"/>
    </xf>
    <xf xfId="0" numFmtId="4" applyNumberFormat="1" borderId="6" applyBorder="1" fontId="3" applyFont="1" fillId="12" applyFill="1" applyAlignment="1">
      <alignment horizontal="center"/>
    </xf>
    <xf xfId="0" numFmtId="3" applyNumberFormat="1" borderId="14" applyBorder="1" fontId="3" applyFont="1" fillId="0" applyAlignment="1">
      <alignment horizontal="center"/>
    </xf>
    <xf xfId="0" numFmtId="4" applyNumberFormat="1" borderId="6" applyBorder="1" fontId="3" applyFont="1" fillId="7" applyFill="1" applyAlignment="1">
      <alignment horizontal="center" vertical="top"/>
    </xf>
    <xf xfId="0" numFmtId="4" applyNumberFormat="1" borderId="10" applyBorder="1" fontId="6" applyFont="1" fillId="0" applyAlignment="1">
      <alignment horizontal="center" vertical="top"/>
    </xf>
    <xf xfId="0" numFmtId="17" applyNumberFormat="1" borderId="10" applyBorder="1" fontId="3" applyFont="1" fillId="0" applyAlignment="1">
      <alignment horizontal="center" vertical="top"/>
    </xf>
    <xf xfId="0" numFmtId="3" applyNumberFormat="1" borderId="10" applyBorder="1" fontId="3" applyFont="1" fillId="0" applyAlignment="1">
      <alignment horizontal="center" vertical="top" wrapText="1"/>
    </xf>
    <xf xfId="0" numFmtId="4" applyNumberFormat="1" borderId="6" applyBorder="1" fontId="3" applyFont="1" fillId="8" applyFill="1" applyAlignment="1">
      <alignment horizontal="center" vertical="top"/>
    </xf>
    <xf xfId="0" numFmtId="0" borderId="10" applyBorder="1" fontId="3" applyFont="1" fillId="0" applyAlignment="1">
      <alignment horizontal="left" vertical="top"/>
    </xf>
    <xf xfId="0" numFmtId="49" applyNumberFormat="1" borderId="10" applyBorder="1" fontId="3" applyFont="1" fillId="0" applyAlignment="1">
      <alignment horizontal="center" wrapText="1"/>
    </xf>
    <xf xfId="0" numFmtId="0" borderId="10" applyBorder="1" fontId="13" applyFont="1" fillId="0" applyAlignment="1">
      <alignment horizontal="center"/>
    </xf>
    <xf xfId="0" numFmtId="49" applyNumberFormat="1" borderId="10" applyBorder="1" fontId="3" applyFont="1" fillId="0" applyAlignment="1">
      <alignment horizontal="center" vertical="top"/>
    </xf>
    <xf xfId="0" numFmtId="4" applyNumberFormat="1" borderId="6" applyBorder="1" fontId="11" applyFont="1" fillId="12" applyFill="1" applyAlignment="1">
      <alignment horizontal="center" vertical="top"/>
    </xf>
    <xf xfId="0" numFmtId="4" applyNumberFormat="1" borderId="10" applyBorder="1" fontId="14" applyFont="1" fillId="0" applyAlignment="1">
      <alignment horizontal="center" vertical="top"/>
    </xf>
    <xf xfId="0" numFmtId="4" applyNumberFormat="1" borderId="10" applyBorder="1" fontId="11" applyFont="1" fillId="0" applyAlignment="1">
      <alignment horizontal="center" vertical="top"/>
    </xf>
    <xf xfId="0" numFmtId="3" applyNumberFormat="1" borderId="10" applyBorder="1" fontId="11" applyFont="1" fillId="0" applyAlignment="1">
      <alignment horizontal="center" vertical="top"/>
    </xf>
    <xf xfId="0" numFmtId="4" applyNumberFormat="1" borderId="6" applyBorder="1" fontId="3" applyFont="1" fillId="13" applyFill="1" applyAlignment="1">
      <alignment horizontal="center" vertical="top"/>
    </xf>
    <xf xfId="0" numFmtId="4" applyNumberFormat="1" borderId="10" applyBorder="1" fontId="4" applyFont="1" fillId="0" applyAlignment="1">
      <alignment horizontal="center" vertical="top" wrapText="1"/>
    </xf>
    <xf xfId="0" numFmtId="17" applyNumberFormat="1" borderId="10" applyBorder="1" fontId="4" applyFont="1" fillId="0" applyAlignment="1">
      <alignment horizontal="center" vertical="top"/>
    </xf>
    <xf xfId="0" numFmtId="4" applyNumberFormat="1" borderId="10" applyBorder="1" fontId="14" applyFont="1" fillId="0" applyAlignment="1">
      <alignment horizontal="center"/>
    </xf>
    <xf xfId="0" numFmtId="4" applyNumberFormat="1" borderId="6" applyBorder="1" fontId="3" applyFont="1" fillId="13" applyFill="1" applyAlignment="1">
      <alignment horizontal="center"/>
    </xf>
    <xf xfId="0" numFmtId="4" applyNumberFormat="1" borderId="10" applyBorder="1" fontId="4" applyFont="1" fillId="0" applyAlignment="1">
      <alignment horizontal="center" wrapText="1"/>
    </xf>
    <xf xfId="0" numFmtId="17" applyNumberFormat="1" borderId="10" applyBorder="1" fontId="4" applyFont="1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4" applyNumberFormat="1" borderId="1" applyBorder="1" fontId="1" applyFont="1" fillId="2" applyFill="1" applyAlignment="1">
      <alignment horizontal="center" vertical="top" wrapText="1"/>
    </xf>
    <xf xfId="0" numFmtId="7" applyNumberFormat="1" borderId="1" applyBorder="1" fontId="1" applyFont="1" fillId="2" applyFill="1" applyAlignment="1">
      <alignment horizontal="center" vertical="top" wrapText="1"/>
    </xf>
    <xf xfId="0" numFmtId="7" applyNumberFormat="1" borderId="15" applyBorder="1" fontId="1" applyFont="1" fillId="2" applyFill="1" applyAlignment="1">
      <alignment horizontal="center" vertical="top" wrapText="1"/>
    </xf>
    <xf xfId="0" numFmtId="0" borderId="2" applyBorder="1" fontId="1" applyFont="1" fillId="2" applyFill="1" applyAlignment="1">
      <alignment horizontal="center" wrapText="1"/>
    </xf>
    <xf xfId="0" numFmtId="0" borderId="16" applyBorder="1" fontId="1" applyFont="1" fillId="2" applyFill="1" applyAlignment="1">
      <alignment horizontal="center" wrapText="1"/>
    </xf>
    <xf xfId="0" numFmtId="4" applyNumberFormat="1" borderId="17" applyBorder="1" fontId="1" applyFont="1" fillId="2" applyFill="1" applyAlignment="1">
      <alignment horizontal="center" wrapText="1"/>
    </xf>
    <xf xfId="0" numFmtId="4" applyNumberFormat="1" borderId="18" applyBorder="1" fontId="1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7" applyNumberFormat="1" borderId="1" applyBorder="1" fontId="1" applyFont="1" fillId="2" applyFill="1" applyAlignment="1">
      <alignment horizontal="center" wrapText="1"/>
    </xf>
    <xf xfId="0" numFmtId="7" applyNumberFormat="1" borderId="15" applyBorder="1" fontId="1" applyFont="1" fillId="2" applyFill="1" applyAlignment="1">
      <alignment horizontal="center" wrapText="1"/>
    </xf>
    <xf xfId="0" numFmtId="0" borderId="19" applyBorder="1" fontId="11" applyFont="1" fillId="2" applyFill="1" applyAlignment="1">
      <alignment horizontal="center" wrapText="1"/>
    </xf>
    <xf xfId="0" numFmtId="4" applyNumberFormat="1" borderId="19" applyBorder="1" fontId="11" applyFont="1" fillId="2" applyFill="1" applyAlignment="1">
      <alignment horizontal="center" wrapText="1"/>
    </xf>
    <xf xfId="0" numFmtId="4" applyNumberFormat="1" borderId="4" applyBorder="1" fontId="11" applyFont="1" fillId="2" applyFill="1" applyAlignment="1">
      <alignment horizontal="center" wrapText="1"/>
    </xf>
    <xf xfId="0" numFmtId="4" applyNumberFormat="1" borderId="5" applyBorder="1" fontId="11" applyFont="1" fillId="2" applyFill="1" applyAlignment="1">
      <alignment horizontal="center" wrapText="1"/>
    </xf>
    <xf xfId="0" numFmtId="4" applyNumberFormat="1" borderId="20" applyBorder="1" fontId="11" applyFont="1" fillId="2" applyFill="1" applyAlignment="1">
      <alignment horizontal="center" wrapText="1"/>
    </xf>
    <xf xfId="0" numFmtId="4" applyNumberFormat="1" borderId="21" applyBorder="1" fontId="11" applyFont="1" fillId="2" applyFill="1" applyAlignment="1">
      <alignment horizontal="center" wrapText="1"/>
    </xf>
    <xf xfId="0" numFmtId="0" borderId="22" applyBorder="1" fontId="11" applyFont="1" fillId="2" applyFill="1" applyAlignment="1">
      <alignment horizontal="center" wrapText="1"/>
    </xf>
    <xf xfId="0" numFmtId="4" applyNumberFormat="1" borderId="23" applyBorder="1" fontId="11" applyFont="1" fillId="2" applyFill="1" applyAlignment="1">
      <alignment horizontal="center" wrapText="1"/>
    </xf>
    <xf xfId="0" numFmtId="4" applyNumberFormat="1" borderId="24" applyBorder="1" fontId="1" applyFont="1" fillId="2" applyFill="1" applyAlignment="1">
      <alignment horizontal="center" wrapText="1"/>
    </xf>
    <xf xfId="0" numFmtId="0" borderId="25" applyBorder="1" fontId="15" applyFont="1" fillId="4" applyFill="1" applyAlignment="1">
      <alignment horizontal="left"/>
    </xf>
    <xf xfId="0" numFmtId="3" applyNumberFormat="1" borderId="25" applyBorder="1" fontId="15" applyFont="1" fillId="4" applyFill="1" applyAlignment="1">
      <alignment horizontal="left"/>
    </xf>
    <xf xfId="0" numFmtId="7" applyNumberFormat="1" borderId="26" applyBorder="1" fontId="3" applyFont="1" fillId="4" applyFill="1" applyAlignment="1">
      <alignment horizontal="center"/>
    </xf>
    <xf xfId="0" numFmtId="4" applyNumberFormat="1" borderId="26" applyBorder="1" fontId="3" applyFont="1" fillId="4" applyFill="1" applyAlignment="1">
      <alignment horizontal="center"/>
    </xf>
    <xf xfId="0" numFmtId="7" applyNumberFormat="1" borderId="27" applyBorder="1" fontId="3" applyFont="1" fillId="4" applyFill="1" applyAlignment="1">
      <alignment horizontal="center"/>
    </xf>
    <xf xfId="0" numFmtId="4" applyNumberFormat="1" borderId="28" applyBorder="1" fontId="3" applyFont="1" fillId="4" applyFill="1" applyAlignment="1">
      <alignment horizontal="center"/>
    </xf>
    <xf xfId="0" numFmtId="3" applyNumberFormat="1" borderId="26" applyBorder="1" fontId="15" applyFont="1" fillId="4" applyFill="1" applyAlignment="1">
      <alignment horizontal="left"/>
    </xf>
    <xf xfId="0" numFmtId="3" applyNumberFormat="1" borderId="6" applyBorder="1" fontId="4" applyFont="1" fillId="14" applyFill="1" applyAlignment="1">
      <alignment horizontal="center"/>
    </xf>
    <xf xfId="0" numFmtId="0" borderId="6" applyBorder="1" fontId="4" applyFont="1" fillId="14" applyFill="1" applyAlignment="1">
      <alignment horizontal="center"/>
    </xf>
    <xf xfId="0" numFmtId="3" applyNumberFormat="1" borderId="6" applyBorder="1" fontId="4" applyFont="1" fillId="15" applyFill="1" applyAlignment="1">
      <alignment horizontal="center"/>
    </xf>
    <xf xfId="0" numFmtId="3" applyNumberFormat="1" borderId="6" applyBorder="1" fontId="15" applyFont="1" fillId="16" applyFill="1" applyAlignment="1">
      <alignment horizontal="center"/>
    </xf>
    <xf xfId="0" numFmtId="0" borderId="6" applyBorder="1" fontId="4" applyFont="1" fillId="7" applyFill="1" applyAlignment="1">
      <alignment horizontal="center"/>
    </xf>
    <xf xfId="0" numFmtId="7" applyNumberFormat="1" borderId="10" applyBorder="1" fontId="4" applyFont="1" fillId="0" applyAlignment="1">
      <alignment horizontal="center"/>
    </xf>
    <xf xfId="0" numFmtId="7" applyNumberFormat="1" borderId="6" applyBorder="1" fontId="15" applyFont="1" fillId="17" applyFill="1" applyAlignment="1">
      <alignment horizontal="center"/>
    </xf>
    <xf xfId="0" numFmtId="7" applyNumberFormat="1" borderId="6" applyBorder="1" fontId="4" applyFont="1" fillId="7" applyFill="1" applyAlignment="1">
      <alignment horizontal="center"/>
    </xf>
    <xf xfId="0" numFmtId="7" applyNumberFormat="1" borderId="6" applyBorder="1" fontId="4" applyFont="1" fillId="18" applyFill="1" applyAlignment="1">
      <alignment horizontal="center"/>
    </xf>
    <xf xfId="0" numFmtId="7" applyNumberFormat="1" borderId="6" applyBorder="1" fontId="4" applyFont="1" fillId="19" applyFill="1" applyAlignment="1">
      <alignment horizontal="center"/>
    </xf>
    <xf xfId="0" numFmtId="7" applyNumberFormat="1" borderId="29" applyBorder="1" fontId="3" applyFont="1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30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7" applyNumberFormat="1" borderId="6" applyBorder="1" fontId="3" applyFont="1" fillId="18" applyFill="1" applyAlignment="1">
      <alignment horizontal="center"/>
    </xf>
    <xf xfId="0" numFmtId="7" applyNumberFormat="1" borderId="6" applyBorder="1" fontId="8" applyFont="1" fillId="18" applyFill="1" applyAlignment="1">
      <alignment horizontal="center"/>
    </xf>
    <xf xfId="0" numFmtId="4" applyNumberFormat="1" borderId="6" applyBorder="1" fontId="3" applyFont="1" fillId="18" applyFill="1" applyAlignment="1">
      <alignment horizontal="center"/>
    </xf>
    <xf xfId="0" numFmtId="7" applyNumberFormat="1" borderId="11" applyBorder="1" fontId="3" applyFont="1" fillId="0" applyAlignment="1">
      <alignment horizontal="center"/>
    </xf>
    <xf xfId="0" numFmtId="0" borderId="6" applyBorder="1" fontId="4" applyFont="1" fillId="19" applyFill="1" applyAlignment="1">
      <alignment horizontal="center"/>
    </xf>
    <xf xfId="0" numFmtId="0" borderId="31" applyBorder="1" fontId="4" applyFont="1" fillId="20" applyFill="1" applyAlignment="1">
      <alignment horizontal="center"/>
    </xf>
    <xf xfId="0" numFmtId="0" borderId="31" applyBorder="1" fontId="16" applyFont="1" fillId="20" applyFill="1" applyAlignment="1">
      <alignment horizontal="center"/>
    </xf>
    <xf xfId="0" numFmtId="14" applyNumberFormat="1" borderId="31" applyBorder="1" fontId="16" applyFont="1" fillId="20" applyFill="1" applyAlignment="1">
      <alignment horizontal="center"/>
    </xf>
    <xf xfId="0" numFmtId="0" borderId="31" applyBorder="1" fontId="15" applyFont="1" fillId="20" applyFill="1" applyAlignment="1">
      <alignment horizontal="center"/>
    </xf>
    <xf xfId="0" numFmtId="4" applyNumberFormat="1" borderId="31" applyBorder="1" fontId="15" applyFont="1" fillId="20" applyFill="1" applyAlignment="1">
      <alignment horizontal="center"/>
    </xf>
    <xf xfId="0" numFmtId="7" applyNumberFormat="1" borderId="31" applyBorder="1" fontId="15" applyFont="1" fillId="20" applyFill="1" applyAlignment="1">
      <alignment horizontal="center"/>
    </xf>
    <xf xfId="0" numFmtId="7" applyNumberFormat="1" borderId="31" applyBorder="1" fontId="3" applyFont="1" fillId="20" applyFill="1" applyAlignment="1">
      <alignment horizontal="center"/>
    </xf>
    <xf xfId="0" numFmtId="4" applyNumberFormat="1" borderId="31" applyBorder="1" fontId="3" applyFont="1" fillId="20" applyFill="1" applyAlignment="1">
      <alignment horizontal="center"/>
    </xf>
    <xf xfId="0" numFmtId="7" applyNumberFormat="1" borderId="31" applyBorder="1" fontId="8" applyFont="1" fillId="20" applyFill="1" applyAlignment="1">
      <alignment horizontal="center"/>
    </xf>
    <xf xfId="0" numFmtId="7" applyNumberFormat="1" borderId="32" applyBorder="1" fontId="3" applyFont="1" fillId="20" applyFill="1" applyAlignment="1">
      <alignment horizontal="center"/>
    </xf>
    <xf xfId="0" numFmtId="4" applyNumberFormat="1" borderId="33" applyBorder="1" fontId="3" applyFont="1" fillId="20" applyFill="1" applyAlignment="1">
      <alignment horizontal="center"/>
    </xf>
    <xf xfId="0" numFmtId="4" applyNumberFormat="1" borderId="31" applyBorder="1" fontId="4" applyFont="1" fillId="20" applyFill="1" applyAlignment="1">
      <alignment horizontal="center"/>
    </xf>
    <xf xfId="0" numFmtId="0" borderId="34" applyBorder="1" fontId="4" applyFont="1" fillId="14" applyFill="1" applyAlignment="1">
      <alignment horizontal="center" vertical="top" wrapText="1"/>
    </xf>
    <xf xfId="0" numFmtId="0" borderId="34" applyBorder="1" fontId="4" applyFont="1" fillId="14" applyFill="1" applyAlignment="1">
      <alignment horizontal="center" vertical="top"/>
    </xf>
    <xf xfId="0" numFmtId="14" applyNumberFormat="1" borderId="34" applyBorder="1" fontId="4" applyFont="1" fillId="15" applyFill="1" applyAlignment="1">
      <alignment horizontal="center" vertical="top"/>
    </xf>
    <xf xfId="0" numFmtId="14" applyNumberFormat="1" borderId="34" applyBorder="1" fontId="15" applyFont="1" fillId="16" applyFill="1" applyAlignment="1">
      <alignment horizontal="center" vertical="top"/>
    </xf>
    <xf xfId="0" numFmtId="7" applyNumberFormat="1" borderId="35" applyBorder="1" fontId="4" applyFont="1" fillId="0" applyAlignment="1">
      <alignment horizontal="right"/>
    </xf>
    <xf xfId="0" numFmtId="7" applyNumberFormat="1" borderId="36" applyBorder="1" fontId="3" applyFont="1" fillId="18" applyFill="1" applyAlignment="1">
      <alignment horizontal="center"/>
    </xf>
    <xf xfId="0" numFmtId="4" applyNumberFormat="1" borderId="37" applyBorder="1" fontId="3" applyFont="1" fillId="18" applyFill="1" applyAlignment="1">
      <alignment horizontal="center"/>
    </xf>
    <xf xfId="0" numFmtId="7" applyNumberFormat="1" borderId="10" applyBorder="1" fontId="8" applyFont="1" fillId="0" applyAlignment="1">
      <alignment horizontal="center"/>
    </xf>
    <xf xfId="0" numFmtId="4" applyNumberFormat="1" borderId="6" applyBorder="1" fontId="4" applyFont="1" fillId="19" applyFill="1" applyAlignment="1">
      <alignment horizontal="center"/>
    </xf>
    <xf xfId="0" numFmtId="0" borderId="34" applyBorder="1" fontId="4" applyFont="1" fillId="14" applyFill="1" applyAlignment="1">
      <alignment horizontal="center" wrapText="1"/>
    </xf>
    <xf xfId="0" numFmtId="0" borderId="34" applyBorder="1" fontId="4" applyFont="1" fillId="14" applyFill="1" applyAlignment="1">
      <alignment horizontal="center"/>
    </xf>
    <xf xfId="0" numFmtId="14" applyNumberFormat="1" borderId="6" applyBorder="1" fontId="4" applyFont="1" fillId="15" applyFill="1" applyAlignment="1">
      <alignment horizontal="center"/>
    </xf>
    <xf xfId="0" numFmtId="14" applyNumberFormat="1" borderId="6" applyBorder="1" fontId="15" applyFont="1" fillId="16" applyFill="1" applyAlignment="1">
      <alignment horizontal="center"/>
    </xf>
    <xf xfId="0" numFmtId="7" applyNumberFormat="1" borderId="10" applyBorder="1" fontId="4" applyFont="1" fillId="0" applyAlignment="1">
      <alignment horizontal="right"/>
    </xf>
    <xf xfId="0" numFmtId="14" applyNumberFormat="1" borderId="38" applyBorder="1" fontId="4" applyFont="1" fillId="15" applyFill="1" applyAlignment="1">
      <alignment horizontal="center"/>
    </xf>
    <xf xfId="0" numFmtId="14" applyNumberFormat="1" borderId="38" applyBorder="1" fontId="15" applyFont="1" fillId="16" applyFill="1" applyAlignment="1">
      <alignment horizontal="center"/>
    </xf>
    <xf xfId="0" numFmtId="4" applyNumberFormat="1" borderId="34" applyBorder="1" fontId="3" applyFont="1" fillId="20" applyFill="1" applyAlignment="1">
      <alignment horizontal="center"/>
    </xf>
    <xf xfId="0" numFmtId="0" borderId="3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vertical="top"/>
    </xf>
    <xf xfId="0" numFmtId="7" applyNumberFormat="1" borderId="39" applyBorder="1" fontId="4" applyFont="1" fillId="0" applyAlignment="1">
      <alignment horizontal="right"/>
    </xf>
    <xf xfId="0" numFmtId="4" applyNumberFormat="1" borderId="40" applyBorder="1" fontId="3" applyFont="1" fillId="18" applyFill="1" applyAlignment="1">
      <alignment horizontal="center"/>
    </xf>
    <xf xfId="0" numFmtId="0" borderId="39" applyBorder="1" fontId="4" applyFont="1" fillId="0" applyAlignment="1">
      <alignment horizontal="center" wrapText="1"/>
    </xf>
    <xf xfId="0" numFmtId="0" borderId="6" applyBorder="1" fontId="4" applyFont="1" fillId="15" applyFill="1" applyAlignment="1">
      <alignment horizontal="center"/>
    </xf>
    <xf xfId="0" numFmtId="0" borderId="38" applyBorder="1" fontId="4" applyFont="1" fillId="15" applyFill="1" applyAlignment="1">
      <alignment horizontal="center"/>
    </xf>
    <xf xfId="0" numFmtId="0" borderId="39" applyBorder="1" fontId="4" applyFont="1" fillId="0" applyAlignment="1">
      <alignment horizontal="center" vertical="top"/>
    </xf>
    <xf xfId="0" numFmtId="7" applyNumberFormat="1" borderId="9" applyBorder="1" fontId="3" applyFont="1" fillId="18" applyFill="1" applyAlignment="1">
      <alignment horizontal="center"/>
    </xf>
    <xf xfId="0" numFmtId="4" applyNumberFormat="1" borderId="13" applyBorder="1" fontId="17" applyFont="1" fillId="18" applyFill="1" applyAlignment="1">
      <alignment horizontal="center"/>
    </xf>
    <xf xfId="0" numFmtId="7" applyNumberFormat="1" borderId="9" applyBorder="1" fontId="3" applyFont="1" fillId="8" applyFill="1" applyAlignment="1">
      <alignment horizontal="center"/>
    </xf>
    <xf xfId="0" numFmtId="7" applyNumberFormat="1" borderId="6" applyBorder="1" fontId="3" applyFont="1" fillId="8" applyFill="1" applyAlignment="1">
      <alignment horizontal="center"/>
    </xf>
    <xf xfId="0" numFmtId="7" applyNumberFormat="1" borderId="6" applyBorder="1" fontId="8" applyFont="1" fillId="8" applyFill="1" applyAlignment="1">
      <alignment horizontal="center"/>
    </xf>
    <xf xfId="0" numFmtId="4" applyNumberFormat="1" borderId="13" applyBorder="1" fontId="3" applyFont="1" fillId="8" applyFill="1" applyAlignment="1">
      <alignment horizontal="center"/>
    </xf>
    <xf xfId="0" numFmtId="0" borderId="39" applyBorder="1" fontId="4" applyFont="1" fillId="0" applyAlignment="1">
      <alignment horizontal="center"/>
    </xf>
    <xf xfId="0" numFmtId="7" applyNumberFormat="1" borderId="36" applyBorder="1" fontId="3" applyFont="1" fillId="8" applyFill="1" applyAlignment="1">
      <alignment horizontal="center"/>
    </xf>
    <xf xfId="0" numFmtId="7" applyNumberFormat="1" borderId="36" applyBorder="1" fontId="3" applyFont="1" fillId="21" applyFill="1" applyAlignment="1">
      <alignment horizontal="center"/>
    </xf>
    <xf xfId="0" numFmtId="7" applyNumberFormat="1" borderId="6" applyBorder="1" fontId="3" applyFont="1" fillId="21" applyFill="1" applyAlignment="1">
      <alignment horizontal="center"/>
    </xf>
    <xf xfId="0" numFmtId="4" applyNumberFormat="1" borderId="37" applyBorder="1" fontId="3" applyFont="1" fillId="21" applyFill="1" applyAlignment="1">
      <alignment horizontal="center"/>
    </xf>
    <xf xfId="0" numFmtId="0" borderId="41" applyBorder="1" fontId="4" applyFont="1" fillId="0" applyAlignment="1">
      <alignment horizontal="center" wrapText="1"/>
    </xf>
    <xf xfId="0" numFmtId="0" borderId="41" applyBorder="1" fontId="4" applyFont="1" fillId="0" applyAlignment="1">
      <alignment horizontal="center"/>
    </xf>
    <xf xfId="0" numFmtId="7" applyNumberFormat="1" borderId="42" applyBorder="1" fontId="3" applyFont="1" fillId="0" applyAlignment="1">
      <alignment horizontal="center"/>
    </xf>
    <xf xfId="0" numFmtId="7" applyNumberFormat="1" borderId="43" applyBorder="1" fontId="3" applyFont="1" fillId="0" applyAlignment="1">
      <alignment horizontal="center"/>
    </xf>
    <xf xfId="0" numFmtId="4" applyNumberFormat="1" borderId="44" applyBorder="1" fontId="3" applyFont="1" fillId="0" applyAlignment="1">
      <alignment horizontal="center"/>
    </xf>
    <xf xfId="0" numFmtId="7" applyNumberFormat="1" borderId="38" applyBorder="1" fontId="3" applyFont="1" fillId="20" applyFill="1" applyAlignment="1">
      <alignment horizontal="center"/>
    </xf>
    <xf xfId="0" numFmtId="4" applyNumberFormat="1" borderId="38" applyBorder="1" fontId="3" applyFont="1" fillId="20" applyFill="1" applyAlignment="1">
      <alignment horizontal="center"/>
    </xf>
    <xf xfId="0" numFmtId="0" borderId="26" applyBorder="1" fontId="15" applyFont="1" fillId="4" applyFill="1" applyAlignment="1">
      <alignment horizontal="left"/>
    </xf>
    <xf xfId="0" numFmtId="0" borderId="10" applyBorder="1" fontId="16" applyFont="1" fillId="0" applyAlignment="1">
      <alignment horizontal="center"/>
    </xf>
    <xf xfId="0" numFmtId="14" applyNumberFormat="1" borderId="10" applyBorder="1" fontId="16" applyFont="1" fillId="0" applyAlignment="1">
      <alignment horizontal="center"/>
    </xf>
    <xf xfId="0" numFmtId="4" applyNumberFormat="1" borderId="6" applyBorder="1" fontId="4" applyFont="1" fillId="17" applyFill="1" applyAlignment="1">
      <alignment horizontal="center"/>
    </xf>
    <xf xfId="0" numFmtId="7" applyNumberFormat="1" borderId="6" applyBorder="1" fontId="4" applyFont="1" fillId="17" applyFill="1" applyAlignment="1">
      <alignment horizontal="center"/>
    </xf>
    <xf xfId="0" numFmtId="3" applyNumberFormat="1" borderId="10" applyBorder="1" fontId="8" applyFont="1" fillId="0" applyAlignment="1">
      <alignment horizontal="center"/>
    </xf>
    <xf xfId="0" numFmtId="7" applyNumberFormat="1" borderId="10" applyBorder="1" fontId="3" applyFont="1" fillId="0" applyAlignment="1">
      <alignment horizontal="left"/>
    </xf>
    <xf xfId="0" numFmtId="0" borderId="6" applyBorder="1" fontId="3" applyFont="1" fillId="14" applyFill="1" applyAlignment="1">
      <alignment horizontal="center"/>
    </xf>
    <xf xfId="0" numFmtId="3" applyNumberFormat="1" borderId="6" applyBorder="1" fontId="3" applyFont="1" fillId="14" applyFill="1" applyAlignment="1">
      <alignment horizontal="center"/>
    </xf>
    <xf xfId="0" numFmtId="0" borderId="6" applyBorder="1" fontId="3" applyFont="1" fillId="7" applyFill="1" applyAlignment="1">
      <alignment horizontal="center"/>
    </xf>
    <xf xfId="0" numFmtId="3" applyNumberFormat="1" borderId="6" applyBorder="1" fontId="3" applyFont="1" fillId="7" applyFill="1" applyAlignment="1">
      <alignment horizontal="center"/>
    </xf>
    <xf xfId="0" numFmtId="3" applyNumberFormat="1" borderId="6" applyBorder="1" fontId="3" applyFont="1" fillId="12" applyFill="1" applyAlignment="1">
      <alignment horizontal="center"/>
    </xf>
    <xf xfId="0" numFmtId="0" borderId="6" applyBorder="1" fontId="3" applyFont="1" fillId="22" applyFill="1" applyAlignment="1">
      <alignment horizontal="center"/>
    </xf>
    <xf xfId="0" numFmtId="3" applyNumberFormat="1" borderId="6" applyBorder="1" fontId="3" applyFont="1" fillId="22" applyFill="1" applyAlignment="1">
      <alignment horizontal="center"/>
    </xf>
    <xf xfId="0" numFmtId="3" applyNumberFormat="1" borderId="10" applyBorder="1" fontId="14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4" applyNumberFormat="1" borderId="15" applyBorder="1" fontId="1" applyFont="1" fillId="2" applyFill="1" applyAlignment="1">
      <alignment horizontal="center" vertical="top" wrapText="1"/>
    </xf>
    <xf xfId="0" numFmtId="4" applyNumberFormat="1" borderId="45" applyBorder="1" fontId="1" applyFont="1" fillId="2" applyFill="1" applyAlignment="1">
      <alignment horizontal="center" wrapText="1"/>
    </xf>
    <xf xfId="0" numFmtId="4" applyNumberFormat="1" borderId="46" applyBorder="1" fontId="1" applyFont="1" fillId="2" applyFill="1" applyAlignment="1">
      <alignment horizontal="center" wrapText="1"/>
    </xf>
    <xf xfId="0" numFmtId="4" applyNumberFormat="1" borderId="15" applyBorder="1" fontId="1" applyFont="1" fillId="2" applyFill="1" applyAlignment="1">
      <alignment horizontal="center" wrapText="1"/>
    </xf>
    <xf xfId="0" numFmtId="0" borderId="47" applyBorder="1" fontId="11" applyFont="1" fillId="2" applyFill="1" applyAlignment="1">
      <alignment horizontal="center" wrapText="1"/>
    </xf>
    <xf xfId="0" numFmtId="4" applyNumberFormat="1" borderId="6" applyBorder="1" fontId="11" applyFont="1" fillId="2" applyFill="1" applyAlignment="1">
      <alignment horizontal="center" wrapText="1"/>
    </xf>
    <xf xfId="0" numFmtId="4" applyNumberFormat="1" borderId="13" applyBorder="1" fontId="11" applyFont="1" fillId="2" applyFill="1" applyAlignment="1">
      <alignment horizontal="center" wrapText="1"/>
    </xf>
    <xf xfId="0" numFmtId="4" applyNumberFormat="1" borderId="48" applyBorder="1" fontId="11" applyFont="1" fillId="2" applyFill="1" applyAlignment="1">
      <alignment horizontal="center" wrapText="1"/>
    </xf>
    <xf xfId="0" numFmtId="0" borderId="26" applyBorder="1" fontId="3" applyFont="1" fillId="4" applyFill="1" applyAlignment="1">
      <alignment horizontal="center"/>
    </xf>
    <xf xfId="0" numFmtId="4" applyNumberFormat="1" borderId="27" applyBorder="1" fontId="3" applyFont="1" fillId="4" applyFill="1" applyAlignment="1">
      <alignment horizontal="center"/>
    </xf>
    <xf xfId="0" numFmtId="14" applyNumberFormat="1" borderId="34" applyBorder="1" fontId="4" applyFont="1" fillId="15" applyFill="1" applyAlignment="1">
      <alignment horizontal="center"/>
    </xf>
    <xf xfId="0" numFmtId="14" applyNumberFormat="1" borderId="34" applyBorder="1" fontId="15" applyFont="1" fillId="16" applyFill="1" applyAlignment="1">
      <alignment horizontal="center"/>
    </xf>
    <xf xfId="0" numFmtId="4" applyNumberFormat="1" borderId="35" applyBorder="1" fontId="4" applyFont="1" fillId="0" applyAlignment="1">
      <alignment horizontal="center"/>
    </xf>
    <xf xfId="0" numFmtId="4" applyNumberFormat="1" borderId="6" applyBorder="1" fontId="15" applyFont="1" fillId="17" applyFill="1" applyAlignment="1">
      <alignment horizontal="center"/>
    </xf>
    <xf xfId="0" numFmtId="4" applyNumberFormat="1" borderId="6" applyBorder="1" fontId="4" applyFont="1" fillId="7" applyFill="1" applyAlignment="1">
      <alignment horizontal="center"/>
    </xf>
    <xf xfId="0" numFmtId="4" applyNumberFormat="1" borderId="6" applyBorder="1" fontId="4" applyFont="1" fillId="18" applyFill="1" applyAlignment="1">
      <alignment horizontal="center"/>
    </xf>
    <xf xfId="0" numFmtId="7" applyNumberFormat="1" borderId="37" applyBorder="1" fontId="3" applyFont="1" fillId="18" applyFill="1" applyAlignment="1">
      <alignment horizontal="center"/>
    </xf>
    <xf xfId="0" numFmtId="4" applyNumberFormat="1" borderId="29" applyBorder="1" fontId="3" applyFont="1" fillId="0" applyAlignment="1">
      <alignment horizontal="center"/>
    </xf>
    <xf xfId="0" numFmtId="0" borderId="29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4" applyNumberFormat="1" borderId="6" applyBorder="1" fontId="18" applyFont="1" fillId="19" applyFill="1" applyAlignment="1">
      <alignment horizontal="center"/>
    </xf>
    <xf xfId="0" numFmtId="0" borderId="49" applyBorder="1" fontId="4" applyFont="1" fillId="20" applyFill="1" applyAlignment="1">
      <alignment horizontal="center"/>
    </xf>
    <xf xfId="0" numFmtId="0" borderId="49" applyBorder="1" fontId="16" applyFont="1" fillId="20" applyFill="1" applyAlignment="1">
      <alignment horizontal="center"/>
    </xf>
    <xf xfId="0" numFmtId="14" applyNumberFormat="1" borderId="49" applyBorder="1" fontId="16" applyFont="1" fillId="20" applyFill="1" applyAlignment="1">
      <alignment horizontal="center"/>
    </xf>
    <xf xfId="0" numFmtId="0" borderId="49" applyBorder="1" fontId="15" applyFont="1" fillId="20" applyFill="1" applyAlignment="1">
      <alignment horizontal="center"/>
    </xf>
    <xf xfId="0" numFmtId="4" applyNumberFormat="1" borderId="49" applyBorder="1" fontId="15" applyFont="1" fillId="20" applyFill="1" applyAlignment="1">
      <alignment horizontal="center"/>
    </xf>
    <xf xfId="0" numFmtId="4" applyNumberFormat="1" borderId="49" applyBorder="1" fontId="3" applyFont="1" fillId="20" applyFill="1" applyAlignment="1">
      <alignment horizontal="center"/>
    </xf>
    <xf xfId="0" numFmtId="4" applyNumberFormat="1" borderId="49" applyBorder="1" fontId="8" applyFont="1" fillId="20" applyFill="1" applyAlignment="1">
      <alignment horizontal="center"/>
    </xf>
    <xf xfId="0" numFmtId="4" applyNumberFormat="1" borderId="50" applyBorder="1" fontId="3" applyFont="1" fillId="20" applyFill="1" applyAlignment="1">
      <alignment horizontal="center"/>
    </xf>
    <xf xfId="0" numFmtId="4" applyNumberFormat="1" borderId="51" applyBorder="1" fontId="3" applyFont="1" fillId="20" applyFill="1" applyAlignment="1">
      <alignment horizontal="center"/>
    </xf>
    <xf xfId="0" numFmtId="4" applyNumberFormat="1" borderId="49" applyBorder="1" fontId="4" applyFont="1" fillId="20" applyFill="1" applyAlignment="1">
      <alignment horizontal="center"/>
    </xf>
    <xf xfId="0" numFmtId="4" applyNumberFormat="1" borderId="6" applyBorder="1" fontId="8" applyFont="1" fillId="18" applyFill="1" applyAlignment="1">
      <alignment horizontal="center"/>
    </xf>
    <xf xfId="0" numFmtId="4" applyNumberFormat="1" borderId="37" applyBorder="1" fontId="4" applyFont="1" fillId="18" applyFill="1" applyAlignment="1">
      <alignment horizontal="center"/>
    </xf>
    <xf xfId="0" numFmtId="4" applyNumberFormat="1" borderId="10" applyBorder="1" fontId="3" applyFont="1" fillId="0" applyAlignment="1">
      <alignment horizontal="left"/>
    </xf>
    <xf xfId="0" numFmtId="4" applyNumberFormat="1" borderId="10" applyBorder="1" fontId="8" applyFont="1" fillId="0" applyAlignment="1">
      <alignment horizontal="left"/>
    </xf>
    <xf xfId="0" numFmtId="0" borderId="6" applyBorder="1" fontId="4" applyFont="1" fillId="14" applyFill="1" applyAlignment="1">
      <alignment horizontal="center" vertical="top"/>
    </xf>
    <xf xfId="0" numFmtId="14" applyNumberFormat="1" borderId="6" applyBorder="1" fontId="4" applyFont="1" fillId="15" applyFill="1" applyAlignment="1">
      <alignment horizontal="center" vertical="top"/>
    </xf>
    <xf xfId="0" numFmtId="14" applyNumberFormat="1" borderId="6" applyBorder="1" fontId="15" applyFont="1" fillId="16" applyFill="1" applyAlignment="1">
      <alignment horizontal="center" vertical="top"/>
    </xf>
    <xf xfId="0" numFmtId="4" applyNumberFormat="1" borderId="37" applyBorder="1" fontId="4" applyFont="1" fillId="18" applyFill="1" applyAlignment="1">
      <alignment horizontal="center" wrapText="1"/>
    </xf>
    <xf xfId="0" numFmtId="4" applyNumberFormat="1" borderId="36" applyBorder="1" fontId="3" applyFont="1" fillId="18" applyFill="1" applyAlignment="1">
      <alignment horizontal="center"/>
    </xf>
    <xf xfId="0" numFmtId="4" applyNumberFormat="1" borderId="6" applyBorder="1" fontId="15" applyFont="1" fillId="18" applyFill="1" applyAlignment="1">
      <alignment horizontal="center"/>
    </xf>
    <xf xfId="0" numFmtId="7" applyNumberFormat="1" borderId="6" applyBorder="1" fontId="19" applyFont="1" fillId="18" applyFill="1" applyAlignment="1">
      <alignment horizontal="center"/>
    </xf>
    <xf xfId="0" numFmtId="4" applyNumberFormat="1" borderId="52" applyBorder="1" fontId="20" applyFont="1" fillId="0" applyAlignment="1">
      <alignment horizontal="right"/>
    </xf>
    <xf xfId="0" numFmtId="7" applyNumberFormat="1" borderId="36" applyBorder="1" fontId="12" applyFont="1" fillId="18" applyFill="1" applyAlignment="1">
      <alignment horizontal="center"/>
    </xf>
    <xf xfId="0" numFmtId="7" applyNumberFormat="1" borderId="6" applyBorder="1" fontId="12" applyFont="1" fillId="18" applyFill="1" applyAlignment="1">
      <alignment horizontal="center"/>
    </xf>
    <xf xfId="0" numFmtId="4" applyNumberFormat="1" borderId="30" applyBorder="1" fontId="4" applyFont="1" fillId="0" applyAlignment="1">
      <alignment horizontal="center"/>
    </xf>
    <xf xfId="0" numFmtId="4" applyNumberFormat="1" borderId="37" applyBorder="1" fontId="4" applyFont="1" fillId="19" applyFill="1" applyAlignment="1">
      <alignment horizontal="center"/>
    </xf>
    <xf xfId="0" numFmtId="4" applyNumberFormat="1" borderId="9" applyBorder="1" fontId="3" applyFont="1" fillId="18" applyFill="1" applyAlignment="1">
      <alignment horizontal="center"/>
    </xf>
    <xf xfId="0" numFmtId="4" applyNumberFormat="1" borderId="13" applyBorder="1" fontId="3" applyFont="1" fillId="18" applyFill="1" applyAlignment="1">
      <alignment horizontal="center"/>
    </xf>
    <xf xfId="0" numFmtId="4" applyNumberFormat="1" borderId="6" applyBorder="1" fontId="3" applyFont="1" fillId="21" applyFill="1" applyAlignment="1">
      <alignment horizontal="center"/>
    </xf>
    <xf xfId="0" numFmtId="4" applyNumberFormat="1" borderId="13" applyBorder="1" fontId="3" applyFont="1" fillId="21" applyFill="1" applyAlignment="1">
      <alignment horizontal="center"/>
    </xf>
    <xf xfId="0" numFmtId="0" borderId="50" applyBorder="1" fontId="3" applyFont="1" fillId="20" applyFill="1" applyAlignment="1">
      <alignment horizontal="left"/>
    </xf>
    <xf xfId="0" numFmtId="4" applyNumberFormat="1" borderId="53" applyBorder="1" fontId="20" applyFont="1" fillId="0" applyAlignment="1">
      <alignment horizontal="right"/>
    </xf>
    <xf xfId="0" numFmtId="4" applyNumberFormat="1" borderId="54" applyBorder="1" fontId="20" applyFont="1" fillId="0" applyAlignment="1">
      <alignment horizontal="right"/>
    </xf>
    <xf xfId="0" numFmtId="0" borderId="49" applyBorder="1" fontId="3" applyFont="1" fillId="20" applyFill="1" applyAlignment="1">
      <alignment horizontal="left"/>
    </xf>
    <xf xfId="0" numFmtId="0" borderId="39" applyBorder="1" fontId="17" applyFont="1" fillId="0" applyAlignment="1">
      <alignment horizontal="center" vertical="top"/>
    </xf>
    <xf xfId="0" numFmtId="7" applyNumberFormat="1" borderId="29" applyBorder="1" fontId="5" applyFont="1" fillId="0" applyAlignment="1">
      <alignment horizontal="left"/>
    </xf>
    <xf xfId="0" numFmtId="4" applyNumberFormat="1" borderId="13" applyBorder="1" fontId="4" applyFont="1" fillId="18" applyFill="1" applyAlignment="1">
      <alignment horizontal="center"/>
    </xf>
    <xf xfId="0" numFmtId="4" applyNumberFormat="1" borderId="6" applyBorder="1" fontId="17" applyFont="1" fillId="18" applyFill="1" applyAlignment="1">
      <alignment horizontal="center"/>
    </xf>
    <xf xfId="0" numFmtId="4" applyNumberFormat="1" borderId="6" applyBorder="1" fontId="21" applyFont="1" fillId="18" applyFill="1" applyAlignment="1">
      <alignment horizontal="center"/>
    </xf>
    <xf xfId="0" numFmtId="0" borderId="39" applyBorder="1" fontId="17" applyFont="1" fillId="0" applyAlignment="1">
      <alignment horizontal="center"/>
    </xf>
    <xf xfId="0" numFmtId="4" applyNumberFormat="1" borderId="12" applyBorder="1" fontId="4" applyFont="1" fillId="0" applyAlignment="1">
      <alignment horizontal="center"/>
    </xf>
    <xf xfId="0" numFmtId="4" applyNumberFormat="1" borderId="6" applyBorder="1" fontId="8" applyFont="1" fillId="8" applyFill="1" applyAlignment="1">
      <alignment horizontal="center"/>
    </xf>
    <xf xfId="0" numFmtId="4" applyNumberFormat="1" borderId="13" applyBorder="1" fontId="17" applyFont="1" fillId="8" applyFill="1" applyAlignment="1">
      <alignment horizontal="center"/>
    </xf>
    <xf xfId="0" numFmtId="14" applyNumberFormat="1" borderId="0" fontId="0" fillId="0" applyAlignment="1">
      <alignment horizontal="center"/>
    </xf>
    <xf xfId="0" numFmtId="0" borderId="49" applyBorder="1" fontId="8" applyFont="1" fillId="20" applyFill="1" applyAlignment="1">
      <alignment horizontal="center"/>
    </xf>
    <xf xfId="0" numFmtId="4" applyNumberFormat="1" borderId="51" applyBorder="1" fontId="3" applyFont="1" fillId="20" applyFill="1" applyAlignment="1">
      <alignment horizontal="left"/>
    </xf>
    <xf xfId="0" numFmtId="4" applyNumberFormat="1" borderId="10" applyBorder="1" fontId="15" applyFont="1" fillId="0" applyAlignment="1">
      <alignment horizontal="center"/>
    </xf>
    <xf xfId="0" numFmtId="0" borderId="6" applyBorder="1" fontId="4" applyFont="1" fillId="12" applyFill="1" applyAlignment="1">
      <alignment horizontal="center"/>
    </xf>
    <xf xfId="0" numFmtId="4" applyNumberFormat="1" borderId="55" applyBorder="1" fontId="20" applyFont="1" fillId="0" applyAlignment="1">
      <alignment horizontal="right"/>
    </xf>
    <xf xfId="0" numFmtId="0" borderId="10" applyBorder="1" fontId="17" applyFont="1" fillId="0" applyAlignment="1">
      <alignment horizontal="center"/>
    </xf>
    <xf xfId="0" numFmtId="4" applyNumberFormat="1" borderId="37" applyBorder="1" fontId="3" applyFont="1" fillId="8" applyFill="1" applyAlignment="1">
      <alignment horizontal="center"/>
    </xf>
    <xf xfId="0" numFmtId="0" borderId="36" applyBorder="1" fontId="3" applyFont="1" fillId="21" applyFill="1" applyAlignment="1">
      <alignment horizontal="center"/>
    </xf>
    <xf xfId="0" numFmtId="0" borderId="6" applyBorder="1" fontId="3" applyFont="1" fillId="21" applyFill="1" applyAlignment="1">
      <alignment horizontal="center"/>
    </xf>
    <xf xfId="0" numFmtId="0" borderId="56" applyBorder="1" fontId="3" applyFont="1" fillId="20" applyFill="1" applyAlignment="1">
      <alignment horizontal="left"/>
    </xf>
    <xf xfId="0" numFmtId="0" borderId="57" applyBorder="1" fontId="3" applyFont="1" fillId="20" applyFill="1" applyAlignment="1">
      <alignment horizontal="left"/>
    </xf>
    <xf xfId="0" numFmtId="0" borderId="58" applyBorder="1" fontId="3" applyFont="1" fillId="0" applyAlignment="1">
      <alignment horizontal="left"/>
    </xf>
    <xf xfId="0" numFmtId="0" borderId="59" applyBorder="1" fontId="3" applyFont="1" fillId="0" applyAlignment="1">
      <alignment horizontal="left"/>
    </xf>
    <xf xfId="0" numFmtId="0" borderId="49" applyBorder="1" fontId="15" applyFont="1" fillId="4" applyFill="1" applyAlignment="1">
      <alignment horizontal="left"/>
    </xf>
    <xf xfId="0" numFmtId="3" applyNumberFormat="1" borderId="49" applyBorder="1" fontId="15" applyFont="1" fillId="4" applyFill="1" applyAlignment="1">
      <alignment horizontal="left"/>
    </xf>
    <xf xfId="0" numFmtId="4" applyNumberFormat="1" borderId="49" applyBorder="1" fontId="3" applyFont="1" fillId="4" applyFill="1" applyAlignment="1">
      <alignment horizontal="center"/>
    </xf>
    <xf xfId="0" numFmtId="4" applyNumberFormat="1" borderId="49" applyBorder="1" fontId="8" applyFont="1" fillId="4" applyFill="1" applyAlignment="1">
      <alignment horizontal="center"/>
    </xf>
    <xf xfId="0" numFmtId="0" borderId="49" applyBorder="1" fontId="3" applyFont="1" fillId="4" applyFill="1" applyAlignment="1">
      <alignment horizontal="center"/>
    </xf>
    <xf xfId="0" numFmtId="4" applyNumberFormat="1" borderId="49" applyBorder="1" fontId="4" applyFont="1" fillId="4" applyFill="1" applyAlignment="1">
      <alignment horizontal="center"/>
    </xf>
    <xf xfId="0" numFmtId="4" applyNumberFormat="1" borderId="50" applyBorder="1" fontId="3" applyFont="1" fillId="4" applyFill="1" applyAlignment="1">
      <alignment horizontal="center"/>
    </xf>
    <xf xfId="0" numFmtId="4" applyNumberFormat="1" borderId="51" applyBorder="1" fontId="3" applyFont="1" fillId="4" applyFill="1" applyAlignment="1">
      <alignment horizontal="center"/>
    </xf>
    <xf xfId="0" numFmtId="7" applyNumberFormat="1" borderId="13" applyBorder="1" fontId="3" applyFont="1" fillId="18" applyFill="1" applyAlignment="1">
      <alignment horizontal="center"/>
    </xf>
    <xf xfId="0" numFmtId="7" applyNumberFormat="1" borderId="6" applyBorder="1" fontId="15" applyFont="1" fillId="18" applyFill="1" applyAlignment="1">
      <alignment horizontal="center"/>
    </xf>
    <xf xfId="0" numFmtId="0" borderId="57" applyBorder="1" fontId="4" applyFont="1" fillId="20" applyFill="1" applyAlignment="1">
      <alignment horizontal="center"/>
    </xf>
    <xf xfId="0" numFmtId="0" borderId="57" applyBorder="1" fontId="16" applyFont="1" fillId="20" applyFill="1" applyAlignment="1">
      <alignment horizontal="center"/>
    </xf>
    <xf xfId="0" numFmtId="14" applyNumberFormat="1" borderId="57" applyBorder="1" fontId="16" applyFont="1" fillId="20" applyFill="1" applyAlignment="1">
      <alignment horizontal="center"/>
    </xf>
    <xf xfId="0" numFmtId="0" borderId="57" applyBorder="1" fontId="15" applyFont="1" fillId="20" applyFill="1" applyAlignment="1">
      <alignment horizontal="center"/>
    </xf>
    <xf xfId="0" numFmtId="4" applyNumberFormat="1" borderId="57" applyBorder="1" fontId="15" applyFont="1" fillId="20" applyFill="1" applyAlignment="1">
      <alignment horizontal="center"/>
    </xf>
    <xf xfId="0" numFmtId="4" applyNumberFormat="1" borderId="57" applyBorder="1" fontId="3" applyFont="1" fillId="20" applyFill="1" applyAlignment="1">
      <alignment horizontal="center"/>
    </xf>
    <xf xfId="0" numFmtId="4" applyNumberFormat="1" borderId="57" applyBorder="1" fontId="8" applyFont="1" fillId="20" applyFill="1" applyAlignment="1">
      <alignment horizontal="center"/>
    </xf>
    <xf xfId="0" numFmtId="4" applyNumberFormat="1" borderId="56" applyBorder="1" fontId="3" applyFont="1" fillId="20" applyFill="1" applyAlignment="1">
      <alignment horizontal="center"/>
    </xf>
    <xf xfId="0" numFmtId="4" applyNumberFormat="1" borderId="60" applyBorder="1" fontId="3" applyFont="1" fillId="20" applyFill="1" applyAlignment="1">
      <alignment horizontal="center"/>
    </xf>
    <xf xfId="0" numFmtId="4" applyNumberFormat="1" borderId="57" applyBorder="1" fontId="4" applyFont="1" fillId="20" applyFill="1" applyAlignment="1">
      <alignment horizontal="center"/>
    </xf>
    <xf xfId="0" numFmtId="0" borderId="42" applyBorder="1" fontId="3" applyFont="1" fillId="0" applyAlignment="1">
      <alignment horizontal="left"/>
    </xf>
    <xf xfId="0" numFmtId="0" borderId="61" applyBorder="1" fontId="15" applyFont="1" fillId="4" applyFill="1" applyAlignment="1">
      <alignment horizontal="left"/>
    </xf>
    <xf xfId="0" numFmtId="3" applyNumberFormat="1" borderId="61" applyBorder="1" fontId="15" applyFont="1" fillId="4" applyFill="1" applyAlignment="1">
      <alignment horizontal="left"/>
    </xf>
    <xf xfId="0" numFmtId="4" applyNumberFormat="1" borderId="61" applyBorder="1" fontId="3" applyFont="1" fillId="4" applyFill="1" applyAlignment="1">
      <alignment horizontal="center"/>
    </xf>
    <xf xfId="0" numFmtId="0" borderId="61" applyBorder="1" fontId="3" applyFont="1" fillId="4" applyFill="1" applyAlignment="1">
      <alignment horizontal="center"/>
    </xf>
    <xf xfId="0" numFmtId="4" applyNumberFormat="1" borderId="61" applyBorder="1" fontId="8" applyFont="1" fillId="4" applyFill="1" applyAlignment="1">
      <alignment horizontal="center"/>
    </xf>
    <xf xfId="0" numFmtId="4" applyNumberFormat="1" borderId="62" applyBorder="1" fontId="3" applyFont="1" fillId="4" applyFill="1" applyAlignment="1">
      <alignment horizontal="center"/>
    </xf>
    <xf xfId="0" numFmtId="4" applyNumberFormat="1" borderId="63" applyBorder="1" fontId="3" applyFont="1" fillId="4" applyFill="1" applyAlignment="1">
      <alignment horizontal="center"/>
    </xf>
    <xf xfId="0" numFmtId="0" borderId="64" applyBorder="1" fontId="1" applyFont="1" fillId="2" applyFill="1" applyAlignment="1">
      <alignment horizontal="left" wrapText="1"/>
    </xf>
    <xf xfId="0" numFmtId="4" applyNumberFormat="1" borderId="64" applyBorder="1" fontId="1" applyFont="1" fillId="2" applyFill="1" applyAlignment="1">
      <alignment horizontal="right" wrapText="1"/>
    </xf>
    <xf xfId="0" numFmtId="0" borderId="50" applyBorder="1" fontId="1" applyFont="1" fillId="2" applyFill="1" applyAlignment="1">
      <alignment horizontal="center" wrapText="1"/>
    </xf>
    <xf xfId="0" numFmtId="4" applyNumberFormat="1" borderId="50" applyBorder="1" fontId="1" applyFont="1" fillId="2" applyFill="1" applyAlignment="1">
      <alignment horizontal="center" wrapText="1"/>
    </xf>
    <xf xfId="0" numFmtId="0" borderId="19" applyBorder="1" fontId="1" applyFont="1" fillId="2" applyFill="1" applyAlignment="1">
      <alignment horizontal="center" wrapText="1"/>
    </xf>
    <xf xfId="0" numFmtId="4" applyNumberFormat="1" borderId="20" applyBorder="1" fontId="1" applyFont="1" fillId="2" applyFill="1" applyAlignment="1">
      <alignment horizontal="center" wrapText="1"/>
    </xf>
    <xf xfId="0" numFmtId="0" borderId="20" applyBorder="1" fontId="1" applyFont="1" fillId="2" applyFill="1" applyAlignment="1">
      <alignment horizontal="center" wrapText="1"/>
    </xf>
    <xf xfId="0" numFmtId="0" borderId="6" applyBorder="1" fontId="2" applyFont="1" fillId="4" applyFill="1" applyAlignment="1">
      <alignment horizontal="left"/>
    </xf>
    <xf xfId="0" numFmtId="0" borderId="6" applyBorder="1" fontId="3" applyFont="1" fillId="11" applyFill="1" applyAlignment="1">
      <alignment horizontal="center"/>
    </xf>
    <xf xfId="0" numFmtId="0" borderId="6" applyBorder="1" fontId="3" applyFont="1" fillId="23" applyFill="1" applyAlignment="1">
      <alignment horizontal="center"/>
    </xf>
    <xf xfId="0" numFmtId="0" borderId="6" applyBorder="1" fontId="15" applyFont="1" fillId="16" applyFill="1" applyAlignment="1">
      <alignment horizontal="center"/>
    </xf>
    <xf xfId="0" numFmtId="0" borderId="6" applyBorder="1" fontId="4" applyFont="1" fillId="11" applyFill="1" applyAlignment="1">
      <alignment horizontal="center"/>
    </xf>
    <xf xfId="0" numFmtId="0" borderId="6" applyBorder="1" fontId="4" applyFont="1" fillId="20" applyFill="1" applyAlignment="1">
      <alignment horizontal="left"/>
    </xf>
    <xf xfId="0" numFmtId="0" borderId="6" applyBorder="1" fontId="4" applyFont="1" fillId="20" applyFill="1" applyAlignment="1">
      <alignment horizontal="center"/>
    </xf>
    <xf xfId="0" numFmtId="0" borderId="6" applyBorder="1" fontId="16" applyFont="1" fillId="20" applyFill="1" applyAlignment="1">
      <alignment horizontal="left"/>
    </xf>
    <xf xfId="0" numFmtId="14" applyNumberFormat="1" borderId="6" applyBorder="1" fontId="16" applyFont="1" fillId="20" applyFill="1" applyAlignment="1">
      <alignment horizontal="left"/>
    </xf>
    <xf xfId="0" numFmtId="0" borderId="6" applyBorder="1" fontId="15" applyFont="1" fillId="20" applyFill="1" applyAlignment="1">
      <alignment horizontal="center"/>
    </xf>
    <xf xfId="0" numFmtId="4" applyNumberFormat="1" borderId="6" applyBorder="1" fontId="4" applyFont="1" fillId="20" applyFill="1" applyAlignment="1">
      <alignment horizontal="right"/>
    </xf>
    <xf xfId="0" numFmtId="7" applyNumberFormat="1" borderId="6" applyBorder="1" fontId="15" applyFont="1" fillId="20" applyFill="1" applyAlignment="1">
      <alignment horizontal="right"/>
    </xf>
    <xf xfId="0" numFmtId="7" applyNumberFormat="1" borderId="6" applyBorder="1" fontId="15" applyFont="1" fillId="20" applyFill="1" applyAlignment="1">
      <alignment horizontal="center"/>
    </xf>
    <xf xfId="0" numFmtId="4" applyNumberFormat="1" borderId="6" applyBorder="1" fontId="3" applyFont="1" fillId="20" applyFill="1" applyAlignment="1">
      <alignment horizontal="center"/>
    </xf>
    <xf xfId="0" numFmtId="7" applyNumberFormat="1" borderId="6" applyBorder="1" fontId="8" applyFont="1" fillId="20" applyFill="1" applyAlignment="1">
      <alignment horizontal="center"/>
    </xf>
    <xf xfId="0" numFmtId="4" applyNumberFormat="1" borderId="6" applyBorder="1" fontId="7" applyFont="1" fillId="20" applyFill="1" applyAlignment="1">
      <alignment horizontal="center"/>
    </xf>
    <xf xfId="0" numFmtId="0" borderId="6" applyBorder="1" fontId="3" applyFont="1" fillId="20" applyFill="1" applyAlignment="1">
      <alignment horizontal="center"/>
    </xf>
    <xf xfId="0" numFmtId="0" borderId="6" applyBorder="1" fontId="9" applyFont="1" fillId="23" applyFill="1" applyAlignment="1">
      <alignment horizontal="center"/>
    </xf>
    <xf xfId="0" numFmtId="0" borderId="10" applyBorder="1" fontId="4" applyFont="1" fillId="0" applyAlignment="1">
      <alignment horizontal="left"/>
    </xf>
    <xf xfId="0" numFmtId="0" borderId="10" applyBorder="1" fontId="9" applyFont="1" fillId="0" applyAlignment="1">
      <alignment horizontal="center" vertical="top"/>
    </xf>
    <xf xfId="0" numFmtId="4" applyNumberFormat="1" borderId="6" applyBorder="1" fontId="4" applyFont="1" fillId="17" applyFill="1" applyAlignment="1">
      <alignment horizontal="right"/>
    </xf>
    <xf xfId="0" numFmtId="7" applyNumberFormat="1" borderId="6" applyBorder="1" fontId="4" applyFont="1" fillId="17" applyFill="1" applyAlignment="1">
      <alignment horizontal="right"/>
    </xf>
    <xf xfId="0" numFmtId="0" borderId="10" applyBorder="1" fontId="9" applyFont="1" fillId="0" applyAlignment="1">
      <alignment horizontal="center"/>
    </xf>
    <xf xfId="0" numFmtId="0" borderId="6" applyBorder="1" fontId="16" applyFont="1" fillId="20" applyFill="1" applyAlignment="1">
      <alignment horizontal="center"/>
    </xf>
    <xf xfId="0" numFmtId="14" applyNumberFormat="1" borderId="6" applyBorder="1" fontId="16" applyFont="1" fillId="20" applyFill="1" applyAlignment="1">
      <alignment horizontal="center"/>
    </xf>
    <xf xfId="0" numFmtId="4" applyNumberFormat="1" borderId="6" applyBorder="1" fontId="4" applyFont="1" fillId="20" applyFill="1" applyAlignment="1">
      <alignment horizontal="center"/>
    </xf>
    <xf xfId="0" numFmtId="4" applyNumberFormat="1" borderId="6" applyBorder="1" fontId="8" applyFont="1" fillId="20" applyFill="1" applyAlignment="1">
      <alignment horizontal="center"/>
    </xf>
    <xf xfId="0" numFmtId="0" borderId="6" applyBorder="1" fontId="4" applyFont="1" fillId="11" applyFill="1" applyAlignment="1">
      <alignment horizontal="center" vertical="top"/>
    </xf>
    <xf xfId="0" numFmtId="4" applyNumberFormat="1" borderId="6" applyBorder="1" fontId="4" applyFont="1" fillId="17" applyFill="1" applyAlignment="1">
      <alignment horizontal="center" vertical="top"/>
    </xf>
    <xf xfId="0" numFmtId="7" applyNumberFormat="1" borderId="6" applyBorder="1" fontId="4" applyFont="1" fillId="17" applyFill="1" applyAlignment="1">
      <alignment horizontal="center" vertical="top"/>
    </xf>
    <xf xfId="0" numFmtId="7" applyNumberFormat="1" borderId="6" applyBorder="1" fontId="4" applyFont="1" fillId="7" applyFill="1" applyAlignment="1">
      <alignment horizontal="center" vertical="top"/>
    </xf>
    <xf xfId="0" numFmtId="7" applyNumberFormat="1" borderId="6" applyBorder="1" fontId="4" applyFont="1" fillId="19" applyFill="1" applyAlignment="1">
      <alignment horizontal="center" vertical="top"/>
    </xf>
    <xf xfId="0" numFmtId="7" applyNumberFormat="1" borderId="6" applyBorder="1" fontId="3" applyFont="1" fillId="18" applyFill="1" applyAlignment="1">
      <alignment horizontal="center" vertical="top"/>
    </xf>
    <xf xfId="0" numFmtId="7" applyNumberFormat="1" borderId="6" applyBorder="1" fontId="8" applyFont="1" fillId="18" applyFill="1" applyAlignment="1">
      <alignment horizontal="center" vertical="top"/>
    </xf>
    <xf xfId="0" numFmtId="4" applyNumberFormat="1" borderId="6" applyBorder="1" fontId="8" applyFont="1" fillId="18" applyFill="1" applyAlignment="1">
      <alignment horizontal="center" vertical="top"/>
    </xf>
    <xf xfId="0" numFmtId="3" applyNumberFormat="1" borderId="6" applyBorder="1" fontId="4" applyFont="1" fillId="11" applyFill="1" applyAlignment="1">
      <alignment horizontal="center"/>
    </xf>
    <xf xfId="0" numFmtId="3" applyNumberFormat="1" borderId="6" applyBorder="1" fontId="4" applyFont="1" fillId="20" applyFill="1" applyAlignment="1">
      <alignment horizontal="right"/>
    </xf>
    <xf xfId="0" numFmtId="7" applyNumberFormat="1" borderId="6" applyBorder="1" fontId="4" applyFont="1" fillId="20" applyFill="1" applyAlignment="1">
      <alignment horizontal="right"/>
    </xf>
    <xf xfId="0" numFmtId="4" applyNumberFormat="1" borderId="6" applyBorder="1" fontId="9" applyFont="1" fillId="20" applyFill="1" applyAlignment="1">
      <alignment horizontal="center"/>
    </xf>
    <xf xfId="0" numFmtId="0" borderId="6" applyBorder="1" fontId="9" applyFont="1" fillId="20" applyFill="1" applyAlignment="1">
      <alignment horizontal="center"/>
    </xf>
    <xf xfId="0" numFmtId="14" applyNumberFormat="1" borderId="6" applyBorder="1" fontId="3" applyFont="1" fillId="15" applyFill="1" applyAlignment="1">
      <alignment horizontal="center"/>
    </xf>
    <xf xfId="0" numFmtId="0" borderId="6" applyBorder="1" fontId="3" applyFont="1" fillId="16" applyFill="1" applyAlignment="1">
      <alignment horizontal="center"/>
    </xf>
    <xf xfId="0" numFmtId="4" applyNumberFormat="1" borderId="10" applyBorder="1" fontId="9" applyFont="1" fillId="0" applyAlignment="1">
      <alignment horizontal="center"/>
    </xf>
    <xf xfId="0" numFmtId="0" borderId="6" applyBorder="1" fontId="22" applyFont="1" fillId="20" applyFill="1" applyAlignment="1">
      <alignment horizontal="left"/>
    </xf>
    <xf xfId="0" numFmtId="14" applyNumberFormat="1" borderId="6" applyBorder="1" fontId="22" applyFont="1" fillId="20" applyFill="1" applyAlignment="1">
      <alignment horizontal="left"/>
    </xf>
    <xf xfId="0" numFmtId="14" applyNumberFormat="1" borderId="6" applyBorder="1" fontId="8" applyFont="1" fillId="16" applyFill="1" applyAlignment="1">
      <alignment horizontal="center" vertical="top"/>
    </xf>
    <xf xfId="0" numFmtId="0" borderId="6" applyBorder="1" fontId="8" applyFont="1" fillId="16" applyFill="1" applyAlignment="1">
      <alignment horizontal="center"/>
    </xf>
    <xf xfId="0" numFmtId="0" borderId="6" applyBorder="1" fontId="4" applyFont="1" fillId="16" applyFill="1" applyAlignment="1">
      <alignment horizontal="center"/>
    </xf>
    <xf xfId="0" numFmtId="4" applyNumberFormat="1" borderId="6" applyBorder="1" fontId="18" applyFont="1" fillId="20" applyFill="1" applyAlignment="1">
      <alignment horizontal="left"/>
    </xf>
    <xf xfId="0" numFmtId="0" borderId="10" applyBorder="1" fontId="4" applyFont="1" fillId="0" applyAlignment="1">
      <alignment horizontal="center" vertical="top" wrapText="1"/>
    </xf>
    <xf xfId="0" numFmtId="14" applyNumberFormat="1" borderId="6" applyBorder="1" fontId="4" applyFont="1" fillId="16" applyFill="1" applyAlignment="1">
      <alignment horizontal="center" vertical="top"/>
    </xf>
    <xf xfId="0" numFmtId="14" applyNumberFormat="1" borderId="6" applyBorder="1" fontId="8" applyFont="1" fillId="16" applyFill="1" applyAlignment="1">
      <alignment horizontal="center"/>
    </xf>
    <xf xfId="0" numFmtId="0" borderId="6" applyBorder="1" fontId="3" applyFont="1" fillId="20" applyFill="1" applyAlignment="1">
      <alignment horizontal="left"/>
    </xf>
    <xf xfId="0" numFmtId="7" applyNumberFormat="1" borderId="0" fontId="0" fillId="0" applyAlignment="1">
      <alignment horizontal="center"/>
    </xf>
    <xf xfId="0" numFmtId="0" borderId="6" applyBorder="1" fontId="15" applyFont="1" fillId="4" applyFill="1" applyAlignment="1">
      <alignment horizontal="left"/>
    </xf>
    <xf xfId="0" numFmtId="14" applyNumberFormat="1" borderId="6" applyBorder="1" fontId="4" applyFont="1" fillId="20" applyFill="1" applyAlignment="1">
      <alignment horizontal="center"/>
    </xf>
    <xf xfId="0" numFmtId="7" applyNumberFormat="1" borderId="6" applyBorder="1" fontId="4" applyFont="1" fillId="20" applyFill="1" applyAlignment="1">
      <alignment horizontal="center"/>
    </xf>
    <xf xfId="0" numFmtId="0" borderId="56" applyBorder="1" fontId="1" applyFont="1" fillId="2" applyFill="1" applyAlignment="1">
      <alignment horizontal="center" wrapText="1"/>
    </xf>
    <xf xfId="0" numFmtId="4" applyNumberFormat="1" borderId="57" applyBorder="1" fontId="1" applyFont="1" fillId="2" applyFill="1" applyAlignment="1">
      <alignment horizontal="center" wrapText="1"/>
    </xf>
    <xf xfId="0" numFmtId="4" applyNumberFormat="1" borderId="49" applyBorder="1" fontId="1" applyFont="1" fillId="2" applyFill="1" applyAlignment="1">
      <alignment horizontal="center" wrapText="1"/>
    </xf>
    <xf xfId="0" numFmtId="0" borderId="64" applyBorder="1" fontId="1" applyFont="1" fillId="2" applyFill="1" applyAlignment="1">
      <alignment horizontal="center" wrapText="1"/>
    </xf>
    <xf xfId="0" numFmtId="4" applyNumberFormat="1" borderId="64" applyBorder="1" fontId="1" applyFont="1" fillId="2" applyFill="1" applyAlignment="1">
      <alignment horizontal="center" wrapText="1"/>
    </xf>
    <xf xfId="0" numFmtId="4" applyNumberFormat="1" borderId="65" applyBorder="1" fontId="1" applyFont="1" fillId="2" applyFill="1" applyAlignment="1">
      <alignment horizontal="center" wrapText="1"/>
    </xf>
    <xf xfId="0" numFmtId="4" applyNumberFormat="1" borderId="51" applyBorder="1" fontId="1" applyFont="1" fillId="2" applyFill="1" applyAlignment="1">
      <alignment horizontal="center" wrapText="1"/>
    </xf>
    <xf xfId="0" numFmtId="0" borderId="65" applyBorder="1" fontId="1" applyFont="1" fillId="2" applyFill="1" applyAlignment="1">
      <alignment horizontal="center" wrapText="1"/>
    </xf>
    <xf xfId="0" numFmtId="4" applyNumberFormat="1" borderId="66" applyBorder="1" fontId="1" applyFont="1" fillId="2" applyFill="1" applyAlignment="1">
      <alignment horizontal="right" wrapText="1"/>
    </xf>
    <xf xfId="0" numFmtId="14" applyNumberFormat="1" borderId="6" applyBorder="1" fontId="1" applyFont="1" fillId="2" applyFill="1" applyAlignment="1">
      <alignment horizontal="center" wrapText="1"/>
    </xf>
    <xf xfId="0" numFmtId="4" applyNumberFormat="1" borderId="63" applyBorder="1" fontId="1" applyFont="1" fillId="2" applyFill="1" applyAlignment="1">
      <alignment horizontal="center" wrapText="1"/>
    </xf>
    <xf xfId="0" numFmtId="4" applyNumberFormat="1" borderId="61" applyBorder="1" fontId="1" applyFont="1" fillId="2" applyFill="1" applyAlignment="1">
      <alignment horizontal="center" wrapText="1"/>
    </xf>
    <xf xfId="0" numFmtId="4" applyNumberFormat="1" borderId="62" applyBorder="1" fontId="1" applyFont="1" fillId="2" applyFill="1" applyAlignment="1">
      <alignment horizontal="center" wrapText="1"/>
    </xf>
    <xf xfId="0" numFmtId="4" applyNumberFormat="1" borderId="67" applyBorder="1" fontId="1" applyFont="1" fillId="2" applyFill="1" applyAlignment="1">
      <alignment horizontal="center" wrapText="1"/>
    </xf>
    <xf xfId="0" numFmtId="4" applyNumberFormat="1" borderId="68" applyBorder="1" fontId="1" applyFont="1" fillId="2" applyFill="1" applyAlignment="1">
      <alignment horizontal="center" wrapText="1"/>
    </xf>
    <xf xfId="0" numFmtId="4" applyNumberFormat="1" borderId="69" applyBorder="1" fontId="1" applyFont="1" fillId="2" applyFill="1" applyAlignment="1">
      <alignment horizontal="center" wrapText="1"/>
    </xf>
    <xf xfId="0" numFmtId="0" borderId="61" applyBorder="1" fontId="1" applyFont="1" fillId="2" applyFill="1" applyAlignment="1">
      <alignment horizontal="center" wrapText="1"/>
    </xf>
    <xf xfId="0" numFmtId="0" borderId="6" applyBorder="1" fontId="3" applyFont="1" fillId="15" applyFill="1" applyAlignment="1">
      <alignment horizontal="center"/>
    </xf>
    <xf xfId="0" numFmtId="7" applyNumberFormat="1" borderId="6" applyBorder="1" fontId="3" applyFont="1" fillId="15" applyFill="1" applyAlignment="1">
      <alignment horizontal="center"/>
    </xf>
    <xf xfId="0" numFmtId="4" applyNumberFormat="1" borderId="6" applyBorder="1" fontId="3" applyFont="1" fillId="15" applyFill="1" applyAlignment="1">
      <alignment horizontal="center"/>
    </xf>
    <xf xfId="0" numFmtId="3" applyNumberFormat="1" borderId="6" applyBorder="1" fontId="8" applyFont="1" fillId="4" applyFill="1" applyAlignment="1">
      <alignment horizontal="left"/>
    </xf>
    <xf xfId="0" numFmtId="14" applyNumberFormat="1" borderId="6" applyBorder="1" fontId="3" applyFont="1" fillId="15" applyFill="1" applyAlignment="1">
      <alignment horizontal="center" vertical="top"/>
    </xf>
    <xf xfId="0" numFmtId="4" applyNumberFormat="1" borderId="6" applyBorder="1" fontId="3" applyFont="1" fillId="23" applyFill="1" applyAlignment="1">
      <alignment horizontal="center"/>
    </xf>
    <xf xfId="0" numFmtId="4" applyNumberFormat="1" borderId="6" applyBorder="1" fontId="4" applyFont="1" fillId="24" applyFill="1" applyAlignment="1">
      <alignment horizontal="center"/>
    </xf>
    <xf xfId="0" numFmtId="3" applyNumberFormat="1" borderId="6" applyBorder="1" fontId="8" applyFont="1" fillId="20" applyFill="1" applyAlignment="1">
      <alignment horizontal="left"/>
    </xf>
    <xf xfId="0" numFmtId="3" applyNumberFormat="1" borderId="6" applyBorder="1" fontId="8" applyFont="1" fillId="20" applyFill="1" applyAlignment="1">
      <alignment horizontal="center"/>
    </xf>
    <xf xfId="0" numFmtId="4" applyNumberFormat="1" borderId="6" applyBorder="1" fontId="8" applyFont="1" fillId="20" applyFill="1" applyAlignment="1">
      <alignment horizontal="left"/>
    </xf>
    <xf xfId="0" numFmtId="3" applyNumberFormat="1" borderId="6" applyBorder="1" fontId="3" applyFont="1" fillId="15" applyFill="1" applyAlignment="1">
      <alignment horizontal="center"/>
    </xf>
    <xf xfId="0" numFmtId="3" applyNumberFormat="1" borderId="6" applyBorder="1" fontId="3" applyFont="1" fillId="10" applyFill="1" applyAlignment="1">
      <alignment horizontal="center" vertical="top"/>
    </xf>
    <xf xfId="0" numFmtId="0" borderId="10" applyBorder="1" fontId="3" applyFont="1" fillId="0" applyAlignment="1">
      <alignment horizontal="center" vertical="top" wrapText="1"/>
    </xf>
    <xf xfId="0" numFmtId="14" applyNumberFormat="1" borderId="6" applyBorder="1" fontId="3" applyFont="1" fillId="15" applyFill="1" applyAlignment="1">
      <alignment horizontal="center" vertical="top" wrapText="1"/>
    </xf>
    <xf xfId="0" numFmtId="14" applyNumberFormat="1" borderId="6" applyBorder="1" fontId="8" applyFont="1" fillId="16" applyFill="1" applyAlignment="1">
      <alignment horizontal="center" vertical="top" wrapText="1"/>
    </xf>
    <xf xfId="0" numFmtId="3" applyNumberFormat="1" borderId="6" applyBorder="1" fontId="3" applyFont="1" fillId="10" applyFill="1" applyAlignment="1">
      <alignment horizontal="center"/>
    </xf>
    <xf xfId="0" numFmtId="3" applyNumberFormat="1" borderId="10" applyBorder="1" fontId="3" applyFont="1" fillId="0" applyAlignment="1">
      <alignment horizontal="center" wrapText="1"/>
    </xf>
    <xf xfId="0" numFmtId="14" applyNumberFormat="1" borderId="6" applyBorder="1" fontId="3" applyFont="1" fillId="15" applyFill="1" applyAlignment="1">
      <alignment horizontal="center" wrapText="1"/>
    </xf>
    <xf xfId="0" numFmtId="14" applyNumberFormat="1" borderId="6" applyBorder="1" fontId="8" applyFont="1" fillId="16" applyFill="1" applyAlignment="1">
      <alignment horizontal="center" wrapText="1"/>
    </xf>
    <xf xfId="0" numFmtId="14" applyNumberFormat="1" borderId="6" applyBorder="1" fontId="15" applyFont="1" fillId="20" applyFill="1" applyAlignment="1">
      <alignment horizontal="center"/>
    </xf>
    <xf xfId="0" numFmtId="4" applyNumberFormat="1" borderId="6" applyBorder="1" fontId="15" applyFont="1" fillId="20" applyFill="1" applyAlignment="1">
      <alignment horizontal="center"/>
    </xf>
    <xf xfId="0" numFmtId="4" applyNumberFormat="1" borderId="6" applyBorder="1" fontId="9" applyFont="1" fillId="23" applyFill="1" applyAlignment="1">
      <alignment horizontal="center"/>
    </xf>
    <xf xfId="0" numFmtId="0" borderId="6" applyBorder="1" fontId="15" applyFont="1" fillId="20" applyFill="1" applyAlignment="1">
      <alignment horizontal="left"/>
    </xf>
    <xf xfId="0" numFmtId="14" applyNumberFormat="1" borderId="6" applyBorder="1" fontId="15" applyFont="1" fillId="20" applyFill="1" applyAlignment="1">
      <alignment horizontal="left"/>
    </xf>
    <xf xfId="0" numFmtId="4" applyNumberFormat="1" borderId="6" applyBorder="1" fontId="15" applyFont="1" fillId="20" applyFill="1" applyAlignment="1">
      <alignment horizontal="right"/>
    </xf>
    <xf xfId="0" numFmtId="4" applyNumberFormat="1" borderId="6" applyBorder="1" fontId="3" applyFont="1" fillId="17" applyFill="1" applyAlignment="1">
      <alignment horizontal="center"/>
    </xf>
    <xf xfId="0" numFmtId="4" applyNumberFormat="1" borderId="70" applyBorder="1" fontId="3" applyFont="1" fillId="18" applyFill="1" applyAlignment="1">
      <alignment horizontal="center"/>
    </xf>
    <xf xfId="0" numFmtId="4" applyNumberFormat="1" borderId="71" applyBorder="1" fontId="3" applyFont="1" fillId="18" applyFill="1" applyAlignment="1">
      <alignment horizontal="center"/>
    </xf>
    <xf xfId="0" numFmtId="4" applyNumberFormat="1" borderId="71" applyBorder="1" fontId="8" applyFont="1" fillId="18" applyFill="1" applyAlignment="1">
      <alignment horizontal="center"/>
    </xf>
    <xf xfId="0" numFmtId="4" applyNumberFormat="1" borderId="72" applyBorder="1" fontId="8" applyFont="1" fillId="18" applyFill="1" applyAlignment="1">
      <alignment horizontal="center"/>
    </xf>
    <xf xfId="0" numFmtId="0" borderId="6" applyBorder="1" fontId="8" applyFont="1" fillId="20" applyFill="1" applyAlignment="1">
      <alignment horizontal="left"/>
    </xf>
    <xf xfId="0" numFmtId="14" applyNumberFormat="1" borderId="6" applyBorder="1" fontId="8" applyFont="1" fillId="20" applyFill="1" applyAlignment="1">
      <alignment horizontal="left"/>
    </xf>
    <xf xfId="0" numFmtId="14" applyNumberFormat="1" borderId="6" applyBorder="1" fontId="4" applyFont="1" fillId="16" applyFill="1" applyAlignment="1">
      <alignment horizontal="center"/>
    </xf>
    <xf xfId="0" numFmtId="4" applyNumberFormat="1" borderId="6" applyBorder="1" fontId="4" applyFont="1" fillId="7" applyFill="1" applyAlignment="1">
      <alignment horizontal="center" vertical="top"/>
    </xf>
    <xf xfId="0" numFmtId="4" applyNumberFormat="1" borderId="6" applyBorder="1" fontId="4" applyFont="1" fillId="19" applyFill="1" applyAlignment="1">
      <alignment horizontal="center" vertical="top"/>
    </xf>
    <xf xfId="0" numFmtId="4" applyNumberFormat="1" borderId="6" applyBorder="1" fontId="3" applyFont="1" fillId="18" applyFill="1" applyAlignment="1">
      <alignment horizontal="center" vertical="top"/>
    </xf>
    <xf xfId="0" numFmtId="4" applyNumberFormat="1" borderId="6" applyBorder="1" fontId="3" applyFont="1" fillId="25" applyFill="1" applyAlignment="1">
      <alignment horizontal="center"/>
    </xf>
    <xf xfId="0" numFmtId="4" applyNumberFormat="1" borderId="6" applyBorder="1" fontId="8" applyFont="1" fillId="10" applyFill="1" applyAlignment="1">
      <alignment horizontal="center"/>
    </xf>
    <xf xfId="0" numFmtId="0" borderId="6" applyBorder="1" fontId="15" applyFont="1" fillId="11" applyFill="1" applyAlignment="1">
      <alignment horizontal="center"/>
    </xf>
    <xf xfId="0" numFmtId="7" applyNumberFormat="1" borderId="6" applyBorder="1" fontId="15" applyFont="1" fillId="17" applyFill="1" applyAlignment="1">
      <alignment horizontal="right"/>
    </xf>
    <xf xfId="0" numFmtId="4" applyNumberFormat="1" borderId="6" applyBorder="1" fontId="15" applyFont="1" fillId="7" applyFill="1" applyAlignment="1">
      <alignment horizontal="center"/>
    </xf>
    <xf xfId="0" numFmtId="4" applyNumberFormat="1" borderId="6" applyBorder="1" fontId="15" applyFont="1" fillId="19" applyFill="1" applyAlignment="1">
      <alignment horizontal="center"/>
    </xf>
    <xf xfId="0" numFmtId="4" applyNumberFormat="1" borderId="10" applyBorder="1" fontId="4" applyFont="1" fillId="0" applyAlignment="1">
      <alignment horizontal="right"/>
    </xf>
    <xf xfId="0" numFmtId="14" applyNumberFormat="1" borderId="6" applyBorder="1" fontId="3" applyFont="1" fillId="4" applyFill="1" applyAlignment="1">
      <alignment horizontal="center"/>
    </xf>
    <xf xfId="0" numFmtId="14" applyNumberFormat="1" borderId="6" applyBorder="1" fontId="8" applyFont="1" fillId="4" applyFill="1" applyAlignment="1">
      <alignment horizontal="center"/>
    </xf>
    <xf xfId="0" numFmtId="14" applyNumberFormat="1" borderId="6" applyBorder="1" fontId="8" applyFont="1" fillId="4" applyFill="1" applyAlignment="1">
      <alignment horizontal="center" vertical="top"/>
    </xf>
    <xf xfId="0" numFmtId="14" applyNumberFormat="1" borderId="10" applyBorder="1" fontId="3" applyFont="1" fillId="0" applyAlignment="1">
      <alignment horizontal="center"/>
    </xf>
    <xf xfId="0" numFmtId="14" applyNumberFormat="1" borderId="10" applyBorder="1" fontId="8" applyFont="1" fillId="0" applyAlignment="1">
      <alignment horizontal="left"/>
    </xf>
    <xf xfId="0" numFmtId="3" applyNumberFormat="1" borderId="10" applyBorder="1" fontId="15" applyFont="1" fillId="0" applyAlignment="1">
      <alignment horizontal="center"/>
    </xf>
    <xf xfId="0" numFmtId="7" applyNumberFormat="1" borderId="10" applyBorder="1" fontId="15" applyFont="1" fillId="0" applyAlignment="1">
      <alignment horizontal="right"/>
    </xf>
    <xf xfId="0" numFmtId="0" borderId="43" applyBorder="1" fontId="4" applyFont="1" fillId="0" applyAlignment="1">
      <alignment horizontal="center"/>
    </xf>
    <xf xfId="0" numFmtId="0" borderId="43" applyBorder="1" fontId="15" applyFont="1" fillId="0" applyAlignment="1">
      <alignment horizontal="center"/>
    </xf>
    <xf xfId="0" numFmtId="14" applyNumberFormat="1" borderId="43" applyBorder="1" fontId="15" applyFont="1" fillId="0" applyAlignment="1">
      <alignment horizontal="center"/>
    </xf>
    <xf xfId="0" numFmtId="4" applyNumberFormat="1" borderId="43" applyBorder="1" fontId="4" applyFont="1" fillId="0" applyAlignment="1">
      <alignment horizontal="center"/>
    </xf>
    <xf xfId="0" numFmtId="4" applyNumberFormat="1" borderId="43" applyBorder="1" fontId="3" applyFont="1" fillId="0" applyAlignment="1">
      <alignment horizontal="center"/>
    </xf>
    <xf xfId="0" numFmtId="0" borderId="43" applyBorder="1" fontId="3" applyFont="1" fillId="0" applyAlignment="1">
      <alignment horizontal="center"/>
    </xf>
    <xf xfId="0" numFmtId="4" applyNumberFormat="1" borderId="43" applyBorder="1" fontId="12" applyFont="1" fillId="0" applyAlignment="1">
      <alignment horizontal="center"/>
    </xf>
    <xf xfId="0" numFmtId="3" applyNumberFormat="1" borderId="6" applyBorder="1" fontId="15" applyFont="1" fillId="20" applyFill="1" applyAlignment="1">
      <alignment horizontal="left"/>
    </xf>
    <xf xfId="0" numFmtId="4" applyNumberFormat="1" borderId="6" applyBorder="1" fontId="12" applyFont="1" fillId="20" applyFill="1" applyAlignment="1">
      <alignment horizontal="center"/>
    </xf>
    <xf xfId="0" numFmtId="7" applyNumberFormat="1" borderId="6" applyBorder="1" fontId="8" applyFont="1" fillId="20" applyFill="1" applyAlignment="1">
      <alignment horizontal="right"/>
    </xf>
    <xf xfId="0" numFmtId="3" applyNumberFormat="1" borderId="6" applyBorder="1" fontId="15" applyFont="1" fillId="4" applyFill="1" applyAlignment="1">
      <alignment horizontal="right"/>
    </xf>
    <xf xfId="0" numFmtId="4" applyNumberFormat="1" borderId="6" applyBorder="1" fontId="15" applyFont="1" fillId="4" applyFill="1" applyAlignment="1">
      <alignment horizontal="center"/>
    </xf>
    <xf xfId="0" numFmtId="7" applyNumberFormat="1" borderId="6" applyBorder="1" fontId="15" applyFont="1" fillId="4" applyFill="1" applyAlignment="1">
      <alignment horizontal="right"/>
    </xf>
    <xf xfId="0" numFmtId="3" applyNumberFormat="1" borderId="6" applyBorder="1" fontId="15" applyFont="1" fillId="4" applyFill="1" applyAlignment="1">
      <alignment horizontal="center"/>
    </xf>
    <xf xfId="0" numFmtId="4" applyNumberFormat="1" borderId="6" applyBorder="1" fontId="12" applyFont="1" fillId="4" applyFill="1" applyAlignment="1">
      <alignment horizontal="center"/>
    </xf>
    <xf xfId="0" numFmtId="3" applyNumberFormat="1" borderId="6" applyBorder="1" fontId="3" applyFont="1" fillId="20" applyFill="1" applyAlignment="1">
      <alignment horizontal="center"/>
    </xf>
    <xf xfId="0" numFmtId="0" borderId="6" applyBorder="1" fontId="8" applyFont="1" fillId="20" applyFill="1" applyAlignment="1">
      <alignment horizontal="center"/>
    </xf>
    <xf xfId="0" numFmtId="7" applyNumberFormat="1" borderId="6" applyBorder="1" fontId="3" applyFont="1" fillId="20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I267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137" width="12.43357142857143" customWidth="1" bestFit="1" hidden="1"/>
    <col min="2" max="2" style="134" width="17.433571428571426" customWidth="1" bestFit="1"/>
    <col min="3" max="3" style="134" width="13.290714285714287" customWidth="1" bestFit="1"/>
    <col min="4" max="4" style="259" width="10.862142857142858" customWidth="1" bestFit="1"/>
    <col min="5" max="5" style="259" width="11.43357142857143" customWidth="1" bestFit="1"/>
    <col min="6" max="6" style="259" width="20.14785714285714" customWidth="1" bestFit="1"/>
    <col min="7" max="7" style="134" width="34.14785714285715" customWidth="1" bestFit="1"/>
    <col min="8" max="8" style="134" width="15.719285714285713" customWidth="1" bestFit="1"/>
    <col min="9" max="9" style="260" width="15.290714285714287" customWidth="1" bestFit="1"/>
    <col min="10" max="10" style="260" width="18.290714285714284" customWidth="1" bestFit="1"/>
    <col min="11" max="11" style="260" width="18.290714285714284" customWidth="1" bestFit="1"/>
    <col min="12" max="12" style="260" width="20.576428571428572" customWidth="1" bestFit="1"/>
    <col min="13" max="13" style="136" width="22.14785714285714" customWidth="1" bestFit="1"/>
    <col min="14" max="14" style="136" width="19.290714285714284" customWidth="1" bestFit="1"/>
    <col min="15" max="15" style="134" width="16.433571428571426" customWidth="1" bestFit="1"/>
    <col min="16" max="16" style="136" width="16.433571428571426" customWidth="1" bestFit="1"/>
    <col min="17" max="17" style="136" width="16.433571428571426" customWidth="1" bestFit="1"/>
    <col min="18" max="18" style="136" width="15.43357142857143" customWidth="1" bestFit="1"/>
    <col min="19" max="19" style="136" width="15.43357142857143" customWidth="1" bestFit="1"/>
    <col min="20" max="20" style="137" width="15.43357142857143" customWidth="1" bestFit="1"/>
    <col min="21" max="21" style="135" width="15.43357142857143" customWidth="1" bestFit="1"/>
    <col min="22" max="22" style="135" width="15.43357142857143" customWidth="1" bestFit="1"/>
    <col min="23" max="23" style="136" width="15.43357142857143" customWidth="1" bestFit="1"/>
    <col min="24" max="24" style="136" width="15.43357142857143" customWidth="1" bestFit="1"/>
    <col min="25" max="25" style="135" width="18.862142857142857" customWidth="1" bestFit="1"/>
    <col min="26" max="26" style="135" width="15.43357142857143" customWidth="1" bestFit="1"/>
    <col min="27" max="27" style="135" width="15.43357142857143" customWidth="1" bestFit="1"/>
    <col min="28" max="28" style="136" width="15.43357142857143" customWidth="1" bestFit="1"/>
    <col min="29" max="29" style="136" width="18.433571428571426" customWidth="1" bestFit="1"/>
    <col min="30" max="30" style="136" width="17.433571428571426" customWidth="1" bestFit="1"/>
    <col min="31" max="31" style="136" width="17.862142857142857" customWidth="1" bestFit="1"/>
    <col min="32" max="32" style="136" width="17.862142857142857" customWidth="1" bestFit="1"/>
    <col min="33" max="33" style="136" width="17.433571428571426" customWidth="1" bestFit="1"/>
    <col min="34" max="34" style="135" width="20.862142857142857" customWidth="1" bestFit="1"/>
    <col min="35" max="35" style="136" width="17.862142857142857" customWidth="1" bestFit="1"/>
    <col min="36" max="36" style="136" width="15.43357142857143" customWidth="1" bestFit="1"/>
    <col min="37" max="37" style="136" width="15.43357142857143" customWidth="1" bestFit="1"/>
    <col min="38" max="38" style="136" width="17.433571428571426" customWidth="1" bestFit="1"/>
    <col min="39" max="39" style="135" width="15.43357142857143" customWidth="1" bestFit="1"/>
    <col min="40" max="40" style="136" width="18.14785714285714" customWidth="1" bestFit="1"/>
    <col min="41" max="41" style="136" width="16.005" customWidth="1" bestFit="1"/>
    <col min="42" max="42" style="136" width="15.43357142857143" customWidth="1" bestFit="1"/>
    <col min="43" max="43" style="136" width="17.433571428571426" customWidth="1" bestFit="1"/>
    <col min="44" max="44" style="135" width="15.43357142857143" customWidth="1" bestFit="1"/>
    <col min="45" max="45" style="135" width="15.43357142857143" customWidth="1" bestFit="1"/>
    <col min="46" max="46" style="135" width="15.43357142857143" customWidth="1" bestFit="1"/>
    <col min="47" max="47" style="135" width="15.43357142857143" customWidth="1" bestFit="1"/>
    <col min="48" max="48" style="136" width="17.433571428571426" customWidth="1" bestFit="1"/>
    <col min="49" max="49" style="135" width="15.43357142857143" customWidth="1" bestFit="1"/>
    <col min="50" max="50" style="135" width="15.43357142857143" customWidth="1" bestFit="1"/>
    <col min="51" max="51" style="135" width="15.43357142857143" customWidth="1" bestFit="1"/>
    <col min="52" max="52" style="135" width="15.43357142857143" customWidth="1" bestFit="1"/>
    <col min="53" max="53" style="136" width="20.719285714285714" customWidth="1" bestFit="1"/>
    <col min="54" max="54" style="135" width="15.43357142857143" customWidth="1" bestFit="1"/>
    <col min="55" max="55" style="137" width="20.576428571428572" customWidth="1" bestFit="1"/>
    <col min="56" max="56" style="135" width="15.43357142857143" customWidth="1" bestFit="1"/>
    <col min="57" max="57" style="135" width="15.43357142857143" customWidth="1" bestFit="1"/>
    <col min="58" max="58" style="136" width="20.433571428571426" customWidth="1" bestFit="1"/>
    <col min="59" max="59" style="135" width="18.005" customWidth="1" bestFit="1"/>
    <col min="60" max="60" style="135" width="19.862142857142857" customWidth="1" bestFit="1"/>
    <col min="61" max="61" style="135" width="18.433571428571426" customWidth="1" bestFit="1"/>
    <col min="62" max="62" style="135" width="15.43357142857143" customWidth="1" bestFit="1"/>
    <col min="63" max="63" style="136" width="21.14785714285714" customWidth="1" bestFit="1"/>
    <col min="64" max="64" style="135" width="15.43357142857143" customWidth="1" bestFit="1"/>
    <col min="65" max="65" style="137" width="15.43357142857143" customWidth="1" bestFit="1"/>
    <col min="66" max="66" style="135" width="15.43357142857143" customWidth="1" bestFit="1"/>
    <col min="67" max="67" style="135" width="15.43357142857143" customWidth="1" bestFit="1"/>
    <col min="68" max="68" style="136" width="17.433571428571426" customWidth="1" bestFit="1"/>
    <col min="69" max="69" style="135" width="15.43357142857143" customWidth="1" bestFit="1"/>
    <col min="70" max="70" style="137" width="15.43357142857143" customWidth="1" bestFit="1"/>
    <col min="71" max="71" style="135" width="15.43357142857143" customWidth="1" bestFit="1"/>
    <col min="72" max="72" style="135" width="15.43357142857143" customWidth="1" bestFit="1"/>
    <col min="73" max="73" style="136" width="17.433571428571426" customWidth="1" bestFit="1"/>
    <col min="74" max="74" style="135" width="15.43357142857143" customWidth="1" bestFit="1"/>
    <col min="75" max="75" style="137" width="15.43357142857143" customWidth="1" bestFit="1"/>
    <col min="76" max="76" style="135" width="15.43357142857143" customWidth="1" bestFit="1"/>
    <col min="77" max="77" style="135" width="15.43357142857143" customWidth="1" bestFit="1"/>
    <col min="78" max="78" style="136" width="17.433571428571426" customWidth="1" bestFit="1"/>
    <col min="79" max="79" style="136" width="17.433571428571426" customWidth="1" bestFit="1"/>
    <col min="80" max="80" style="135" width="41.14785714285715" customWidth="1" bestFit="1"/>
    <col min="81" max="81" style="137" width="9.147857142857141" customWidth="1" bestFit="1"/>
    <col min="82" max="82" style="137" width="9.147857142857141" customWidth="1" bestFit="1"/>
    <col min="83" max="83" style="137" width="9.147857142857141" customWidth="1" bestFit="1"/>
    <col min="84" max="84" style="137" width="9.147857142857141" customWidth="1" bestFit="1"/>
    <col min="85" max="85" style="137" width="9.147857142857141" customWidth="1" bestFit="1"/>
    <col min="86" max="86" style="137" width="9.147857142857141" customWidth="1" bestFit="1"/>
    <col min="87" max="87" style="137" width="9.147857142857141" customWidth="1" bestFit="1"/>
    <col min="88" max="88" style="137" width="9.147857142857141" customWidth="1" bestFit="1"/>
    <col min="89" max="89" style="137" width="9.147857142857141" customWidth="1" bestFit="1"/>
    <col min="90" max="90" style="137" width="9.147857142857141" customWidth="1" bestFit="1"/>
    <col min="91" max="91" style="137" width="9.147857142857141" customWidth="1" bestFit="1"/>
    <col min="92" max="92" style="137" width="9.147857142857141" customWidth="1" bestFit="1"/>
    <col min="93" max="93" style="137" width="9.147857142857141" customWidth="1" bestFit="1"/>
    <col min="94" max="94" style="137" width="9.147857142857141" customWidth="1" bestFit="1"/>
    <col min="95" max="95" style="137" width="9.147857142857141" customWidth="1" bestFit="1"/>
    <col min="96" max="96" style="137" width="9.147857142857141" customWidth="1" bestFit="1"/>
    <col min="97" max="97" style="137" width="9.147857142857141" customWidth="1" bestFit="1"/>
    <col min="98" max="98" style="137" width="9.147857142857141" customWidth="1" bestFit="1"/>
    <col min="99" max="99" style="137" width="9.147857142857141" customWidth="1" bestFit="1"/>
    <col min="100" max="100" style="137" width="9.147857142857141" customWidth="1" bestFit="1"/>
    <col min="101" max="101" style="137" width="9.147857142857141" customWidth="1" bestFit="1"/>
    <col min="102" max="102" style="137" width="9.147857142857141" customWidth="1" bestFit="1"/>
    <col min="103" max="103" style="137" width="9.147857142857141" customWidth="1" bestFit="1"/>
    <col min="104" max="104" style="137" width="9.147857142857141" customWidth="1" bestFit="1"/>
    <col min="105" max="105" style="137" width="9.147857142857141" customWidth="1" bestFit="1"/>
    <col min="106" max="106" style="137" width="9.147857142857141" customWidth="1" bestFit="1"/>
    <col min="107" max="107" style="137" width="9.147857142857141" customWidth="1" bestFit="1"/>
    <col min="108" max="108" style="137" width="9.147857142857141" customWidth="1" bestFit="1"/>
    <col min="109" max="109" style="137" width="9.147857142857141" customWidth="1" bestFit="1"/>
    <col min="110" max="110" style="137" width="9.147857142857141" customWidth="1" bestFit="1"/>
    <col min="111" max="111" style="137" width="9.147857142857141" customWidth="1" bestFit="1"/>
    <col min="112" max="112" style="137" width="9.147857142857141" customWidth="1" bestFit="1"/>
    <col min="113" max="113" style="137" width="9.147857142857141" customWidth="1" bestFit="1"/>
    <col min="114" max="114" style="137" width="9.147857142857141" customWidth="1" bestFit="1"/>
    <col min="115" max="115" style="137" width="9.147857142857141" customWidth="1" bestFit="1"/>
    <col min="116" max="116" style="137" width="9.147857142857141" customWidth="1" bestFit="1"/>
    <col min="117" max="117" style="137" width="9.147857142857141" customWidth="1" bestFit="1"/>
    <col min="118" max="118" style="137" width="9.147857142857141" customWidth="1" bestFit="1"/>
    <col min="119" max="119" style="137" width="9.147857142857141" customWidth="1" bestFit="1"/>
    <col min="120" max="120" style="137" width="9.147857142857141" customWidth="1" bestFit="1"/>
    <col min="121" max="121" style="137" width="9.147857142857141" customWidth="1" bestFit="1"/>
    <col min="122" max="122" style="137" width="9.147857142857141" customWidth="1" bestFit="1"/>
    <col min="123" max="123" style="137" width="9.147857142857141" customWidth="1" bestFit="1"/>
    <col min="124" max="124" style="137" width="9.147857142857141" customWidth="1" bestFit="1"/>
    <col min="125" max="125" style="137" width="9.147857142857141" customWidth="1" bestFit="1"/>
    <col min="126" max="126" style="137" width="9.147857142857141" customWidth="1" bestFit="1"/>
    <col min="127" max="127" style="137" width="9.147857142857141" customWidth="1" bestFit="1"/>
    <col min="128" max="128" style="137" width="9.147857142857141" customWidth="1" bestFit="1"/>
    <col min="129" max="129" style="137" width="9.147857142857141" customWidth="1" bestFit="1"/>
    <col min="130" max="130" style="137" width="9.147857142857141" customWidth="1" bestFit="1"/>
    <col min="131" max="131" style="137" width="9.147857142857141" customWidth="1" bestFit="1"/>
    <col min="132" max="132" style="137" width="9.147857142857141" customWidth="1" bestFit="1"/>
    <col min="133" max="133" style="137" width="9.147857142857141" customWidth="1" bestFit="1"/>
    <col min="134" max="134" style="137" width="9.147857142857141" customWidth="1" bestFit="1"/>
    <col min="135" max="135" style="137" width="9.147857142857141" customWidth="1" bestFit="1"/>
    <col min="136" max="136" style="137" width="9.147857142857141" customWidth="1" bestFit="1"/>
    <col min="137" max="137" style="137" width="9.147857142857141" customWidth="1" bestFit="1"/>
    <col min="138" max="138" style="137" width="9.147857142857141" customWidth="1" bestFit="1"/>
    <col min="139" max="139" style="137" width="9.147857142857141" customWidth="1" bestFit="1"/>
    <col min="140" max="140" style="137" width="9.147857142857141" customWidth="1" bestFit="1"/>
    <col min="141" max="141" style="137" width="9.147857142857141" customWidth="1" bestFit="1"/>
    <col min="142" max="142" style="137" width="9.147857142857141" customWidth="1" bestFit="1"/>
    <col min="143" max="143" style="137" width="9.147857142857141" customWidth="1" bestFit="1"/>
    <col min="144" max="144" style="137" width="9.147857142857141" customWidth="1" bestFit="1"/>
    <col min="145" max="145" style="137" width="9.147857142857141" customWidth="1" bestFit="1"/>
    <col min="146" max="146" style="137" width="9.147857142857141" customWidth="1" bestFit="1"/>
    <col min="147" max="147" style="137" width="9.147857142857141" customWidth="1" bestFit="1"/>
    <col min="148" max="148" style="137" width="9.147857142857141" customWidth="1" bestFit="1"/>
    <col min="149" max="149" style="137" width="9.147857142857141" customWidth="1" bestFit="1"/>
    <col min="150" max="150" style="137" width="9.147857142857141" customWidth="1" bestFit="1"/>
    <col min="151" max="151" style="137" width="9.147857142857141" customWidth="1" bestFit="1"/>
    <col min="152" max="152" style="137" width="9.147857142857141" customWidth="1" bestFit="1"/>
    <col min="153" max="153" style="137" width="9.147857142857141" customWidth="1" bestFit="1"/>
    <col min="154" max="154" style="137" width="9.147857142857141" customWidth="1" bestFit="1"/>
    <col min="155" max="155" style="137" width="9.147857142857141" customWidth="1" bestFit="1"/>
    <col min="156" max="156" style="137" width="9.147857142857141" customWidth="1" bestFit="1"/>
    <col min="157" max="157" style="137" width="9.147857142857141" customWidth="1" bestFit="1"/>
    <col min="158" max="158" style="137" width="9.147857142857141" customWidth="1" bestFit="1"/>
    <col min="159" max="159" style="137" width="9.147857142857141" customWidth="1" bestFit="1"/>
    <col min="160" max="160" style="137" width="9.147857142857141" customWidth="1" bestFit="1"/>
    <col min="161" max="161" style="137" width="9.147857142857141" customWidth="1" bestFit="1"/>
    <col min="162" max="162" style="137" width="9.147857142857141" customWidth="1" bestFit="1"/>
    <col min="163" max="163" style="137" width="9.147857142857141" customWidth="1" bestFit="1"/>
    <col min="164" max="164" style="137" width="9.147857142857141" customWidth="1" bestFit="1"/>
    <col min="165" max="165" style="137" width="9.147857142857141" customWidth="1" bestFit="1"/>
    <col min="166" max="166" style="137" width="9.147857142857141" customWidth="1" bestFit="1"/>
    <col min="167" max="167" style="137" width="9.147857142857141" customWidth="1" bestFit="1"/>
    <col min="168" max="168" style="137" width="9.147857142857141" customWidth="1" bestFit="1"/>
    <col min="169" max="169" style="137" width="9.147857142857141" customWidth="1" bestFit="1"/>
    <col min="170" max="170" style="137" width="9.147857142857141" customWidth="1" bestFit="1"/>
    <col min="171" max="171" style="137" width="9.147857142857141" customWidth="1" bestFit="1"/>
    <col min="172" max="172" style="137" width="9.147857142857141" customWidth="1" bestFit="1"/>
    <col min="173" max="173" style="137" width="9.147857142857141" customWidth="1" bestFit="1"/>
    <col min="174" max="174" style="137" width="9.147857142857141" customWidth="1" bestFit="1"/>
    <col min="175" max="175" style="137" width="9.147857142857141" customWidth="1" bestFit="1"/>
    <col min="176" max="176" style="137" width="9.147857142857141" customWidth="1" bestFit="1"/>
    <col min="177" max="177" style="137" width="9.147857142857141" customWidth="1" bestFit="1"/>
    <col min="178" max="178" style="137" width="9.147857142857141" customWidth="1" bestFit="1"/>
    <col min="179" max="179" style="137" width="9.147857142857141" customWidth="1" bestFit="1"/>
    <col min="180" max="180" style="137" width="9.147857142857141" customWidth="1" bestFit="1"/>
    <col min="181" max="181" style="137" width="9.147857142857141" customWidth="1" bestFit="1"/>
    <col min="182" max="182" style="137" width="9.147857142857141" customWidth="1" bestFit="1"/>
    <col min="183" max="183" style="137" width="9.147857142857141" customWidth="1" bestFit="1"/>
    <col min="184" max="184" style="137" width="9.147857142857141" customWidth="1" bestFit="1"/>
    <col min="185" max="185" style="137" width="9.147857142857141" customWidth="1" bestFit="1"/>
    <col min="186" max="186" style="137" width="9.147857142857141" customWidth="1" bestFit="1"/>
    <col min="187" max="187" style="137" width="9.147857142857141" customWidth="1" bestFit="1"/>
    <col min="188" max="188" style="137" width="9.147857142857141" customWidth="1" bestFit="1"/>
    <col min="189" max="189" style="137" width="9.147857142857141" customWidth="1" bestFit="1"/>
    <col min="190" max="190" style="137" width="9.147857142857141" customWidth="1" bestFit="1"/>
    <col min="191" max="191" style="137" width="9.147857142857141" customWidth="1" bestFit="1"/>
    <col min="192" max="192" style="137" width="9.147857142857141" customWidth="1" bestFit="1"/>
    <col min="193" max="193" style="137" width="9.147857142857141" customWidth="1" bestFit="1"/>
    <col min="194" max="194" style="137" width="9.147857142857141" customWidth="1" bestFit="1"/>
    <col min="195" max="195" style="137" width="9.147857142857141" customWidth="1" bestFit="1"/>
    <col min="196" max="196" style="137" width="9.147857142857141" customWidth="1" bestFit="1"/>
    <col min="197" max="197" style="137" width="9.147857142857141" customWidth="1" bestFit="1"/>
    <col min="198" max="198" style="137" width="9.147857142857141" customWidth="1" bestFit="1"/>
    <col min="199" max="199" style="137" width="9.147857142857141" customWidth="1" bestFit="1"/>
    <col min="200" max="200" style="137" width="9.147857142857141" customWidth="1" bestFit="1"/>
    <col min="201" max="201" style="137" width="9.147857142857141" customWidth="1" bestFit="1"/>
    <col min="202" max="202" style="137" width="9.147857142857141" customWidth="1" bestFit="1"/>
    <col min="203" max="203" style="137" width="9.147857142857141" customWidth="1" bestFit="1"/>
    <col min="204" max="204" style="137" width="9.147857142857141" customWidth="1" bestFit="1"/>
    <col min="205" max="205" style="137" width="9.147857142857141" customWidth="1" bestFit="1"/>
    <col min="206" max="206" style="137" width="9.147857142857141" customWidth="1" bestFit="1"/>
    <col min="207" max="207" style="137" width="9.147857142857141" customWidth="1" bestFit="1"/>
    <col min="208" max="208" style="137" width="9.147857142857141" customWidth="1" bestFit="1"/>
    <col min="209" max="209" style="137" width="9.147857142857141" customWidth="1" bestFit="1"/>
    <col min="210" max="210" style="137" width="9.147857142857141" customWidth="1" bestFit="1"/>
    <col min="211" max="211" style="137" width="9.147857142857141" customWidth="1" bestFit="1"/>
    <col min="212" max="212" style="137" width="9.147857142857141" customWidth="1" bestFit="1"/>
    <col min="213" max="213" style="137" width="9.147857142857141" customWidth="1" bestFit="1"/>
    <col min="214" max="214" style="137" width="9.147857142857141" customWidth="1" bestFit="1"/>
    <col min="215" max="215" style="137" width="9.147857142857141" customWidth="1" bestFit="1"/>
    <col min="216" max="216" style="137" width="9.147857142857141" customWidth="1" bestFit="1"/>
    <col min="217" max="217" style="137" width="9.147857142857141" customWidth="1" bestFit="1"/>
    <col min="218" max="218" style="137" width="9.147857142857141" customWidth="1" bestFit="1"/>
    <col min="219" max="219" style="137" width="9.147857142857141" customWidth="1" bestFit="1"/>
    <col min="220" max="220" style="137" width="9.147857142857141" customWidth="1" bestFit="1"/>
    <col min="221" max="221" style="137" width="9.147857142857141" customWidth="1" bestFit="1"/>
    <col min="222" max="222" style="137" width="9.147857142857141" customWidth="1" bestFit="1"/>
    <col min="223" max="223" style="137" width="9.147857142857141" customWidth="1" bestFit="1"/>
    <col min="224" max="224" style="137" width="9.147857142857141" customWidth="1" bestFit="1"/>
    <col min="225" max="225" style="137" width="9.147857142857141" customWidth="1" bestFit="1"/>
    <col min="226" max="226" style="137" width="9.147857142857141" customWidth="1" bestFit="1"/>
    <col min="227" max="227" style="137" width="9.147857142857141" customWidth="1" bestFit="1"/>
    <col min="228" max="228" style="137" width="9.147857142857141" customWidth="1" bestFit="1"/>
    <col min="229" max="229" style="137" width="9.147857142857141" customWidth="1" bestFit="1"/>
    <col min="230" max="230" style="137" width="9.147857142857141" customWidth="1" bestFit="1"/>
    <col min="231" max="231" style="137" width="9.147857142857141" customWidth="1" bestFit="1"/>
    <col min="232" max="232" style="137" width="9.147857142857141" customWidth="1" bestFit="1"/>
    <col min="233" max="233" style="137" width="9.147857142857141" customWidth="1" bestFit="1"/>
    <col min="234" max="234" style="137" width="9.147857142857141" customWidth="1" bestFit="1"/>
    <col min="235" max="235" style="137" width="9.147857142857141" customWidth="1" bestFit="1"/>
    <col min="236" max="236" style="137" width="9.147857142857141" customWidth="1" bestFit="1"/>
    <col min="237" max="237" style="137" width="9.147857142857141" customWidth="1" bestFit="1"/>
    <col min="238" max="238" style="137" width="9.147857142857141" customWidth="1" bestFit="1"/>
    <col min="239" max="239" style="137" width="9.147857142857141" customWidth="1" bestFit="1"/>
    <col min="240" max="240" style="137" width="9.147857142857141" customWidth="1" bestFit="1"/>
    <col min="241" max="241" style="137" width="9.147857142857141" customWidth="1" bestFit="1"/>
    <col min="242" max="242" style="137" width="9.147857142857141" customWidth="1" bestFit="1"/>
    <col min="243" max="243" style="137" width="9.147857142857141" customWidth="1" bestFit="1"/>
  </cols>
  <sheetData>
    <row x14ac:dyDescent="0.25" r="1" customHeight="1" ht="15" customFormat="1" s="1">
      <c r="A1" s="150"/>
      <c r="B1" s="3" t="s">
        <v>0</v>
      </c>
      <c r="C1" s="3" t="s">
        <v>410</v>
      </c>
      <c r="D1" s="142" t="s">
        <v>411</v>
      </c>
      <c r="E1" s="142" t="s">
        <v>412</v>
      </c>
      <c r="F1" s="142" t="s">
        <v>413</v>
      </c>
      <c r="G1" s="3" t="s">
        <v>414</v>
      </c>
      <c r="H1" s="3" t="s">
        <v>415</v>
      </c>
      <c r="I1" s="143" t="s">
        <v>530</v>
      </c>
      <c r="J1" s="18"/>
      <c r="K1" s="143" t="s">
        <v>531</v>
      </c>
      <c r="L1" s="143" t="s">
        <v>489</v>
      </c>
      <c r="M1" s="5" t="s">
        <v>490</v>
      </c>
      <c r="N1" s="5" t="s">
        <v>422</v>
      </c>
      <c r="O1" s="431" t="s">
        <v>491</v>
      </c>
      <c r="P1" s="432"/>
      <c r="Q1" s="433"/>
      <c r="R1" s="433"/>
      <c r="S1" s="432"/>
      <c r="T1" s="434" t="s">
        <v>532</v>
      </c>
      <c r="U1" s="435"/>
      <c r="V1" s="435"/>
      <c r="W1" s="435"/>
      <c r="X1" s="370"/>
      <c r="Y1" s="436" t="s">
        <v>10</v>
      </c>
      <c r="Z1" s="436"/>
      <c r="AA1" s="436"/>
      <c r="AB1" s="436"/>
      <c r="AC1" s="437"/>
      <c r="AD1" s="436" t="s">
        <v>11</v>
      </c>
      <c r="AE1" s="436"/>
      <c r="AF1" s="436"/>
      <c r="AG1" s="436"/>
      <c r="AH1" s="437"/>
      <c r="AI1" s="4" t="s">
        <v>12</v>
      </c>
      <c r="AJ1" s="4"/>
      <c r="AK1" s="4"/>
      <c r="AL1" s="4"/>
      <c r="AM1" s="4"/>
      <c r="AN1" s="370" t="s">
        <v>13</v>
      </c>
      <c r="AO1" s="436"/>
      <c r="AP1" s="436"/>
      <c r="AQ1" s="436"/>
      <c r="AR1" s="4"/>
      <c r="AS1" s="370" t="s">
        <v>14</v>
      </c>
      <c r="AT1" s="436"/>
      <c r="AU1" s="436"/>
      <c r="AV1" s="436"/>
      <c r="AW1" s="4"/>
      <c r="AX1" s="370" t="s">
        <v>15</v>
      </c>
      <c r="AY1" s="436"/>
      <c r="AZ1" s="436"/>
      <c r="BA1" s="436"/>
      <c r="BB1" s="4"/>
      <c r="BC1" s="369" t="s">
        <v>16</v>
      </c>
      <c r="BD1" s="436"/>
      <c r="BE1" s="436"/>
      <c r="BF1" s="436"/>
      <c r="BG1" s="437"/>
      <c r="BH1" s="436" t="s">
        <v>17</v>
      </c>
      <c r="BI1" s="436"/>
      <c r="BJ1" s="436"/>
      <c r="BK1" s="436"/>
      <c r="BL1" s="4"/>
      <c r="BM1" s="369" t="s">
        <v>18</v>
      </c>
      <c r="BN1" s="436"/>
      <c r="BO1" s="436"/>
      <c r="BP1" s="436"/>
      <c r="BQ1" s="4"/>
      <c r="BR1" s="369" t="s">
        <v>19</v>
      </c>
      <c r="BS1" s="436"/>
      <c r="BT1" s="436"/>
      <c r="BU1" s="436"/>
      <c r="BV1" s="437"/>
      <c r="BW1" s="438" t="s">
        <v>533</v>
      </c>
      <c r="BX1" s="436"/>
      <c r="BY1" s="436"/>
      <c r="BZ1" s="4"/>
      <c r="CA1" s="4"/>
      <c r="CB1" s="439"/>
      <c r="CC1" s="141"/>
      <c r="CD1" s="141"/>
      <c r="CE1" s="141"/>
      <c r="CF1" s="141"/>
      <c r="CG1" s="141"/>
      <c r="CH1" s="141"/>
      <c r="CI1" s="141"/>
      <c r="CJ1" s="141"/>
      <c r="CK1" s="141"/>
      <c r="CL1" s="141"/>
      <c r="CM1" s="141"/>
      <c r="CN1" s="141"/>
      <c r="CO1" s="141"/>
      <c r="CP1" s="141"/>
      <c r="CQ1" s="141"/>
      <c r="CR1" s="141"/>
      <c r="CS1" s="141"/>
      <c r="CT1" s="141"/>
      <c r="CU1" s="141"/>
      <c r="CV1" s="141"/>
      <c r="CW1" s="141"/>
      <c r="CX1" s="141"/>
      <c r="CY1" s="141"/>
      <c r="CZ1" s="141"/>
      <c r="DA1" s="141"/>
      <c r="DB1" s="141"/>
      <c r="DC1" s="141"/>
      <c r="DD1" s="141"/>
      <c r="DE1" s="141"/>
      <c r="DF1" s="141"/>
      <c r="DG1" s="141"/>
      <c r="DH1" s="141"/>
      <c r="DI1" s="141"/>
      <c r="DJ1" s="141"/>
      <c r="DK1" s="141"/>
      <c r="DL1" s="141"/>
      <c r="DM1" s="141"/>
      <c r="DN1" s="141"/>
      <c r="DO1" s="141"/>
      <c r="DP1" s="141"/>
      <c r="DQ1" s="141"/>
      <c r="DR1" s="141"/>
      <c r="DS1" s="141"/>
      <c r="DT1" s="141"/>
      <c r="DU1" s="141"/>
      <c r="DV1" s="141"/>
      <c r="DW1" s="141"/>
      <c r="DX1" s="141"/>
      <c r="DY1" s="141"/>
      <c r="DZ1" s="141"/>
      <c r="EA1" s="141"/>
      <c r="EB1" s="141"/>
      <c r="EC1" s="141"/>
      <c r="ED1" s="141"/>
      <c r="EE1" s="141"/>
      <c r="EF1" s="141"/>
      <c r="EG1" s="141"/>
      <c r="EH1" s="141"/>
      <c r="EI1" s="141"/>
      <c r="EJ1" s="141"/>
      <c r="EK1" s="141"/>
      <c r="EL1" s="141"/>
      <c r="EM1" s="141"/>
      <c r="EN1" s="141"/>
      <c r="EO1" s="141"/>
      <c r="EP1" s="141"/>
      <c r="EQ1" s="141"/>
      <c r="ER1" s="141"/>
      <c r="ES1" s="141"/>
      <c r="ET1" s="141"/>
      <c r="EU1" s="141"/>
      <c r="EV1" s="141"/>
      <c r="EW1" s="141"/>
      <c r="EX1" s="141"/>
      <c r="EY1" s="141"/>
      <c r="EZ1" s="141"/>
      <c r="FA1" s="141"/>
      <c r="FB1" s="141"/>
      <c r="FC1" s="141"/>
      <c r="FD1" s="141"/>
      <c r="FE1" s="141"/>
      <c r="FF1" s="141"/>
      <c r="FG1" s="141"/>
      <c r="FH1" s="141"/>
      <c r="FI1" s="141"/>
      <c r="FJ1" s="141"/>
      <c r="FK1" s="141"/>
      <c r="FL1" s="141"/>
      <c r="FM1" s="141"/>
      <c r="FN1" s="141"/>
      <c r="FO1" s="141"/>
      <c r="FP1" s="141"/>
      <c r="FQ1" s="141"/>
      <c r="FR1" s="141"/>
      <c r="FS1" s="141"/>
      <c r="FT1" s="141"/>
      <c r="FU1" s="141"/>
      <c r="FV1" s="141"/>
      <c r="FW1" s="141"/>
      <c r="FX1" s="141"/>
      <c r="FY1" s="141"/>
      <c r="FZ1" s="141"/>
      <c r="GA1" s="141"/>
      <c r="GB1" s="141"/>
      <c r="GC1" s="141"/>
      <c r="GD1" s="141"/>
      <c r="GE1" s="141"/>
      <c r="GF1" s="141"/>
      <c r="GG1" s="141"/>
      <c r="GH1" s="141"/>
      <c r="GI1" s="141"/>
      <c r="GJ1" s="141"/>
      <c r="GK1" s="141"/>
      <c r="GL1" s="141"/>
      <c r="GM1" s="141"/>
      <c r="GN1" s="141"/>
      <c r="GO1" s="141"/>
      <c r="GP1" s="141"/>
      <c r="GQ1" s="141"/>
      <c r="GR1" s="141"/>
      <c r="GS1" s="141"/>
      <c r="GT1" s="141"/>
      <c r="GU1" s="141"/>
      <c r="GV1" s="141"/>
      <c r="GW1" s="141"/>
      <c r="GX1" s="141"/>
      <c r="GY1" s="141"/>
      <c r="GZ1" s="141"/>
      <c r="HA1" s="141"/>
      <c r="HB1" s="141"/>
      <c r="HC1" s="141"/>
      <c r="HD1" s="141"/>
      <c r="HE1" s="141"/>
      <c r="HF1" s="141"/>
      <c r="HG1" s="141"/>
      <c r="HH1" s="141"/>
      <c r="HI1" s="141"/>
      <c r="HJ1" s="141"/>
      <c r="HK1" s="141"/>
      <c r="HL1" s="141"/>
      <c r="HM1" s="141"/>
      <c r="HN1" s="141"/>
      <c r="HO1" s="141"/>
      <c r="HP1" s="141"/>
      <c r="HQ1" s="141"/>
      <c r="HR1" s="141"/>
      <c r="HS1" s="141"/>
      <c r="HT1" s="141"/>
      <c r="HU1" s="141"/>
      <c r="HV1" s="141"/>
      <c r="HW1" s="141"/>
      <c r="HX1" s="141"/>
      <c r="HY1" s="141"/>
      <c r="HZ1" s="141"/>
      <c r="IA1" s="141"/>
      <c r="IB1" s="141"/>
      <c r="IC1" s="141"/>
      <c r="ID1" s="141"/>
      <c r="IE1" s="141"/>
      <c r="IF1" s="141"/>
      <c r="IG1" s="141"/>
      <c r="IH1" s="141"/>
      <c r="II1" s="141"/>
    </row>
    <row x14ac:dyDescent="0.25" r="2" customHeight="1" ht="46.04999999999999" customFormat="1" s="1">
      <c r="A2" s="16"/>
      <c r="B2" s="16"/>
      <c r="C2" s="16"/>
      <c r="D2" s="440"/>
      <c r="E2" s="440"/>
      <c r="F2" s="440"/>
      <c r="G2" s="16"/>
      <c r="H2" s="18"/>
      <c r="I2" s="18"/>
      <c r="J2" s="32" t="s">
        <v>425</v>
      </c>
      <c r="K2" s="18"/>
      <c r="L2" s="18"/>
      <c r="M2" s="18"/>
      <c r="N2" s="18"/>
      <c r="O2" s="434" t="s">
        <v>502</v>
      </c>
      <c r="P2" s="435" t="s">
        <v>425</v>
      </c>
      <c r="Q2" s="441" t="s">
        <v>449</v>
      </c>
      <c r="R2" s="442" t="s">
        <v>505</v>
      </c>
      <c r="S2" s="370" t="s">
        <v>23</v>
      </c>
      <c r="T2" s="434" t="s">
        <v>502</v>
      </c>
      <c r="U2" s="443" t="s">
        <v>425</v>
      </c>
      <c r="V2" s="444" t="s">
        <v>449</v>
      </c>
      <c r="W2" s="445" t="s">
        <v>505</v>
      </c>
      <c r="X2" s="443" t="s">
        <v>23</v>
      </c>
      <c r="Y2" s="435" t="s">
        <v>502</v>
      </c>
      <c r="Z2" s="442" t="s">
        <v>425</v>
      </c>
      <c r="AA2" s="443" t="s">
        <v>449</v>
      </c>
      <c r="AB2" s="443" t="s">
        <v>505</v>
      </c>
      <c r="AC2" s="443" t="s">
        <v>23</v>
      </c>
      <c r="AD2" s="442" t="s">
        <v>502</v>
      </c>
      <c r="AE2" s="443" t="s">
        <v>425</v>
      </c>
      <c r="AF2" s="443" t="s">
        <v>449</v>
      </c>
      <c r="AG2" s="443" t="s">
        <v>505</v>
      </c>
      <c r="AH2" s="446" t="s">
        <v>23</v>
      </c>
      <c r="AI2" s="370" t="s">
        <v>502</v>
      </c>
      <c r="AJ2" s="370" t="s">
        <v>425</v>
      </c>
      <c r="AK2" s="370" t="s">
        <v>449</v>
      </c>
      <c r="AL2" s="370" t="s">
        <v>505</v>
      </c>
      <c r="AM2" s="370" t="s">
        <v>23</v>
      </c>
      <c r="AN2" s="443" t="s">
        <v>502</v>
      </c>
      <c r="AO2" s="443" t="s">
        <v>425</v>
      </c>
      <c r="AP2" s="444" t="s">
        <v>449</v>
      </c>
      <c r="AQ2" s="442" t="s">
        <v>505</v>
      </c>
      <c r="AR2" s="435" t="s">
        <v>23</v>
      </c>
      <c r="AS2" s="442" t="s">
        <v>502</v>
      </c>
      <c r="AT2" s="443" t="s">
        <v>425</v>
      </c>
      <c r="AU2" s="444" t="s">
        <v>449</v>
      </c>
      <c r="AV2" s="445" t="s">
        <v>505</v>
      </c>
      <c r="AW2" s="435" t="s">
        <v>23</v>
      </c>
      <c r="AX2" s="442" t="s">
        <v>502</v>
      </c>
      <c r="AY2" s="443" t="s">
        <v>425</v>
      </c>
      <c r="AZ2" s="444" t="s">
        <v>449</v>
      </c>
      <c r="BA2" s="442" t="s">
        <v>505</v>
      </c>
      <c r="BB2" s="435" t="s">
        <v>23</v>
      </c>
      <c r="BC2" s="447" t="s">
        <v>502</v>
      </c>
      <c r="BD2" s="443" t="s">
        <v>425</v>
      </c>
      <c r="BE2" s="444" t="s">
        <v>449</v>
      </c>
      <c r="BF2" s="445" t="s">
        <v>505</v>
      </c>
      <c r="BG2" s="444" t="s">
        <v>23</v>
      </c>
      <c r="BH2" s="442" t="s">
        <v>502</v>
      </c>
      <c r="BI2" s="443" t="s">
        <v>425</v>
      </c>
      <c r="BJ2" s="444" t="s">
        <v>449</v>
      </c>
      <c r="BK2" s="442" t="s">
        <v>505</v>
      </c>
      <c r="BL2" s="435" t="s">
        <v>23</v>
      </c>
      <c r="BM2" s="447" t="s">
        <v>502</v>
      </c>
      <c r="BN2" s="443" t="s">
        <v>425</v>
      </c>
      <c r="BO2" s="444" t="s">
        <v>449</v>
      </c>
      <c r="BP2" s="445" t="s">
        <v>505</v>
      </c>
      <c r="BQ2" s="435" t="s">
        <v>23</v>
      </c>
      <c r="BR2" s="447" t="s">
        <v>502</v>
      </c>
      <c r="BS2" s="443" t="s">
        <v>425</v>
      </c>
      <c r="BT2" s="444" t="s">
        <v>449</v>
      </c>
      <c r="BU2" s="445" t="s">
        <v>505</v>
      </c>
      <c r="BV2" s="444" t="s">
        <v>23</v>
      </c>
      <c r="BW2" s="447" t="s">
        <v>502</v>
      </c>
      <c r="BX2" s="443" t="s">
        <v>425</v>
      </c>
      <c r="BY2" s="443" t="s">
        <v>449</v>
      </c>
      <c r="BZ2" s="370" t="s">
        <v>505</v>
      </c>
      <c r="CA2" s="370" t="s">
        <v>23</v>
      </c>
      <c r="CB2" s="435" t="s">
        <v>20</v>
      </c>
      <c r="CC2" s="141"/>
      <c r="CD2" s="141"/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1"/>
      <c r="CT2" s="141"/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1"/>
      <c r="DJ2" s="141"/>
      <c r="DK2" s="141"/>
      <c r="DL2" s="141"/>
      <c r="DM2" s="141"/>
      <c r="DN2" s="141"/>
      <c r="DO2" s="141"/>
      <c r="DP2" s="141"/>
      <c r="DQ2" s="141"/>
      <c r="DR2" s="141"/>
      <c r="DS2" s="141"/>
      <c r="DT2" s="141"/>
      <c r="DU2" s="141"/>
      <c r="DV2" s="141"/>
      <c r="DW2" s="141"/>
      <c r="DX2" s="141"/>
      <c r="DY2" s="141"/>
      <c r="DZ2" s="141"/>
      <c r="EA2" s="141"/>
      <c r="EB2" s="141"/>
      <c r="EC2" s="141"/>
      <c r="ED2" s="141"/>
      <c r="EE2" s="141"/>
      <c r="EF2" s="141"/>
      <c r="EG2" s="141"/>
      <c r="EH2" s="141"/>
      <c r="EI2" s="141"/>
      <c r="EJ2" s="141"/>
      <c r="EK2" s="141"/>
      <c r="EL2" s="141"/>
      <c r="EM2" s="141"/>
      <c r="EN2" s="141"/>
      <c r="EO2" s="141"/>
      <c r="EP2" s="141"/>
      <c r="EQ2" s="141"/>
      <c r="ER2" s="141"/>
      <c r="ES2" s="141"/>
      <c r="ET2" s="141"/>
      <c r="EU2" s="141"/>
      <c r="EV2" s="141"/>
      <c r="EW2" s="141"/>
      <c r="EX2" s="141"/>
      <c r="EY2" s="141"/>
      <c r="EZ2" s="141"/>
      <c r="FA2" s="141"/>
      <c r="FB2" s="141"/>
      <c r="FC2" s="141"/>
      <c r="FD2" s="141"/>
      <c r="FE2" s="141"/>
      <c r="FF2" s="141"/>
      <c r="FG2" s="141"/>
      <c r="FH2" s="141"/>
      <c r="FI2" s="141"/>
      <c r="FJ2" s="141"/>
      <c r="FK2" s="141"/>
      <c r="FL2" s="141"/>
      <c r="FM2" s="141"/>
      <c r="FN2" s="141"/>
      <c r="FO2" s="141"/>
      <c r="FP2" s="141"/>
      <c r="FQ2" s="141"/>
      <c r="FR2" s="141"/>
      <c r="FS2" s="141"/>
      <c r="FT2" s="141"/>
      <c r="FU2" s="141"/>
      <c r="FV2" s="141"/>
      <c r="FW2" s="141"/>
      <c r="FX2" s="141"/>
      <c r="FY2" s="141"/>
      <c r="FZ2" s="141"/>
      <c r="GA2" s="141"/>
      <c r="GB2" s="141"/>
      <c r="GC2" s="141"/>
      <c r="GD2" s="141"/>
      <c r="GE2" s="141"/>
      <c r="GF2" s="141"/>
      <c r="GG2" s="141"/>
      <c r="GH2" s="141"/>
      <c r="GI2" s="141"/>
      <c r="GJ2" s="141"/>
      <c r="GK2" s="141"/>
      <c r="GL2" s="141"/>
      <c r="GM2" s="141"/>
      <c r="GN2" s="141"/>
      <c r="GO2" s="141"/>
      <c r="GP2" s="141"/>
      <c r="GQ2" s="141"/>
      <c r="GR2" s="141"/>
      <c r="GS2" s="141"/>
      <c r="GT2" s="141"/>
      <c r="GU2" s="141"/>
      <c r="GV2" s="141"/>
      <c r="GW2" s="141"/>
      <c r="GX2" s="141"/>
      <c r="GY2" s="141"/>
      <c r="GZ2" s="141"/>
      <c r="HA2" s="141"/>
      <c r="HB2" s="141"/>
      <c r="HC2" s="141"/>
      <c r="HD2" s="141"/>
      <c r="HE2" s="141"/>
      <c r="HF2" s="141"/>
      <c r="HG2" s="141"/>
      <c r="HH2" s="141"/>
      <c r="HI2" s="141"/>
      <c r="HJ2" s="141"/>
      <c r="HK2" s="141"/>
      <c r="HL2" s="141"/>
      <c r="HM2" s="141"/>
      <c r="HN2" s="141"/>
      <c r="HO2" s="141"/>
      <c r="HP2" s="141"/>
      <c r="HQ2" s="141"/>
      <c r="HR2" s="141"/>
      <c r="HS2" s="141"/>
      <c r="HT2" s="141"/>
      <c r="HU2" s="141"/>
      <c r="HV2" s="141"/>
      <c r="HW2" s="141"/>
      <c r="HX2" s="141"/>
      <c r="HY2" s="141"/>
      <c r="HZ2" s="141"/>
      <c r="IA2" s="141"/>
      <c r="IB2" s="141"/>
      <c r="IC2" s="141"/>
      <c r="ID2" s="141"/>
      <c r="IE2" s="141"/>
      <c r="IF2" s="141"/>
      <c r="IG2" s="141"/>
      <c r="IH2" s="141"/>
      <c r="II2" s="141"/>
    </row>
    <row x14ac:dyDescent="0.25" r="3" customHeight="1" ht="18.7">
      <c r="A3" s="448"/>
      <c r="B3" s="448"/>
      <c r="C3" s="448"/>
      <c r="D3" s="414"/>
      <c r="E3" s="414"/>
      <c r="F3" s="414"/>
      <c r="G3" s="448"/>
      <c r="H3" s="448"/>
      <c r="I3" s="449"/>
      <c r="J3" s="449"/>
      <c r="K3" s="449"/>
      <c r="L3" s="449"/>
      <c r="M3" s="450"/>
      <c r="N3" s="450"/>
      <c r="O3" s="451"/>
      <c r="P3" s="451"/>
      <c r="Q3" s="451"/>
      <c r="R3" s="40"/>
      <c r="S3" s="40"/>
      <c r="T3" s="41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1"/>
      <c r="BD3" s="40"/>
      <c r="BE3" s="40"/>
      <c r="BF3" s="40"/>
      <c r="BG3" s="40"/>
      <c r="BH3" s="40"/>
      <c r="BI3" s="40"/>
      <c r="BJ3" s="40"/>
      <c r="BK3" s="40"/>
      <c r="BL3" s="40"/>
      <c r="BM3" s="41"/>
      <c r="BN3" s="40"/>
      <c r="BO3" s="40"/>
      <c r="BP3" s="40"/>
      <c r="BQ3" s="40"/>
      <c r="BR3" s="41"/>
      <c r="BS3" s="40"/>
      <c r="BT3" s="40"/>
      <c r="BU3" s="40"/>
      <c r="BV3" s="40"/>
      <c r="BW3" s="41"/>
      <c r="BX3" s="40"/>
      <c r="BY3" s="40"/>
      <c r="BZ3" s="40"/>
      <c r="CA3" s="40"/>
      <c r="CB3" s="40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</row>
    <row x14ac:dyDescent="0.25" r="4" customHeight="1" ht="18.75">
      <c r="A4" s="83"/>
      <c r="B4" s="82"/>
      <c r="C4" s="83" t="s">
        <v>534</v>
      </c>
      <c r="D4" s="452" t="s">
        <v>535</v>
      </c>
      <c r="E4" s="452" t="s">
        <v>536</v>
      </c>
      <c r="F4" s="419">
        <f>E4+90</f>
        <v>25569.041666666668</v>
      </c>
      <c r="G4" s="375" t="s">
        <v>434</v>
      </c>
      <c r="H4" s="247"/>
      <c r="I4" s="247"/>
      <c r="J4" s="247"/>
      <c r="K4" s="247"/>
      <c r="L4" s="394">
        <f>SUM(I4:K4)</f>
      </c>
      <c r="M4" s="275">
        <f>W4+AG4</f>
      </c>
      <c r="N4" s="209">
        <f>L4-M4</f>
      </c>
      <c r="O4" s="183"/>
      <c r="P4" s="181"/>
      <c r="Q4" s="181"/>
      <c r="R4" s="181"/>
      <c r="S4" s="181"/>
      <c r="T4" s="186"/>
      <c r="U4" s="186"/>
      <c r="V4" s="186"/>
      <c r="W4" s="292"/>
      <c r="X4" s="292"/>
      <c r="Y4" s="51"/>
      <c r="Z4" s="51"/>
      <c r="AA4" s="51"/>
      <c r="AB4" s="181"/>
      <c r="AC4" s="181"/>
      <c r="AD4" s="186"/>
      <c r="AE4" s="186"/>
      <c r="AF4" s="186"/>
      <c r="AG4" s="292"/>
      <c r="AH4" s="292"/>
      <c r="AI4" s="181"/>
      <c r="AJ4" s="181"/>
      <c r="AK4" s="181"/>
      <c r="AL4" s="181"/>
      <c r="AM4" s="51"/>
      <c r="AN4" s="181"/>
      <c r="AO4" s="181"/>
      <c r="AP4" s="181"/>
      <c r="AQ4" s="181"/>
      <c r="AR4" s="51"/>
      <c r="AS4" s="51"/>
      <c r="AT4" s="51"/>
      <c r="AU4" s="51"/>
      <c r="AV4" s="181"/>
      <c r="AW4" s="51"/>
      <c r="AX4" s="51"/>
      <c r="AY4" s="51"/>
      <c r="AZ4" s="51"/>
      <c r="BA4" s="181"/>
      <c r="BB4" s="51"/>
      <c r="BC4" s="54"/>
      <c r="BD4" s="51"/>
      <c r="BE4" s="51"/>
      <c r="BF4" s="181"/>
      <c r="BG4" s="51"/>
      <c r="BH4" s="51"/>
      <c r="BI4" s="51"/>
      <c r="BJ4" s="51"/>
      <c r="BK4" s="181"/>
      <c r="BL4" s="51"/>
      <c r="BM4" s="54"/>
      <c r="BN4" s="51"/>
      <c r="BO4" s="51"/>
      <c r="BP4" s="181"/>
      <c r="BQ4" s="51"/>
      <c r="BR4" s="54"/>
      <c r="BS4" s="51"/>
      <c r="BT4" s="51"/>
      <c r="BU4" s="181"/>
      <c r="BV4" s="51"/>
      <c r="BW4" s="54"/>
      <c r="BX4" s="51"/>
      <c r="BY4" s="51"/>
      <c r="BZ4" s="181"/>
      <c r="CA4" s="181"/>
      <c r="CB4" s="453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</row>
    <row x14ac:dyDescent="0.25" r="5" customHeight="1" ht="18.75">
      <c r="A5" s="62"/>
      <c r="B5" s="50"/>
      <c r="C5" s="50"/>
      <c r="D5" s="414"/>
      <c r="E5" s="414"/>
      <c r="F5" s="425"/>
      <c r="G5" s="375" t="s">
        <v>438</v>
      </c>
      <c r="H5" s="247"/>
      <c r="I5" s="247"/>
      <c r="J5" s="247"/>
      <c r="K5" s="247"/>
      <c r="L5" s="394">
        <f>SUM(I5:K5)</f>
      </c>
      <c r="M5" s="275">
        <f>W5</f>
      </c>
      <c r="N5" s="209">
        <f>L5-M5</f>
      </c>
      <c r="O5" s="183"/>
      <c r="P5" s="181"/>
      <c r="Q5" s="181"/>
      <c r="R5" s="181"/>
      <c r="S5" s="181"/>
      <c r="T5" s="186"/>
      <c r="U5" s="186"/>
      <c r="V5" s="186"/>
      <c r="W5" s="292"/>
      <c r="X5" s="292"/>
      <c r="Y5" s="51"/>
      <c r="Z5" s="51"/>
      <c r="AA5" s="51"/>
      <c r="AB5" s="181"/>
      <c r="AC5" s="181"/>
      <c r="AD5" s="181"/>
      <c r="AE5" s="181"/>
      <c r="AF5" s="181"/>
      <c r="AG5" s="181"/>
      <c r="AH5" s="51"/>
      <c r="AI5" s="181"/>
      <c r="AJ5" s="181"/>
      <c r="AK5" s="181"/>
      <c r="AL5" s="181"/>
      <c r="AM5" s="51"/>
      <c r="AN5" s="181"/>
      <c r="AO5" s="181"/>
      <c r="AP5" s="181"/>
      <c r="AQ5" s="181"/>
      <c r="AR5" s="51"/>
      <c r="AS5" s="51"/>
      <c r="AT5" s="51"/>
      <c r="AU5" s="51"/>
      <c r="AV5" s="181"/>
      <c r="AW5" s="51"/>
      <c r="AX5" s="51"/>
      <c r="AY5" s="51"/>
      <c r="AZ5" s="51"/>
      <c r="BA5" s="181"/>
      <c r="BB5" s="51"/>
      <c r="BC5" s="54"/>
      <c r="BD5" s="51"/>
      <c r="BE5" s="51"/>
      <c r="BF5" s="181"/>
      <c r="BG5" s="51"/>
      <c r="BH5" s="51"/>
      <c r="BI5" s="51"/>
      <c r="BJ5" s="51"/>
      <c r="BK5" s="181"/>
      <c r="BL5" s="51"/>
      <c r="BM5" s="54"/>
      <c r="BN5" s="51"/>
      <c r="BO5" s="51"/>
      <c r="BP5" s="181"/>
      <c r="BQ5" s="51"/>
      <c r="BR5" s="54"/>
      <c r="BS5" s="51"/>
      <c r="BT5" s="51"/>
      <c r="BU5" s="181"/>
      <c r="BV5" s="51"/>
      <c r="BW5" s="54"/>
      <c r="BX5" s="51"/>
      <c r="BY5" s="51"/>
      <c r="BZ5" s="181"/>
      <c r="CA5" s="181"/>
      <c r="CB5" s="453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4"/>
    </row>
    <row x14ac:dyDescent="0.25" r="6" customHeight="1" ht="18.75">
      <c r="A6" s="62"/>
      <c r="B6" s="50"/>
      <c r="C6" s="50"/>
      <c r="D6" s="414"/>
      <c r="E6" s="414"/>
      <c r="F6" s="425"/>
      <c r="G6" s="375" t="s">
        <v>537</v>
      </c>
      <c r="H6" s="394"/>
      <c r="I6" s="247"/>
      <c r="J6" s="247"/>
      <c r="K6" s="247"/>
      <c r="L6" s="394">
        <f>SUM(I6:K6)</f>
      </c>
      <c r="M6" s="275">
        <f>W6+AG6</f>
      </c>
      <c r="N6" s="209">
        <f>L6-M6</f>
      </c>
      <c r="O6" s="183"/>
      <c r="P6" s="181"/>
      <c r="Q6" s="181"/>
      <c r="R6" s="181"/>
      <c r="S6" s="181"/>
      <c r="T6" s="186"/>
      <c r="U6" s="186"/>
      <c r="V6" s="186"/>
      <c r="W6" s="292"/>
      <c r="X6" s="292"/>
      <c r="Y6" s="51"/>
      <c r="Z6" s="51"/>
      <c r="AA6" s="51"/>
      <c r="AB6" s="181"/>
      <c r="AC6" s="181"/>
      <c r="AD6" s="186"/>
      <c r="AE6" s="186"/>
      <c r="AF6" s="186"/>
      <c r="AG6" s="292"/>
      <c r="AH6" s="292"/>
      <c r="AI6" s="181"/>
      <c r="AJ6" s="181"/>
      <c r="AK6" s="181"/>
      <c r="AL6" s="181"/>
      <c r="AM6" s="51"/>
      <c r="AN6" s="181"/>
      <c r="AO6" s="181"/>
      <c r="AP6" s="181"/>
      <c r="AQ6" s="181"/>
      <c r="AR6" s="51"/>
      <c r="AS6" s="51"/>
      <c r="AT6" s="51"/>
      <c r="AU6" s="51"/>
      <c r="AV6" s="181"/>
      <c r="AW6" s="51"/>
      <c r="AX6" s="51"/>
      <c r="AY6" s="51"/>
      <c r="AZ6" s="51"/>
      <c r="BA6" s="181"/>
      <c r="BB6" s="51"/>
      <c r="BC6" s="54"/>
      <c r="BD6" s="51"/>
      <c r="BE6" s="51"/>
      <c r="BF6" s="181"/>
      <c r="BG6" s="51"/>
      <c r="BH6" s="51"/>
      <c r="BI6" s="51"/>
      <c r="BJ6" s="51"/>
      <c r="BK6" s="181"/>
      <c r="BL6" s="51"/>
      <c r="BM6" s="54"/>
      <c r="BN6" s="51"/>
      <c r="BO6" s="51"/>
      <c r="BP6" s="181"/>
      <c r="BQ6" s="51"/>
      <c r="BR6" s="54"/>
      <c r="BS6" s="51"/>
      <c r="BT6" s="51"/>
      <c r="BU6" s="181"/>
      <c r="BV6" s="51"/>
      <c r="BW6" s="54"/>
      <c r="BX6" s="51"/>
      <c r="BY6" s="51"/>
      <c r="BZ6" s="181"/>
      <c r="CA6" s="181"/>
      <c r="CB6" s="453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</row>
    <row x14ac:dyDescent="0.25" r="7" customHeight="1" ht="18.75">
      <c r="A7" s="62"/>
      <c r="B7" s="50"/>
      <c r="C7" s="50"/>
      <c r="D7" s="414"/>
      <c r="E7" s="414"/>
      <c r="F7" s="425"/>
      <c r="G7" s="375" t="s">
        <v>526</v>
      </c>
      <c r="H7" s="394"/>
      <c r="I7" s="247"/>
      <c r="J7" s="247"/>
      <c r="K7" s="247"/>
      <c r="L7" s="394">
        <f>SUM(I7:K7)</f>
      </c>
      <c r="M7" s="275">
        <f>W7</f>
      </c>
      <c r="N7" s="454">
        <f>L7-M7</f>
      </c>
      <c r="O7" s="183"/>
      <c r="P7" s="181"/>
      <c r="Q7" s="181"/>
      <c r="R7" s="181"/>
      <c r="S7" s="181"/>
      <c r="T7" s="186"/>
      <c r="U7" s="186"/>
      <c r="V7" s="186"/>
      <c r="W7" s="292"/>
      <c r="X7" s="292"/>
      <c r="Y7" s="51"/>
      <c r="Z7" s="51"/>
      <c r="AA7" s="51"/>
      <c r="AB7" s="181"/>
      <c r="AC7" s="181"/>
      <c r="AD7" s="181"/>
      <c r="AE7" s="181"/>
      <c r="AF7" s="181"/>
      <c r="AG7" s="181"/>
      <c r="AH7" s="51"/>
      <c r="AI7" s="181"/>
      <c r="AJ7" s="181"/>
      <c r="AK7" s="181"/>
      <c r="AL7" s="181"/>
      <c r="AM7" s="51"/>
      <c r="AN7" s="181"/>
      <c r="AO7" s="181"/>
      <c r="AP7" s="181"/>
      <c r="AQ7" s="181"/>
      <c r="AR7" s="51"/>
      <c r="AS7" s="51"/>
      <c r="AT7" s="51"/>
      <c r="AU7" s="51"/>
      <c r="AV7" s="181"/>
      <c r="AW7" s="51"/>
      <c r="AX7" s="51"/>
      <c r="AY7" s="51"/>
      <c r="AZ7" s="51"/>
      <c r="BA7" s="181"/>
      <c r="BB7" s="51"/>
      <c r="BC7" s="54"/>
      <c r="BD7" s="51"/>
      <c r="BE7" s="51"/>
      <c r="BF7" s="181"/>
      <c r="BG7" s="51"/>
      <c r="BH7" s="51"/>
      <c r="BI7" s="51"/>
      <c r="BJ7" s="51"/>
      <c r="BK7" s="181"/>
      <c r="BL7" s="51"/>
      <c r="BM7" s="54"/>
      <c r="BN7" s="51"/>
      <c r="BO7" s="51"/>
      <c r="BP7" s="181"/>
      <c r="BQ7" s="51"/>
      <c r="BR7" s="54"/>
      <c r="BS7" s="51"/>
      <c r="BT7" s="51"/>
      <c r="BU7" s="181"/>
      <c r="BV7" s="51"/>
      <c r="BW7" s="54"/>
      <c r="BX7" s="51"/>
      <c r="BY7" s="51"/>
      <c r="BZ7" s="181"/>
      <c r="CA7" s="181"/>
      <c r="CB7" s="453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</row>
    <row x14ac:dyDescent="0.25" r="8" customHeight="1" ht="18.75">
      <c r="A8" s="62"/>
      <c r="B8" s="50"/>
      <c r="C8" s="50"/>
      <c r="D8" s="414"/>
      <c r="E8" s="414"/>
      <c r="F8" s="425"/>
      <c r="G8" s="375" t="s">
        <v>485</v>
      </c>
      <c r="H8" s="247"/>
      <c r="I8" s="247"/>
      <c r="J8" s="247"/>
      <c r="K8" s="247"/>
      <c r="L8" s="394">
        <f>SUM(I8:K8)</f>
      </c>
      <c r="M8" s="275">
        <f>W8</f>
      </c>
      <c r="N8" s="209">
        <f>L8-M8</f>
      </c>
      <c r="O8" s="183"/>
      <c r="P8" s="181"/>
      <c r="Q8" s="181"/>
      <c r="R8" s="181"/>
      <c r="S8" s="181"/>
      <c r="T8" s="186"/>
      <c r="U8" s="186"/>
      <c r="V8" s="186"/>
      <c r="W8" s="292"/>
      <c r="X8" s="292"/>
      <c r="Y8" s="51"/>
      <c r="Z8" s="51"/>
      <c r="AA8" s="51"/>
      <c r="AB8" s="181"/>
      <c r="AC8" s="181"/>
      <c r="AD8" s="181"/>
      <c r="AE8" s="181"/>
      <c r="AF8" s="181"/>
      <c r="AG8" s="181"/>
      <c r="AH8" s="51"/>
      <c r="AI8" s="181"/>
      <c r="AJ8" s="181"/>
      <c r="AK8" s="181"/>
      <c r="AL8" s="181"/>
      <c r="AM8" s="51"/>
      <c r="AN8" s="181"/>
      <c r="AO8" s="181"/>
      <c r="AP8" s="181"/>
      <c r="AQ8" s="181"/>
      <c r="AR8" s="51"/>
      <c r="AS8" s="51"/>
      <c r="AT8" s="51"/>
      <c r="AU8" s="51"/>
      <c r="AV8" s="181"/>
      <c r="AW8" s="51"/>
      <c r="AX8" s="51"/>
      <c r="AY8" s="51"/>
      <c r="AZ8" s="51"/>
      <c r="BA8" s="181"/>
      <c r="BB8" s="51"/>
      <c r="BC8" s="54"/>
      <c r="BD8" s="51"/>
      <c r="BE8" s="51"/>
      <c r="BF8" s="181"/>
      <c r="BG8" s="51"/>
      <c r="BH8" s="51"/>
      <c r="BI8" s="51"/>
      <c r="BJ8" s="51"/>
      <c r="BK8" s="181"/>
      <c r="BL8" s="51"/>
      <c r="BM8" s="54"/>
      <c r="BN8" s="51"/>
      <c r="BO8" s="51"/>
      <c r="BP8" s="181"/>
      <c r="BQ8" s="51"/>
      <c r="BR8" s="54"/>
      <c r="BS8" s="51"/>
      <c r="BT8" s="51"/>
      <c r="BU8" s="181"/>
      <c r="BV8" s="51"/>
      <c r="BW8" s="54"/>
      <c r="BX8" s="51"/>
      <c r="BY8" s="51"/>
      <c r="BZ8" s="181"/>
      <c r="CA8" s="181"/>
      <c r="CB8" s="453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</row>
    <row x14ac:dyDescent="0.25" r="9" customHeight="1" ht="18.75">
      <c r="A9" s="54"/>
      <c r="B9" s="455"/>
      <c r="C9" s="455"/>
      <c r="D9" s="455"/>
      <c r="E9" s="455"/>
      <c r="F9" s="455"/>
      <c r="G9" s="455"/>
      <c r="H9" s="456"/>
      <c r="I9" s="400">
        <f>SUM(I4:I8)</f>
      </c>
      <c r="J9" s="457">
        <f>SUM(J4:J8)</f>
      </c>
      <c r="K9" s="457">
        <f>SUM(K4:K8)</f>
      </c>
      <c r="L9" s="457">
        <f>SUM(L4:L8)</f>
      </c>
      <c r="M9" s="400">
        <f>SUM(M4:M8)</f>
      </c>
      <c r="N9" s="400">
        <f>SUM(N4:N8)</f>
      </c>
      <c r="O9" s="400"/>
      <c r="P9" s="400"/>
      <c r="Q9" s="400"/>
      <c r="R9" s="387"/>
      <c r="S9" s="387"/>
      <c r="T9" s="400"/>
      <c r="U9" s="400"/>
      <c r="V9" s="400"/>
      <c r="W9" s="400"/>
      <c r="X9" s="387"/>
      <c r="Y9" s="387"/>
      <c r="Z9" s="387"/>
      <c r="AA9" s="387"/>
      <c r="AB9" s="387"/>
      <c r="AC9" s="387"/>
      <c r="AD9" s="400"/>
      <c r="AE9" s="400"/>
      <c r="AF9" s="400"/>
      <c r="AG9" s="400"/>
      <c r="AH9" s="387"/>
      <c r="AI9" s="387"/>
      <c r="AJ9" s="387"/>
      <c r="AK9" s="387"/>
      <c r="AL9" s="387"/>
      <c r="AM9" s="387"/>
      <c r="AN9" s="387"/>
      <c r="AO9" s="387"/>
      <c r="AP9" s="387"/>
      <c r="AQ9" s="387"/>
      <c r="AR9" s="387"/>
      <c r="AS9" s="387"/>
      <c r="AT9" s="387"/>
      <c r="AU9" s="387"/>
      <c r="AV9" s="387"/>
      <c r="AW9" s="387"/>
      <c r="AX9" s="387"/>
      <c r="AY9" s="387"/>
      <c r="AZ9" s="387"/>
      <c r="BA9" s="387"/>
      <c r="BB9" s="387"/>
      <c r="BC9" s="390"/>
      <c r="BD9" s="387"/>
      <c r="BE9" s="387"/>
      <c r="BF9" s="387"/>
      <c r="BG9" s="387"/>
      <c r="BH9" s="387"/>
      <c r="BI9" s="387"/>
      <c r="BJ9" s="387"/>
      <c r="BK9" s="387"/>
      <c r="BL9" s="387"/>
      <c r="BM9" s="390"/>
      <c r="BN9" s="387"/>
      <c r="BO9" s="387"/>
      <c r="BP9" s="387"/>
      <c r="BQ9" s="387"/>
      <c r="BR9" s="390"/>
      <c r="BS9" s="387"/>
      <c r="BT9" s="387"/>
      <c r="BU9" s="387"/>
      <c r="BV9" s="387"/>
      <c r="BW9" s="390"/>
      <c r="BX9" s="387"/>
      <c r="BY9" s="387"/>
      <c r="BZ9" s="387"/>
      <c r="CA9" s="387"/>
      <c r="CB9" s="387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</row>
    <row x14ac:dyDescent="0.25" r="10" customHeight="1" ht="18.75">
      <c r="A10" s="83"/>
      <c r="B10" s="82"/>
      <c r="C10" s="83" t="s">
        <v>538</v>
      </c>
      <c r="D10" s="452">
        <v>45306</v>
      </c>
      <c r="E10" s="452">
        <v>45351</v>
      </c>
      <c r="F10" s="419">
        <f>E10+90</f>
        <v>25569.041666666668</v>
      </c>
      <c r="G10" s="375" t="s">
        <v>438</v>
      </c>
      <c r="H10" s="402"/>
      <c r="I10" s="394"/>
      <c r="J10" s="394"/>
      <c r="K10" s="394"/>
      <c r="L10" s="247">
        <f>SUM(I10:K10)</f>
      </c>
      <c r="M10" s="275">
        <f>R10+W10</f>
      </c>
      <c r="N10" s="209">
        <f>L10-M10</f>
      </c>
      <c r="O10" s="186"/>
      <c r="P10" s="186"/>
      <c r="Q10" s="186"/>
      <c r="R10" s="301"/>
      <c r="S10" s="301"/>
      <c r="T10" s="186"/>
      <c r="U10" s="186"/>
      <c r="V10" s="186"/>
      <c r="W10" s="301"/>
      <c r="X10" s="348"/>
      <c r="Y10" s="51"/>
      <c r="Z10" s="51"/>
      <c r="AA10" s="51"/>
      <c r="AB10" s="181"/>
      <c r="AC10" s="181"/>
      <c r="AD10" s="181"/>
      <c r="AE10" s="181"/>
      <c r="AF10" s="181"/>
      <c r="AG10" s="181"/>
      <c r="AH10" s="51"/>
      <c r="AI10" s="181"/>
      <c r="AJ10" s="181"/>
      <c r="AK10" s="181"/>
      <c r="AL10" s="181"/>
      <c r="AM10" s="51"/>
      <c r="AN10" s="181"/>
      <c r="AO10" s="181"/>
      <c r="AP10" s="181"/>
      <c r="AQ10" s="181"/>
      <c r="AR10" s="51"/>
      <c r="AS10" s="51"/>
      <c r="AT10" s="51"/>
      <c r="AU10" s="51"/>
      <c r="AV10" s="181"/>
      <c r="AW10" s="51"/>
      <c r="AX10" s="51"/>
      <c r="AY10" s="51"/>
      <c r="AZ10" s="51"/>
      <c r="BA10" s="181"/>
      <c r="BB10" s="51"/>
      <c r="BC10" s="54"/>
      <c r="BD10" s="51"/>
      <c r="BE10" s="51"/>
      <c r="BF10" s="181"/>
      <c r="BG10" s="51"/>
      <c r="BH10" s="51"/>
      <c r="BI10" s="51"/>
      <c r="BJ10" s="51"/>
      <c r="BK10" s="181"/>
      <c r="BL10" s="51"/>
      <c r="BM10" s="54"/>
      <c r="BN10" s="51"/>
      <c r="BO10" s="51"/>
      <c r="BP10" s="181"/>
      <c r="BQ10" s="51"/>
      <c r="BR10" s="54"/>
      <c r="BS10" s="51"/>
      <c r="BT10" s="51"/>
      <c r="BU10" s="181"/>
      <c r="BV10" s="51"/>
      <c r="BW10" s="54"/>
      <c r="BX10" s="51"/>
      <c r="BY10" s="51"/>
      <c r="BZ10" s="181"/>
      <c r="CA10" s="181"/>
      <c r="CB10" s="453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</row>
    <row x14ac:dyDescent="0.25" r="11" customHeight="1" ht="18.75">
      <c r="A11" s="62"/>
      <c r="B11" s="50"/>
      <c r="C11" s="50"/>
      <c r="D11" s="414"/>
      <c r="E11" s="414"/>
      <c r="F11" s="425"/>
      <c r="G11" s="375" t="s">
        <v>434</v>
      </c>
      <c r="H11" s="247"/>
      <c r="I11" s="394"/>
      <c r="J11" s="394"/>
      <c r="K11" s="394"/>
      <c r="L11" s="247">
        <f>SUM(I11:K11)</f>
      </c>
      <c r="M11" s="275">
        <f>R11+W11+AB11</f>
      </c>
      <c r="N11" s="209">
        <f>L11-M11</f>
      </c>
      <c r="O11" s="186"/>
      <c r="P11" s="186"/>
      <c r="Q11" s="186"/>
      <c r="R11" s="301"/>
      <c r="S11" s="301"/>
      <c r="T11" s="186"/>
      <c r="U11" s="186"/>
      <c r="V11" s="186"/>
      <c r="W11" s="301"/>
      <c r="X11" s="348"/>
      <c r="Y11" s="51"/>
      <c r="Z11" s="186"/>
      <c r="AA11" s="186"/>
      <c r="AB11" s="301"/>
      <c r="AC11" s="292"/>
      <c r="AD11" s="181"/>
      <c r="AE11" s="181"/>
      <c r="AF11" s="181"/>
      <c r="AG11" s="181"/>
      <c r="AH11" s="51"/>
      <c r="AI11" s="181"/>
      <c r="AJ11" s="181"/>
      <c r="AK11" s="181"/>
      <c r="AL11" s="181"/>
      <c r="AM11" s="51"/>
      <c r="AN11" s="181"/>
      <c r="AO11" s="181"/>
      <c r="AP11" s="181"/>
      <c r="AQ11" s="181"/>
      <c r="AR11" s="51"/>
      <c r="AS11" s="51"/>
      <c r="AT11" s="51"/>
      <c r="AU11" s="51"/>
      <c r="AV11" s="181"/>
      <c r="AW11" s="51"/>
      <c r="AX11" s="51"/>
      <c r="AY11" s="51"/>
      <c r="AZ11" s="51"/>
      <c r="BA11" s="181"/>
      <c r="BB11" s="51"/>
      <c r="BC11" s="54"/>
      <c r="BD11" s="51"/>
      <c r="BE11" s="51"/>
      <c r="BF11" s="181"/>
      <c r="BG11" s="51"/>
      <c r="BH11" s="51"/>
      <c r="BI11" s="51"/>
      <c r="BJ11" s="51"/>
      <c r="BK11" s="181"/>
      <c r="BL11" s="51"/>
      <c r="BM11" s="54"/>
      <c r="BN11" s="51"/>
      <c r="BO11" s="51"/>
      <c r="BP11" s="181"/>
      <c r="BQ11" s="51"/>
      <c r="BR11" s="54"/>
      <c r="BS11" s="51"/>
      <c r="BT11" s="51"/>
      <c r="BU11" s="181"/>
      <c r="BV11" s="51"/>
      <c r="BW11" s="54"/>
      <c r="BX11" s="51"/>
      <c r="BY11" s="51"/>
      <c r="BZ11" s="181"/>
      <c r="CA11" s="181"/>
      <c r="CB11" s="453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</row>
    <row x14ac:dyDescent="0.25" r="12" customHeight="1" ht="18.75">
      <c r="A12" s="62"/>
      <c r="B12" s="50"/>
      <c r="C12" s="50"/>
      <c r="D12" s="414"/>
      <c r="E12" s="414"/>
      <c r="F12" s="425"/>
      <c r="G12" s="375" t="s">
        <v>485</v>
      </c>
      <c r="H12" s="247"/>
      <c r="I12" s="394"/>
      <c r="J12" s="394"/>
      <c r="K12" s="394"/>
      <c r="L12" s="247">
        <f>SUM(I12:K12)</f>
      </c>
      <c r="M12" s="275">
        <f>R12+W12</f>
      </c>
      <c r="N12" s="209">
        <f>L12-M12</f>
      </c>
      <c r="O12" s="186"/>
      <c r="P12" s="186"/>
      <c r="Q12" s="186"/>
      <c r="R12" s="301"/>
      <c r="S12" s="301"/>
      <c r="T12" s="186"/>
      <c r="U12" s="186"/>
      <c r="V12" s="186"/>
      <c r="W12" s="301"/>
      <c r="X12" s="348"/>
      <c r="Y12" s="51"/>
      <c r="Z12" s="52"/>
      <c r="AA12" s="52"/>
      <c r="AB12" s="79"/>
      <c r="AC12" s="181"/>
      <c r="AD12" s="181"/>
      <c r="AE12" s="181"/>
      <c r="AF12" s="181"/>
      <c r="AG12" s="181"/>
      <c r="AH12" s="51"/>
      <c r="AI12" s="181"/>
      <c r="AJ12" s="181"/>
      <c r="AK12" s="181"/>
      <c r="AL12" s="181"/>
      <c r="AM12" s="51"/>
      <c r="AN12" s="181"/>
      <c r="AO12" s="181"/>
      <c r="AP12" s="181"/>
      <c r="AQ12" s="181"/>
      <c r="AR12" s="51"/>
      <c r="AS12" s="51"/>
      <c r="AT12" s="51"/>
      <c r="AU12" s="51"/>
      <c r="AV12" s="181"/>
      <c r="AW12" s="51"/>
      <c r="AX12" s="51"/>
      <c r="AY12" s="51"/>
      <c r="AZ12" s="51"/>
      <c r="BA12" s="181"/>
      <c r="BB12" s="51"/>
      <c r="BC12" s="54"/>
      <c r="BD12" s="51"/>
      <c r="BE12" s="51"/>
      <c r="BF12" s="181"/>
      <c r="BG12" s="51"/>
      <c r="BH12" s="51"/>
      <c r="BI12" s="51"/>
      <c r="BJ12" s="51"/>
      <c r="BK12" s="181"/>
      <c r="BL12" s="51"/>
      <c r="BM12" s="54"/>
      <c r="BN12" s="51"/>
      <c r="BO12" s="51"/>
      <c r="BP12" s="181"/>
      <c r="BQ12" s="51"/>
      <c r="BR12" s="54"/>
      <c r="BS12" s="51"/>
      <c r="BT12" s="51"/>
      <c r="BU12" s="181"/>
      <c r="BV12" s="51"/>
      <c r="BW12" s="54"/>
      <c r="BX12" s="51"/>
      <c r="BY12" s="51"/>
      <c r="BZ12" s="181"/>
      <c r="CA12" s="181"/>
      <c r="CB12" s="453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</row>
    <row x14ac:dyDescent="0.25" r="13" customHeight="1" ht="18.75">
      <c r="A13" s="62"/>
      <c r="B13" s="50"/>
      <c r="C13" s="50"/>
      <c r="D13" s="414"/>
      <c r="E13" s="414"/>
      <c r="F13" s="425"/>
      <c r="G13" s="375" t="s">
        <v>537</v>
      </c>
      <c r="H13" s="247"/>
      <c r="I13" s="394"/>
      <c r="J13" s="394"/>
      <c r="K13" s="394"/>
      <c r="L13" s="394">
        <f>SUM(I13:K13)</f>
      </c>
      <c r="M13" s="275">
        <f>R13+W13+AG13</f>
      </c>
      <c r="N13" s="209">
        <f>L13-M13</f>
      </c>
      <c r="O13" s="186"/>
      <c r="P13" s="186"/>
      <c r="Q13" s="186"/>
      <c r="R13" s="301"/>
      <c r="S13" s="301"/>
      <c r="T13" s="186"/>
      <c r="U13" s="186"/>
      <c r="V13" s="186"/>
      <c r="W13" s="301"/>
      <c r="X13" s="348"/>
      <c r="Y13" s="51"/>
      <c r="Z13" s="52"/>
      <c r="AA13" s="52"/>
      <c r="AB13" s="181"/>
      <c r="AC13" s="181"/>
      <c r="AD13" s="186"/>
      <c r="AE13" s="186"/>
      <c r="AF13" s="186"/>
      <c r="AG13" s="292"/>
      <c r="AH13" s="185"/>
      <c r="AI13" s="181"/>
      <c r="AJ13" s="181"/>
      <c r="AK13" s="181"/>
      <c r="AL13" s="181"/>
      <c r="AM13" s="51"/>
      <c r="AN13" s="181"/>
      <c r="AO13" s="181"/>
      <c r="AP13" s="181"/>
      <c r="AQ13" s="181"/>
      <c r="AR13" s="51"/>
      <c r="AS13" s="105"/>
      <c r="AT13" s="105"/>
      <c r="AU13" s="105"/>
      <c r="AV13" s="181"/>
      <c r="AW13" s="51"/>
      <c r="AX13" s="105"/>
      <c r="AY13" s="105"/>
      <c r="AZ13" s="105"/>
      <c r="BA13" s="181"/>
      <c r="BB13" s="51"/>
      <c r="BC13" s="105"/>
      <c r="BD13" s="105"/>
      <c r="BE13" s="105"/>
      <c r="BF13" s="181"/>
      <c r="BG13" s="51"/>
      <c r="BH13" s="105"/>
      <c r="BI13" s="105"/>
      <c r="BJ13" s="105"/>
      <c r="BK13" s="181"/>
      <c r="BL13" s="51"/>
      <c r="BM13" s="105"/>
      <c r="BN13" s="105"/>
      <c r="BO13" s="105"/>
      <c r="BP13" s="181"/>
      <c r="BQ13" s="51"/>
      <c r="BR13" s="105"/>
      <c r="BS13" s="105"/>
      <c r="BT13" s="105"/>
      <c r="BU13" s="181"/>
      <c r="BV13" s="51"/>
      <c r="BW13" s="105"/>
      <c r="BX13" s="105"/>
      <c r="BY13" s="105"/>
      <c r="BZ13" s="181"/>
      <c r="CA13" s="181"/>
      <c r="CB13" s="453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</row>
    <row x14ac:dyDescent="0.25" r="14" customHeight="1" ht="18.75">
      <c r="A14" s="54"/>
      <c r="B14" s="455"/>
      <c r="C14" s="455"/>
      <c r="D14" s="455"/>
      <c r="E14" s="455"/>
      <c r="F14" s="455"/>
      <c r="G14" s="455"/>
      <c r="H14" s="456"/>
      <c r="I14" s="457">
        <f>SUM(I10:I13)</f>
      </c>
      <c r="J14" s="457">
        <f>SUM(J10:J13)</f>
      </c>
      <c r="K14" s="457">
        <f>SUM(K10:K13)</f>
      </c>
      <c r="L14" s="457">
        <f>SUM(L10:L13)</f>
      </c>
      <c r="M14" s="400">
        <f>SUM(M10:M13)</f>
      </c>
      <c r="N14" s="400">
        <f>SUM(N10:N13)</f>
      </c>
      <c r="O14" s="400"/>
      <c r="P14" s="400"/>
      <c r="Q14" s="400"/>
      <c r="R14" s="400"/>
      <c r="S14" s="387"/>
      <c r="T14" s="400"/>
      <c r="U14" s="400"/>
      <c r="V14" s="400"/>
      <c r="W14" s="400"/>
      <c r="X14" s="387"/>
      <c r="Y14" s="387"/>
      <c r="Z14" s="400"/>
      <c r="AA14" s="400"/>
      <c r="AB14" s="400"/>
      <c r="AC14" s="400"/>
      <c r="AD14" s="400"/>
      <c r="AE14" s="400"/>
      <c r="AF14" s="400"/>
      <c r="AG14" s="400"/>
      <c r="AH14" s="387"/>
      <c r="AI14" s="387"/>
      <c r="AJ14" s="387"/>
      <c r="AK14" s="387"/>
      <c r="AL14" s="387"/>
      <c r="AM14" s="387"/>
      <c r="AN14" s="387"/>
      <c r="AO14" s="387"/>
      <c r="AP14" s="387"/>
      <c r="AQ14" s="387"/>
      <c r="AR14" s="387"/>
      <c r="AS14" s="387"/>
      <c r="AT14" s="387"/>
      <c r="AU14" s="387"/>
      <c r="AV14" s="387"/>
      <c r="AW14" s="387"/>
      <c r="AX14" s="387"/>
      <c r="AY14" s="387"/>
      <c r="AZ14" s="387"/>
      <c r="BA14" s="387"/>
      <c r="BB14" s="387"/>
      <c r="BC14" s="390"/>
      <c r="BD14" s="387"/>
      <c r="BE14" s="387"/>
      <c r="BF14" s="387"/>
      <c r="BG14" s="387"/>
      <c r="BH14" s="387"/>
      <c r="BI14" s="387"/>
      <c r="BJ14" s="387"/>
      <c r="BK14" s="387"/>
      <c r="BL14" s="387"/>
      <c r="BM14" s="390"/>
      <c r="BN14" s="387"/>
      <c r="BO14" s="387"/>
      <c r="BP14" s="387"/>
      <c r="BQ14" s="387"/>
      <c r="BR14" s="390"/>
      <c r="BS14" s="387"/>
      <c r="BT14" s="387"/>
      <c r="BU14" s="387"/>
      <c r="BV14" s="387"/>
      <c r="BW14" s="390"/>
      <c r="BX14" s="387"/>
      <c r="BY14" s="387"/>
      <c r="BZ14" s="387"/>
      <c r="CA14" s="387"/>
      <c r="CB14" s="387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</row>
    <row x14ac:dyDescent="0.25" r="15" customHeight="1" ht="18.75">
      <c r="A15" s="83"/>
      <c r="B15" s="82"/>
      <c r="C15" s="83" t="s">
        <v>539</v>
      </c>
      <c r="D15" s="452" t="s">
        <v>540</v>
      </c>
      <c r="E15" s="452" t="s">
        <v>541</v>
      </c>
      <c r="F15" s="419">
        <f>E15+90</f>
        <v>25569.041666666668</v>
      </c>
      <c r="G15" s="375" t="s">
        <v>435</v>
      </c>
      <c r="H15" s="402"/>
      <c r="I15" s="394"/>
      <c r="J15" s="394"/>
      <c r="K15" s="394"/>
      <c r="L15" s="394">
        <f>SUM(I15:K15)</f>
      </c>
      <c r="M15" s="275">
        <f>R15+W15+AG15</f>
      </c>
      <c r="N15" s="209">
        <f>L15-M15</f>
      </c>
      <c r="O15" s="186"/>
      <c r="P15" s="186"/>
      <c r="Q15" s="186"/>
      <c r="R15" s="301"/>
      <c r="S15" s="348"/>
      <c r="T15" s="186"/>
      <c r="U15" s="186"/>
      <c r="V15" s="186"/>
      <c r="W15" s="301"/>
      <c r="X15" s="301"/>
      <c r="Y15" s="51"/>
      <c r="Z15" s="51"/>
      <c r="AA15" s="51"/>
      <c r="AB15" s="181"/>
      <c r="AC15" s="181"/>
      <c r="AD15" s="186"/>
      <c r="AE15" s="186"/>
      <c r="AF15" s="186"/>
      <c r="AG15" s="292"/>
      <c r="AH15" s="292"/>
      <c r="AI15" s="181"/>
      <c r="AJ15" s="181"/>
      <c r="AK15" s="181"/>
      <c r="AL15" s="181"/>
      <c r="AM15" s="51"/>
      <c r="AN15" s="181"/>
      <c r="AO15" s="181"/>
      <c r="AP15" s="181"/>
      <c r="AQ15" s="181"/>
      <c r="AR15" s="51"/>
      <c r="AS15" s="51"/>
      <c r="AT15" s="51"/>
      <c r="AU15" s="51"/>
      <c r="AV15" s="181"/>
      <c r="AW15" s="51"/>
      <c r="AX15" s="51"/>
      <c r="AY15" s="51"/>
      <c r="AZ15" s="51"/>
      <c r="BA15" s="181"/>
      <c r="BB15" s="51"/>
      <c r="BC15" s="54"/>
      <c r="BD15" s="51"/>
      <c r="BE15" s="51"/>
      <c r="BF15" s="181"/>
      <c r="BG15" s="51"/>
      <c r="BH15" s="51"/>
      <c r="BI15" s="51"/>
      <c r="BJ15" s="51"/>
      <c r="BK15" s="181"/>
      <c r="BL15" s="51"/>
      <c r="BM15" s="54"/>
      <c r="BN15" s="51"/>
      <c r="BO15" s="51"/>
      <c r="BP15" s="181"/>
      <c r="BQ15" s="51"/>
      <c r="BR15" s="54"/>
      <c r="BS15" s="51"/>
      <c r="BT15" s="51"/>
      <c r="BU15" s="181"/>
      <c r="BV15" s="51"/>
      <c r="BW15" s="54"/>
      <c r="BX15" s="51"/>
      <c r="BY15" s="51"/>
      <c r="BZ15" s="181"/>
      <c r="CA15" s="181"/>
      <c r="CB15" s="453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</row>
    <row x14ac:dyDescent="0.25" r="16" customHeight="1" ht="18.75">
      <c r="A16" s="62"/>
      <c r="B16" s="50"/>
      <c r="C16" s="50"/>
      <c r="D16" s="458"/>
      <c r="E16" s="458"/>
      <c r="F16" s="425"/>
      <c r="G16" s="375" t="s">
        <v>434</v>
      </c>
      <c r="H16" s="247"/>
      <c r="I16" s="394"/>
      <c r="J16" s="394"/>
      <c r="K16" s="394"/>
      <c r="L16" s="394">
        <f>SUM(I16:K16)</f>
      </c>
      <c r="M16" s="275">
        <f>W16</f>
      </c>
      <c r="N16" s="209">
        <f>L16-M16</f>
      </c>
      <c r="O16" s="183"/>
      <c r="P16" s="181"/>
      <c r="Q16" s="181"/>
      <c r="R16" s="181"/>
      <c r="S16" s="181"/>
      <c r="T16" s="186"/>
      <c r="U16" s="186"/>
      <c r="V16" s="186"/>
      <c r="W16" s="301"/>
      <c r="X16" s="301"/>
      <c r="Y16" s="51"/>
      <c r="Z16" s="51"/>
      <c r="AA16" s="51"/>
      <c r="AB16" s="181"/>
      <c r="AC16" s="181"/>
      <c r="AD16" s="181"/>
      <c r="AE16" s="181"/>
      <c r="AF16" s="181"/>
      <c r="AG16" s="181"/>
      <c r="AH16" s="51"/>
      <c r="AI16" s="181"/>
      <c r="AJ16" s="181"/>
      <c r="AK16" s="181"/>
      <c r="AL16" s="181"/>
      <c r="AM16" s="51"/>
      <c r="AN16" s="181"/>
      <c r="AO16" s="181"/>
      <c r="AP16" s="181"/>
      <c r="AQ16" s="181"/>
      <c r="AR16" s="51"/>
      <c r="AS16" s="51"/>
      <c r="AT16" s="51"/>
      <c r="AU16" s="51"/>
      <c r="AV16" s="181"/>
      <c r="AW16" s="51"/>
      <c r="AX16" s="51"/>
      <c r="AY16" s="51"/>
      <c r="AZ16" s="51"/>
      <c r="BA16" s="181"/>
      <c r="BB16" s="51"/>
      <c r="BC16" s="54"/>
      <c r="BD16" s="51"/>
      <c r="BE16" s="51"/>
      <c r="BF16" s="181"/>
      <c r="BG16" s="51"/>
      <c r="BH16" s="51"/>
      <c r="BI16" s="51"/>
      <c r="BJ16" s="51"/>
      <c r="BK16" s="181"/>
      <c r="BL16" s="51"/>
      <c r="BM16" s="54"/>
      <c r="BN16" s="51"/>
      <c r="BO16" s="51"/>
      <c r="BP16" s="181"/>
      <c r="BQ16" s="51"/>
      <c r="BR16" s="54"/>
      <c r="BS16" s="51"/>
      <c r="BT16" s="51"/>
      <c r="BU16" s="181"/>
      <c r="BV16" s="51"/>
      <c r="BW16" s="54"/>
      <c r="BX16" s="51"/>
      <c r="BY16" s="51"/>
      <c r="BZ16" s="181"/>
      <c r="CA16" s="181"/>
      <c r="CB16" s="453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</row>
    <row x14ac:dyDescent="0.25" r="17" customHeight="1" ht="18.75">
      <c r="A17" s="62"/>
      <c r="B17" s="50"/>
      <c r="C17" s="50"/>
      <c r="D17" s="458"/>
      <c r="E17" s="458"/>
      <c r="F17" s="425"/>
      <c r="G17" s="375" t="s">
        <v>438</v>
      </c>
      <c r="H17" s="247"/>
      <c r="I17" s="394"/>
      <c r="J17" s="394"/>
      <c r="K17" s="394"/>
      <c r="L17" s="394">
        <f>SUM(I17:K17)</f>
      </c>
      <c r="M17" s="275">
        <f>R17+W17</f>
      </c>
      <c r="N17" s="209">
        <f>L17-M17</f>
      </c>
      <c r="O17" s="186"/>
      <c r="P17" s="186"/>
      <c r="Q17" s="186"/>
      <c r="R17" s="301"/>
      <c r="S17" s="301"/>
      <c r="T17" s="186"/>
      <c r="U17" s="186"/>
      <c r="V17" s="186"/>
      <c r="W17" s="301"/>
      <c r="X17" s="301"/>
      <c r="Y17" s="51"/>
      <c r="Z17" s="51"/>
      <c r="AA17" s="51"/>
      <c r="AB17" s="181"/>
      <c r="AC17" s="181"/>
      <c r="AD17" s="181"/>
      <c r="AE17" s="181"/>
      <c r="AF17" s="181"/>
      <c r="AG17" s="181"/>
      <c r="AH17" s="51"/>
      <c r="AI17" s="186"/>
      <c r="AJ17" s="186"/>
      <c r="AK17" s="186"/>
      <c r="AL17" s="186"/>
      <c r="AM17" s="51"/>
      <c r="AN17" s="181"/>
      <c r="AO17" s="181"/>
      <c r="AP17" s="181"/>
      <c r="AQ17" s="181"/>
      <c r="AR17" s="51"/>
      <c r="AS17" s="51"/>
      <c r="AT17" s="51"/>
      <c r="AU17" s="51"/>
      <c r="AV17" s="181"/>
      <c r="AW17" s="51"/>
      <c r="AX17" s="51"/>
      <c r="AY17" s="51"/>
      <c r="AZ17" s="51"/>
      <c r="BA17" s="181"/>
      <c r="BB17" s="51"/>
      <c r="BC17" s="54"/>
      <c r="BD17" s="51"/>
      <c r="BE17" s="51"/>
      <c r="BF17" s="181"/>
      <c r="BG17" s="51"/>
      <c r="BH17" s="51"/>
      <c r="BI17" s="51"/>
      <c r="BJ17" s="51"/>
      <c r="BK17" s="181"/>
      <c r="BL17" s="51"/>
      <c r="BM17" s="54"/>
      <c r="BN17" s="51"/>
      <c r="BO17" s="51"/>
      <c r="BP17" s="181"/>
      <c r="BQ17" s="51"/>
      <c r="BR17" s="54"/>
      <c r="BS17" s="51"/>
      <c r="BT17" s="51"/>
      <c r="BU17" s="181"/>
      <c r="BV17" s="51"/>
      <c r="BW17" s="54"/>
      <c r="BX17" s="51"/>
      <c r="BY17" s="51"/>
      <c r="BZ17" s="181"/>
      <c r="CA17" s="181"/>
      <c r="CB17" s="453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</row>
    <row x14ac:dyDescent="0.25" r="18" customHeight="1" ht="18.75">
      <c r="A18" s="54"/>
      <c r="B18" s="455"/>
      <c r="C18" s="455"/>
      <c r="D18" s="455"/>
      <c r="E18" s="455"/>
      <c r="F18" s="455"/>
      <c r="G18" s="455"/>
      <c r="H18" s="456"/>
      <c r="I18" s="457">
        <f>SUM(I15:I17)</f>
      </c>
      <c r="J18" s="457">
        <f>SUM(J15:J17)</f>
      </c>
      <c r="K18" s="457">
        <f>SUM(K15:K17)</f>
      </c>
      <c r="L18" s="457">
        <f>SUM(L15:L17)</f>
      </c>
      <c r="M18" s="400">
        <f>SUM(M15:M17)</f>
      </c>
      <c r="N18" s="400">
        <f>SUM(N15:N17)</f>
      </c>
      <c r="O18" s="400"/>
      <c r="P18" s="400"/>
      <c r="Q18" s="400"/>
      <c r="R18" s="400"/>
      <c r="S18" s="387"/>
      <c r="T18" s="400"/>
      <c r="U18" s="400"/>
      <c r="V18" s="400"/>
      <c r="W18" s="400"/>
      <c r="X18" s="387"/>
      <c r="Y18" s="387"/>
      <c r="Z18" s="387"/>
      <c r="AA18" s="387"/>
      <c r="AB18" s="387"/>
      <c r="AC18" s="387"/>
      <c r="AD18" s="400"/>
      <c r="AE18" s="400"/>
      <c r="AF18" s="400"/>
      <c r="AG18" s="400"/>
      <c r="AH18" s="387"/>
      <c r="AI18" s="387"/>
      <c r="AJ18" s="387"/>
      <c r="AK18" s="387"/>
      <c r="AL18" s="387"/>
      <c r="AM18" s="387"/>
      <c r="AN18" s="387"/>
      <c r="AO18" s="387"/>
      <c r="AP18" s="387"/>
      <c r="AQ18" s="387"/>
      <c r="AR18" s="387"/>
      <c r="AS18" s="387"/>
      <c r="AT18" s="387"/>
      <c r="AU18" s="387"/>
      <c r="AV18" s="387"/>
      <c r="AW18" s="387"/>
      <c r="AX18" s="387"/>
      <c r="AY18" s="387"/>
      <c r="AZ18" s="387"/>
      <c r="BA18" s="387"/>
      <c r="BB18" s="387"/>
      <c r="BC18" s="390"/>
      <c r="BD18" s="387"/>
      <c r="BE18" s="387"/>
      <c r="BF18" s="387"/>
      <c r="BG18" s="387"/>
      <c r="BH18" s="387"/>
      <c r="BI18" s="387"/>
      <c r="BJ18" s="387"/>
      <c r="BK18" s="387"/>
      <c r="BL18" s="387"/>
      <c r="BM18" s="390"/>
      <c r="BN18" s="387"/>
      <c r="BO18" s="387"/>
      <c r="BP18" s="387"/>
      <c r="BQ18" s="387"/>
      <c r="BR18" s="390"/>
      <c r="BS18" s="387"/>
      <c r="BT18" s="387"/>
      <c r="BU18" s="387"/>
      <c r="BV18" s="387"/>
      <c r="BW18" s="390"/>
      <c r="BX18" s="387"/>
      <c r="BY18" s="387"/>
      <c r="BZ18" s="387"/>
      <c r="CA18" s="387"/>
      <c r="CB18" s="387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</row>
    <row x14ac:dyDescent="0.25" r="19" customHeight="1" ht="18.75">
      <c r="A19" s="83"/>
      <c r="B19" s="459"/>
      <c r="C19" s="460" t="s">
        <v>542</v>
      </c>
      <c r="D19" s="461">
        <v>45352</v>
      </c>
      <c r="E19" s="461">
        <v>45361</v>
      </c>
      <c r="F19" s="462">
        <f>E19+90</f>
        <v>25569.041666666668</v>
      </c>
      <c r="G19" s="375" t="s">
        <v>509</v>
      </c>
      <c r="H19" s="402"/>
      <c r="I19" s="394"/>
      <c r="J19" s="394"/>
      <c r="K19" s="394"/>
      <c r="L19" s="394">
        <f>SUM(I19:K19)</f>
      </c>
      <c r="M19" s="275">
        <f>AB19</f>
      </c>
      <c r="N19" s="209">
        <f>L19-M19</f>
      </c>
      <c r="O19" s="52"/>
      <c r="P19" s="52"/>
      <c r="Q19" s="52"/>
      <c r="R19" s="52"/>
      <c r="S19" s="52"/>
      <c r="T19" s="62"/>
      <c r="U19" s="52"/>
      <c r="V19" s="52"/>
      <c r="W19" s="52"/>
      <c r="X19" s="52"/>
      <c r="Y19" s="186"/>
      <c r="Z19" s="276"/>
      <c r="AA19" s="276"/>
      <c r="AB19" s="292"/>
      <c r="AC19" s="301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453"/>
      <c r="CC19" s="52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</row>
    <row x14ac:dyDescent="0.25" r="20" customHeight="1" ht="18.75">
      <c r="A20" s="62"/>
      <c r="B20" s="463"/>
      <c r="C20" s="464"/>
      <c r="D20" s="465"/>
      <c r="E20" s="465"/>
      <c r="F20" s="466"/>
      <c r="G20" s="375" t="s">
        <v>526</v>
      </c>
      <c r="H20" s="247"/>
      <c r="I20" s="394"/>
      <c r="J20" s="394"/>
      <c r="K20" s="394"/>
      <c r="L20" s="394">
        <f>SUM(I20:K20)</f>
      </c>
      <c r="M20" s="275">
        <f>AB20</f>
      </c>
      <c r="N20" s="209">
        <f>L20-M20</f>
      </c>
      <c r="O20" s="52"/>
      <c r="P20" s="52"/>
      <c r="Q20" s="52"/>
      <c r="R20" s="52"/>
      <c r="S20" s="52"/>
      <c r="T20" s="62"/>
      <c r="U20" s="52"/>
      <c r="V20" s="52"/>
      <c r="W20" s="52"/>
      <c r="X20" s="52"/>
      <c r="Y20" s="186"/>
      <c r="Z20" s="186"/>
      <c r="AA20" s="186"/>
      <c r="AB20" s="292"/>
      <c r="AC20" s="301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453"/>
      <c r="CC20" s="52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</row>
    <row x14ac:dyDescent="0.25" r="21" customHeight="1" ht="18.75">
      <c r="A21" s="62"/>
      <c r="B21" s="463"/>
      <c r="C21" s="464"/>
      <c r="D21" s="465"/>
      <c r="E21" s="465"/>
      <c r="F21" s="466"/>
      <c r="G21" s="375" t="s">
        <v>430</v>
      </c>
      <c r="H21" s="247"/>
      <c r="I21" s="394"/>
      <c r="J21" s="394"/>
      <c r="K21" s="394"/>
      <c r="L21" s="394">
        <f>SUM(I21:K21)</f>
      </c>
      <c r="M21" s="275">
        <f>AB21</f>
      </c>
      <c r="N21" s="209">
        <f>L21-M21</f>
      </c>
      <c r="O21" s="52"/>
      <c r="P21" s="52"/>
      <c r="Q21" s="52"/>
      <c r="R21" s="52"/>
      <c r="S21" s="52"/>
      <c r="T21" s="62"/>
      <c r="U21" s="52"/>
      <c r="V21" s="52"/>
      <c r="W21" s="52"/>
      <c r="X21" s="52"/>
      <c r="Y21" s="186"/>
      <c r="Z21" s="186"/>
      <c r="AA21" s="186"/>
      <c r="AB21" s="292"/>
      <c r="AC21" s="301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453"/>
      <c r="CC21" s="52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</row>
    <row x14ac:dyDescent="0.25" r="22" customHeight="1" ht="18.75">
      <c r="A22" s="54"/>
      <c r="B22" s="455"/>
      <c r="C22" s="455"/>
      <c r="D22" s="455"/>
      <c r="E22" s="455"/>
      <c r="F22" s="455"/>
      <c r="G22" s="455"/>
      <c r="H22" s="456"/>
      <c r="I22" s="457">
        <f>SUM(I19:I21)</f>
      </c>
      <c r="J22" s="457">
        <f>SUM(J19:J21)</f>
      </c>
      <c r="K22" s="457">
        <f>SUM(K19:K21)</f>
      </c>
      <c r="L22" s="457">
        <f>SUM(L19:L21)</f>
      </c>
      <c r="M22" s="400">
        <f>SUM(M19:M21)</f>
      </c>
      <c r="N22" s="400">
        <f>SUM(N19:N21)</f>
      </c>
      <c r="O22" s="400"/>
      <c r="P22" s="400"/>
      <c r="Q22" s="400"/>
      <c r="R22" s="387"/>
      <c r="S22" s="387"/>
      <c r="T22" s="390"/>
      <c r="U22" s="387"/>
      <c r="V22" s="387"/>
      <c r="W22" s="387"/>
      <c r="X22" s="387"/>
      <c r="Y22" s="400"/>
      <c r="Z22" s="400"/>
      <c r="AA22" s="400"/>
      <c r="AB22" s="400"/>
      <c r="AC22" s="387"/>
      <c r="AD22" s="387"/>
      <c r="AE22" s="387"/>
      <c r="AF22" s="387"/>
      <c r="AG22" s="387"/>
      <c r="AH22" s="387"/>
      <c r="AI22" s="387"/>
      <c r="AJ22" s="387"/>
      <c r="AK22" s="387"/>
      <c r="AL22" s="387"/>
      <c r="AM22" s="387"/>
      <c r="AN22" s="387"/>
      <c r="AO22" s="387"/>
      <c r="AP22" s="387"/>
      <c r="AQ22" s="387"/>
      <c r="AR22" s="387"/>
      <c r="AS22" s="387"/>
      <c r="AT22" s="387"/>
      <c r="AU22" s="387"/>
      <c r="AV22" s="387"/>
      <c r="AW22" s="387"/>
      <c r="AX22" s="387"/>
      <c r="AY22" s="387"/>
      <c r="AZ22" s="387"/>
      <c r="BA22" s="387"/>
      <c r="BB22" s="387"/>
      <c r="BC22" s="390"/>
      <c r="BD22" s="387"/>
      <c r="BE22" s="387"/>
      <c r="BF22" s="387"/>
      <c r="BG22" s="387"/>
      <c r="BH22" s="387"/>
      <c r="BI22" s="387"/>
      <c r="BJ22" s="387"/>
      <c r="BK22" s="387"/>
      <c r="BL22" s="387"/>
      <c r="BM22" s="390"/>
      <c r="BN22" s="387"/>
      <c r="BO22" s="387"/>
      <c r="BP22" s="387"/>
      <c r="BQ22" s="387"/>
      <c r="BR22" s="390"/>
      <c r="BS22" s="387"/>
      <c r="BT22" s="387"/>
      <c r="BU22" s="387"/>
      <c r="BV22" s="387"/>
      <c r="BW22" s="390"/>
      <c r="BX22" s="387"/>
      <c r="BY22" s="387"/>
      <c r="BZ22" s="387"/>
      <c r="CA22" s="387"/>
      <c r="CB22" s="387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</row>
    <row x14ac:dyDescent="0.25" r="23" customHeight="1" ht="18.75">
      <c r="A23" s="83"/>
      <c r="B23" s="219"/>
      <c r="C23" s="219" t="s">
        <v>508</v>
      </c>
      <c r="D23" s="297">
        <v>45352</v>
      </c>
      <c r="E23" s="297">
        <v>45361</v>
      </c>
      <c r="F23" s="298">
        <f>E23+90</f>
        <v>25569.041666666668</v>
      </c>
      <c r="G23" s="378" t="s">
        <v>510</v>
      </c>
      <c r="H23" s="402"/>
      <c r="I23" s="247"/>
      <c r="J23" s="247"/>
      <c r="K23" s="247"/>
      <c r="L23" s="247">
        <f>SUM(I23:K23)</f>
      </c>
      <c r="M23" s="275">
        <f>AG23</f>
      </c>
      <c r="N23" s="454">
        <f>L23-M23</f>
      </c>
      <c r="O23" s="183"/>
      <c r="P23" s="181"/>
      <c r="Q23" s="52"/>
      <c r="R23" s="181"/>
      <c r="S23" s="181"/>
      <c r="T23" s="52"/>
      <c r="U23" s="52"/>
      <c r="V23" s="52"/>
      <c r="W23" s="181"/>
      <c r="X23" s="181"/>
      <c r="Y23" s="52"/>
      <c r="Z23" s="52"/>
      <c r="AA23" s="52"/>
      <c r="AB23" s="181"/>
      <c r="AC23" s="181"/>
      <c r="AD23" s="186"/>
      <c r="AE23" s="186"/>
      <c r="AF23" s="186"/>
      <c r="AG23" s="292"/>
      <c r="AH23" s="301"/>
      <c r="AI23" s="79"/>
      <c r="AJ23" s="79"/>
      <c r="AK23" s="79"/>
      <c r="AL23" s="181"/>
      <c r="AM23" s="51"/>
      <c r="AN23" s="79"/>
      <c r="AO23" s="79"/>
      <c r="AP23" s="79"/>
      <c r="AQ23" s="181"/>
      <c r="AR23" s="51"/>
      <c r="AS23" s="79"/>
      <c r="AT23" s="79"/>
      <c r="AU23" s="79"/>
      <c r="AV23" s="181"/>
      <c r="AW23" s="51"/>
      <c r="AX23" s="79"/>
      <c r="AY23" s="79"/>
      <c r="AZ23" s="79"/>
      <c r="BA23" s="181"/>
      <c r="BB23" s="51"/>
      <c r="BC23" s="57"/>
      <c r="BD23" s="79"/>
      <c r="BE23" s="79"/>
      <c r="BF23" s="181"/>
      <c r="BG23" s="79"/>
      <c r="BH23" s="79"/>
      <c r="BI23" s="79"/>
      <c r="BJ23" s="79"/>
      <c r="BK23" s="181"/>
      <c r="BL23" s="51"/>
      <c r="BM23" s="57"/>
      <c r="BN23" s="79"/>
      <c r="BO23" s="79"/>
      <c r="BP23" s="181"/>
      <c r="BQ23" s="51"/>
      <c r="BR23" s="57"/>
      <c r="BS23" s="79"/>
      <c r="BT23" s="79"/>
      <c r="BU23" s="181"/>
      <c r="BV23" s="51"/>
      <c r="BW23" s="57"/>
      <c r="BX23" s="79"/>
      <c r="BY23" s="79"/>
      <c r="BZ23" s="181"/>
      <c r="CA23" s="181"/>
      <c r="CB23" s="453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</row>
    <row x14ac:dyDescent="0.25" r="24" customHeight="1" ht="18.75">
      <c r="A24" s="62"/>
      <c r="B24" s="57"/>
      <c r="C24" s="57"/>
      <c r="D24" s="212"/>
      <c r="E24" s="212"/>
      <c r="F24" s="213"/>
      <c r="G24" s="378" t="s">
        <v>435</v>
      </c>
      <c r="H24" s="247"/>
      <c r="I24" s="247"/>
      <c r="J24" s="247"/>
      <c r="K24" s="247"/>
      <c r="L24" s="247">
        <f>SUM(I24:K24)</f>
      </c>
      <c r="M24" s="275">
        <f>AG24</f>
      </c>
      <c r="N24" s="209">
        <f>L24-M24</f>
      </c>
      <c r="O24" s="183"/>
      <c r="P24" s="181"/>
      <c r="Q24" s="52"/>
      <c r="R24" s="181"/>
      <c r="S24" s="181"/>
      <c r="T24" s="52"/>
      <c r="U24" s="52"/>
      <c r="V24" s="52"/>
      <c r="W24" s="181"/>
      <c r="X24" s="181"/>
      <c r="Y24" s="52"/>
      <c r="Z24" s="52"/>
      <c r="AA24" s="52"/>
      <c r="AB24" s="181"/>
      <c r="AC24" s="181"/>
      <c r="AD24" s="186"/>
      <c r="AE24" s="186"/>
      <c r="AF24" s="186"/>
      <c r="AG24" s="292"/>
      <c r="AH24" s="301"/>
      <c r="AI24" s="79"/>
      <c r="AJ24" s="79"/>
      <c r="AK24" s="79"/>
      <c r="AL24" s="181"/>
      <c r="AM24" s="51"/>
      <c r="AN24" s="79"/>
      <c r="AO24" s="79"/>
      <c r="AP24" s="79"/>
      <c r="AQ24" s="181"/>
      <c r="AR24" s="51"/>
      <c r="AS24" s="79"/>
      <c r="AT24" s="79"/>
      <c r="AU24" s="79"/>
      <c r="AV24" s="181"/>
      <c r="AW24" s="51"/>
      <c r="AX24" s="79"/>
      <c r="AY24" s="79"/>
      <c r="AZ24" s="79"/>
      <c r="BA24" s="181"/>
      <c r="BB24" s="51"/>
      <c r="BC24" s="57"/>
      <c r="BD24" s="79"/>
      <c r="BE24" s="79"/>
      <c r="BF24" s="181"/>
      <c r="BG24" s="79"/>
      <c r="BH24" s="79"/>
      <c r="BI24" s="79"/>
      <c r="BJ24" s="79"/>
      <c r="BK24" s="181"/>
      <c r="BL24" s="51"/>
      <c r="BM24" s="57"/>
      <c r="BN24" s="79"/>
      <c r="BO24" s="79"/>
      <c r="BP24" s="181"/>
      <c r="BQ24" s="51"/>
      <c r="BR24" s="57"/>
      <c r="BS24" s="79"/>
      <c r="BT24" s="79"/>
      <c r="BU24" s="181"/>
      <c r="BV24" s="51"/>
      <c r="BW24" s="57"/>
      <c r="BX24" s="79"/>
      <c r="BY24" s="79"/>
      <c r="BZ24" s="181"/>
      <c r="CA24" s="181"/>
      <c r="CB24" s="453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</row>
    <row x14ac:dyDescent="0.25" r="25" customHeight="1" ht="18.75">
      <c r="A25" s="54"/>
      <c r="B25" s="380"/>
      <c r="C25" s="383"/>
      <c r="D25" s="467"/>
      <c r="E25" s="467"/>
      <c r="F25" s="467"/>
      <c r="G25" s="383" t="s">
        <v>432</v>
      </c>
      <c r="H25" s="399"/>
      <c r="I25" s="468">
        <f>SUM(I23:I24)</f>
      </c>
      <c r="J25" s="468">
        <f>SUM(J23:J24)</f>
      </c>
      <c r="K25" s="468">
        <f>SUM(K23:K24)</f>
      </c>
      <c r="L25" s="468">
        <f>SUM(L23:L24)</f>
      </c>
      <c r="M25" s="468">
        <f>SUM(M23:M24)</f>
      </c>
      <c r="N25" s="468">
        <f>SUM(N23:N24)</f>
      </c>
      <c r="O25" s="399"/>
      <c r="P25" s="399"/>
      <c r="Q25" s="399"/>
      <c r="R25" s="387"/>
      <c r="S25" s="387"/>
      <c r="T25" s="387"/>
      <c r="U25" s="387"/>
      <c r="V25" s="387"/>
      <c r="W25" s="387"/>
      <c r="X25" s="387"/>
      <c r="Y25" s="387"/>
      <c r="Z25" s="387"/>
      <c r="AA25" s="387"/>
      <c r="AB25" s="387"/>
      <c r="AC25" s="387"/>
      <c r="AD25" s="387"/>
      <c r="AE25" s="387"/>
      <c r="AF25" s="387"/>
      <c r="AG25" s="387"/>
      <c r="AH25" s="387"/>
      <c r="AI25" s="387"/>
      <c r="AJ25" s="387"/>
      <c r="AK25" s="387"/>
      <c r="AL25" s="387"/>
      <c r="AM25" s="387"/>
      <c r="AN25" s="387"/>
      <c r="AO25" s="387"/>
      <c r="AP25" s="387"/>
      <c r="AQ25" s="387"/>
      <c r="AR25" s="387"/>
      <c r="AS25" s="387"/>
      <c r="AT25" s="387"/>
      <c r="AU25" s="387"/>
      <c r="AV25" s="387"/>
      <c r="AW25" s="387"/>
      <c r="AX25" s="387"/>
      <c r="AY25" s="387"/>
      <c r="AZ25" s="387"/>
      <c r="BA25" s="387"/>
      <c r="BB25" s="387"/>
      <c r="BC25" s="390"/>
      <c r="BD25" s="387"/>
      <c r="BE25" s="387"/>
      <c r="BF25" s="387"/>
      <c r="BG25" s="399"/>
      <c r="BH25" s="387"/>
      <c r="BI25" s="387"/>
      <c r="BJ25" s="387"/>
      <c r="BK25" s="387"/>
      <c r="BL25" s="387"/>
      <c r="BM25" s="390"/>
      <c r="BN25" s="387"/>
      <c r="BO25" s="387"/>
      <c r="BP25" s="387"/>
      <c r="BQ25" s="387"/>
      <c r="BR25" s="390"/>
      <c r="BS25" s="387"/>
      <c r="BT25" s="387"/>
      <c r="BU25" s="387"/>
      <c r="BV25" s="387"/>
      <c r="BW25" s="390"/>
      <c r="BX25" s="387"/>
      <c r="BY25" s="387"/>
      <c r="BZ25" s="387"/>
      <c r="CA25" s="387"/>
      <c r="CB25" s="387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</row>
    <row x14ac:dyDescent="0.25" r="26" customHeight="1" ht="18.75">
      <c r="A26" s="83"/>
      <c r="B26" s="219"/>
      <c r="C26" s="219" t="s">
        <v>514</v>
      </c>
      <c r="D26" s="297" t="s">
        <v>543</v>
      </c>
      <c r="E26" s="297">
        <v>45377</v>
      </c>
      <c r="F26" s="298">
        <f>E26+90</f>
        <v>25569.041666666668</v>
      </c>
      <c r="G26" s="378" t="s">
        <v>544</v>
      </c>
      <c r="H26" s="402"/>
      <c r="I26" s="394"/>
      <c r="J26" s="394"/>
      <c r="K26" s="247"/>
      <c r="L26" s="394">
        <f>SUM(I26:K26)</f>
      </c>
      <c r="M26" s="275">
        <f>AG26</f>
      </c>
      <c r="N26" s="209">
        <f>L26-M26</f>
      </c>
      <c r="O26" s="183"/>
      <c r="P26" s="181"/>
      <c r="Q26" s="52"/>
      <c r="R26" s="181"/>
      <c r="S26" s="181"/>
      <c r="T26" s="52"/>
      <c r="U26" s="52"/>
      <c r="V26" s="52"/>
      <c r="W26" s="181"/>
      <c r="X26" s="181"/>
      <c r="Y26" s="52"/>
      <c r="Z26" s="52"/>
      <c r="AA26" s="52"/>
      <c r="AB26" s="181"/>
      <c r="AC26" s="181"/>
      <c r="AD26" s="186"/>
      <c r="AE26" s="186"/>
      <c r="AF26" s="186"/>
      <c r="AG26" s="292"/>
      <c r="AH26" s="292"/>
      <c r="AI26" s="181"/>
      <c r="AJ26" s="181"/>
      <c r="AK26" s="181"/>
      <c r="AL26" s="181"/>
      <c r="AM26" s="51"/>
      <c r="AN26" s="181"/>
      <c r="AO26" s="181"/>
      <c r="AP26" s="181"/>
      <c r="AQ26" s="181"/>
      <c r="AR26" s="51"/>
      <c r="AS26" s="51"/>
      <c r="AT26" s="51"/>
      <c r="AU26" s="51"/>
      <c r="AV26" s="181"/>
      <c r="AW26" s="51"/>
      <c r="AX26" s="51"/>
      <c r="AY26" s="51"/>
      <c r="AZ26" s="51"/>
      <c r="BA26" s="181"/>
      <c r="BB26" s="51"/>
      <c r="BC26" s="54"/>
      <c r="BD26" s="51"/>
      <c r="BE26" s="51"/>
      <c r="BF26" s="52"/>
      <c r="BG26" s="106"/>
      <c r="BH26" s="51"/>
      <c r="BI26" s="51"/>
      <c r="BJ26" s="51"/>
      <c r="BK26" s="52"/>
      <c r="BL26" s="51"/>
      <c r="BM26" s="54"/>
      <c r="BN26" s="51"/>
      <c r="BO26" s="51"/>
      <c r="BP26" s="181"/>
      <c r="BQ26" s="51"/>
      <c r="BR26" s="54"/>
      <c r="BS26" s="51"/>
      <c r="BT26" s="51"/>
      <c r="BU26" s="181"/>
      <c r="BV26" s="51"/>
      <c r="BW26" s="54"/>
      <c r="BX26" s="51"/>
      <c r="BY26" s="51"/>
      <c r="BZ26" s="181"/>
      <c r="CA26" s="181"/>
      <c r="CB26" s="453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</row>
    <row x14ac:dyDescent="0.25" r="27" customHeight="1" ht="18.75">
      <c r="A27" s="62"/>
      <c r="B27" s="57"/>
      <c r="C27" s="57"/>
      <c r="D27" s="212"/>
      <c r="E27" s="212"/>
      <c r="F27" s="213"/>
      <c r="G27" s="378" t="s">
        <v>510</v>
      </c>
      <c r="H27" s="247"/>
      <c r="I27" s="394"/>
      <c r="J27" s="394"/>
      <c r="K27" s="394"/>
      <c r="L27" s="394">
        <f>SUM(I27:K27)</f>
      </c>
      <c r="M27" s="275">
        <f>AG27</f>
      </c>
      <c r="N27" s="209">
        <f>L27-M27</f>
      </c>
      <c r="O27" s="183"/>
      <c r="P27" s="181"/>
      <c r="Q27" s="52"/>
      <c r="R27" s="181"/>
      <c r="S27" s="181"/>
      <c r="T27" s="52"/>
      <c r="U27" s="52"/>
      <c r="V27" s="52"/>
      <c r="W27" s="181"/>
      <c r="X27" s="181"/>
      <c r="Y27" s="52"/>
      <c r="Z27" s="52"/>
      <c r="AA27" s="52"/>
      <c r="AB27" s="181"/>
      <c r="AC27" s="181"/>
      <c r="AD27" s="186"/>
      <c r="AE27" s="186"/>
      <c r="AF27" s="186"/>
      <c r="AG27" s="292"/>
      <c r="AH27" s="292"/>
      <c r="AI27" s="181"/>
      <c r="AJ27" s="181"/>
      <c r="AK27" s="181"/>
      <c r="AL27" s="181"/>
      <c r="AM27" s="51"/>
      <c r="AN27" s="181"/>
      <c r="AO27" s="181"/>
      <c r="AP27" s="181"/>
      <c r="AQ27" s="181"/>
      <c r="AR27" s="51"/>
      <c r="AS27" s="51"/>
      <c r="AT27" s="51"/>
      <c r="AU27" s="51"/>
      <c r="AV27" s="181"/>
      <c r="AW27" s="51"/>
      <c r="AX27" s="51"/>
      <c r="AY27" s="51"/>
      <c r="AZ27" s="51"/>
      <c r="BA27" s="52"/>
      <c r="BB27" s="51"/>
      <c r="BC27" s="54"/>
      <c r="BD27" s="51"/>
      <c r="BE27" s="51"/>
      <c r="BF27" s="181"/>
      <c r="BG27" s="79"/>
      <c r="BH27" s="51"/>
      <c r="BI27" s="51"/>
      <c r="BJ27" s="51"/>
      <c r="BK27" s="52"/>
      <c r="BL27" s="51"/>
      <c r="BM27" s="54"/>
      <c r="BN27" s="51"/>
      <c r="BO27" s="51"/>
      <c r="BP27" s="181"/>
      <c r="BQ27" s="51"/>
      <c r="BR27" s="54"/>
      <c r="BS27" s="51"/>
      <c r="BT27" s="51"/>
      <c r="BU27" s="181"/>
      <c r="BV27" s="416"/>
      <c r="BW27" s="54"/>
      <c r="BX27" s="51"/>
      <c r="BY27" s="51"/>
      <c r="BZ27" s="181"/>
      <c r="CA27" s="181"/>
      <c r="CB27" s="469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</row>
    <row x14ac:dyDescent="0.25" r="28" customHeight="1" ht="18.75">
      <c r="A28" s="62"/>
      <c r="B28" s="57"/>
      <c r="C28" s="57"/>
      <c r="D28" s="212"/>
      <c r="E28" s="212"/>
      <c r="F28" s="213"/>
      <c r="G28" s="378" t="s">
        <v>434</v>
      </c>
      <c r="H28" s="247"/>
      <c r="I28" s="394"/>
      <c r="J28" s="394"/>
      <c r="K28" s="394"/>
      <c r="L28" s="394">
        <f>SUM(I28:K28)</f>
      </c>
      <c r="M28" s="275">
        <f>AG28</f>
      </c>
      <c r="N28" s="209">
        <f>L28-M28</f>
      </c>
      <c r="O28" s="183"/>
      <c r="P28" s="181"/>
      <c r="Q28" s="52"/>
      <c r="R28" s="181"/>
      <c r="S28" s="181"/>
      <c r="T28" s="52"/>
      <c r="U28" s="52"/>
      <c r="V28" s="52"/>
      <c r="W28" s="181"/>
      <c r="X28" s="181"/>
      <c r="Y28" s="52"/>
      <c r="Z28" s="52"/>
      <c r="AA28" s="52"/>
      <c r="AB28" s="181"/>
      <c r="AC28" s="181"/>
      <c r="AD28" s="186"/>
      <c r="AE28" s="186"/>
      <c r="AF28" s="186"/>
      <c r="AG28" s="292"/>
      <c r="AH28" s="292"/>
      <c r="AI28" s="181"/>
      <c r="AJ28" s="181"/>
      <c r="AK28" s="181"/>
      <c r="AL28" s="181"/>
      <c r="AM28" s="51"/>
      <c r="AN28" s="181"/>
      <c r="AO28" s="181"/>
      <c r="AP28" s="181"/>
      <c r="AQ28" s="181"/>
      <c r="AR28" s="51"/>
      <c r="AS28" s="51"/>
      <c r="AT28" s="51"/>
      <c r="AU28" s="51"/>
      <c r="AV28" s="181"/>
      <c r="AW28" s="51"/>
      <c r="AX28" s="51"/>
      <c r="AY28" s="51"/>
      <c r="AZ28" s="51"/>
      <c r="BA28" s="52"/>
      <c r="BB28" s="51"/>
      <c r="BC28" s="54"/>
      <c r="BD28" s="51"/>
      <c r="BE28" s="51"/>
      <c r="BF28" s="181"/>
      <c r="BG28" s="79"/>
      <c r="BH28" s="51"/>
      <c r="BI28" s="51"/>
      <c r="BJ28" s="51"/>
      <c r="BK28" s="52"/>
      <c r="BL28" s="51"/>
      <c r="BM28" s="54"/>
      <c r="BN28" s="51"/>
      <c r="BO28" s="51"/>
      <c r="BP28" s="181"/>
      <c r="BQ28" s="51"/>
      <c r="BR28" s="54"/>
      <c r="BS28" s="51"/>
      <c r="BT28" s="51"/>
      <c r="BU28" s="181"/>
      <c r="BV28" s="51"/>
      <c r="BW28" s="54"/>
      <c r="BX28" s="51"/>
      <c r="BY28" s="51"/>
      <c r="BZ28" s="181"/>
      <c r="CA28" s="181"/>
      <c r="CB28" s="453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</row>
    <row x14ac:dyDescent="0.25" r="29" customHeight="1" ht="18.75">
      <c r="A29" s="62"/>
      <c r="B29" s="57"/>
      <c r="C29" s="57"/>
      <c r="D29" s="212"/>
      <c r="E29" s="212"/>
      <c r="F29" s="213"/>
      <c r="G29" s="378" t="s">
        <v>435</v>
      </c>
      <c r="H29" s="247"/>
      <c r="I29" s="394"/>
      <c r="J29" s="394"/>
      <c r="K29" s="394"/>
      <c r="L29" s="394">
        <f>SUM(I29:K29)</f>
      </c>
      <c r="M29" s="275">
        <f>AG29+AB29</f>
      </c>
      <c r="N29" s="209">
        <f>L29-M29</f>
      </c>
      <c r="O29" s="183"/>
      <c r="P29" s="181"/>
      <c r="Q29" s="52"/>
      <c r="R29" s="181"/>
      <c r="S29" s="181"/>
      <c r="T29" s="52"/>
      <c r="U29" s="52"/>
      <c r="V29" s="52"/>
      <c r="W29" s="181"/>
      <c r="X29" s="181"/>
      <c r="Y29" s="186"/>
      <c r="Z29" s="186"/>
      <c r="AA29" s="186"/>
      <c r="AB29" s="292"/>
      <c r="AC29" s="292"/>
      <c r="AD29" s="186"/>
      <c r="AE29" s="186"/>
      <c r="AF29" s="186"/>
      <c r="AG29" s="301"/>
      <c r="AH29" s="292"/>
      <c r="AI29" s="181"/>
      <c r="AJ29" s="181"/>
      <c r="AK29" s="181"/>
      <c r="AL29" s="181"/>
      <c r="AM29" s="51"/>
      <c r="AN29" s="181"/>
      <c r="AO29" s="181"/>
      <c r="AP29" s="181"/>
      <c r="AQ29" s="181"/>
      <c r="AR29" s="51"/>
      <c r="AS29" s="51"/>
      <c r="AT29" s="51"/>
      <c r="AU29" s="51"/>
      <c r="AV29" s="181"/>
      <c r="AW29" s="51"/>
      <c r="AX29" s="51"/>
      <c r="AY29" s="51"/>
      <c r="AZ29" s="51"/>
      <c r="BA29" s="52"/>
      <c r="BB29" s="51"/>
      <c r="BC29" s="54"/>
      <c r="BD29" s="51"/>
      <c r="BE29" s="51"/>
      <c r="BF29" s="181"/>
      <c r="BG29" s="79"/>
      <c r="BH29" s="51"/>
      <c r="BI29" s="51"/>
      <c r="BJ29" s="51"/>
      <c r="BK29" s="52"/>
      <c r="BL29" s="51"/>
      <c r="BM29" s="54"/>
      <c r="BN29" s="51"/>
      <c r="BO29" s="51"/>
      <c r="BP29" s="181"/>
      <c r="BQ29" s="51"/>
      <c r="BR29" s="54"/>
      <c r="BS29" s="51"/>
      <c r="BT29" s="51"/>
      <c r="BU29" s="52"/>
      <c r="BV29" s="51"/>
      <c r="BW29" s="54"/>
      <c r="BX29" s="51"/>
      <c r="BY29" s="51"/>
      <c r="BZ29" s="52"/>
      <c r="CA29" s="52"/>
      <c r="CB29" s="453" t="s">
        <v>545</v>
      </c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</row>
    <row x14ac:dyDescent="0.25" r="30" customHeight="1" ht="18.75">
      <c r="A30" s="54"/>
      <c r="B30" s="379"/>
      <c r="C30" s="470"/>
      <c r="D30" s="471"/>
      <c r="E30" s="471"/>
      <c r="F30" s="471"/>
      <c r="G30" s="383" t="s">
        <v>432</v>
      </c>
      <c r="H30" s="399"/>
      <c r="I30" s="472">
        <f>SUM(I26:I29)</f>
      </c>
      <c r="J30" s="468">
        <v>581.73</v>
      </c>
      <c r="K30" s="472">
        <f>SUM(K26:K29)</f>
      </c>
      <c r="L30" s="472">
        <f>SUM(L26:L29)</f>
      </c>
      <c r="M30" s="468">
        <f>SUM(M26:M29)</f>
      </c>
      <c r="N30" s="468">
        <f>L30-M30</f>
      </c>
      <c r="O30" s="399"/>
      <c r="P30" s="399"/>
      <c r="Q30" s="399"/>
      <c r="R30" s="387"/>
      <c r="S30" s="387"/>
      <c r="T30" s="387"/>
      <c r="U30" s="387"/>
      <c r="V30" s="387"/>
      <c r="W30" s="387"/>
      <c r="X30" s="387"/>
      <c r="Y30" s="400">
        <f>SUM(Y26:Y29)</f>
      </c>
      <c r="Z30" s="400">
        <f>SUM(Z26:Z29)</f>
      </c>
      <c r="AA30" s="400">
        <f>SUM(AA26:AA29)</f>
      </c>
      <c r="AB30" s="400">
        <f>SUM(AB26:AB29)</f>
      </c>
      <c r="AC30" s="387"/>
      <c r="AD30" s="400">
        <f>SUM(AD26:AD29)</f>
      </c>
      <c r="AE30" s="400">
        <f>SUM(AE26:AE29)</f>
      </c>
      <c r="AF30" s="400">
        <f>SUM(AF26:AF29)</f>
      </c>
      <c r="AG30" s="400">
        <f>SUM(AG26:AG29)</f>
      </c>
      <c r="AH30" s="387"/>
      <c r="AI30" s="387"/>
      <c r="AJ30" s="387"/>
      <c r="AK30" s="387"/>
      <c r="AL30" s="387"/>
      <c r="AM30" s="387"/>
      <c r="AN30" s="387"/>
      <c r="AO30" s="387"/>
      <c r="AP30" s="387"/>
      <c r="AQ30" s="387"/>
      <c r="AR30" s="387"/>
      <c r="AS30" s="387"/>
      <c r="AT30" s="387"/>
      <c r="AU30" s="387"/>
      <c r="AV30" s="387"/>
      <c r="AW30" s="387"/>
      <c r="AX30" s="387"/>
      <c r="AY30" s="387"/>
      <c r="AZ30" s="387"/>
      <c r="BA30" s="387"/>
      <c r="BB30" s="387"/>
      <c r="BC30" s="390"/>
      <c r="BD30" s="387"/>
      <c r="BE30" s="387"/>
      <c r="BF30" s="387"/>
      <c r="BG30" s="399"/>
      <c r="BH30" s="387"/>
      <c r="BI30" s="387"/>
      <c r="BJ30" s="387"/>
      <c r="BK30" s="387"/>
      <c r="BL30" s="387"/>
      <c r="BM30" s="390"/>
      <c r="BN30" s="387"/>
      <c r="BO30" s="387"/>
      <c r="BP30" s="387"/>
      <c r="BQ30" s="422"/>
      <c r="BR30" s="390"/>
      <c r="BS30" s="387"/>
      <c r="BT30" s="387"/>
      <c r="BU30" s="387"/>
      <c r="BV30" s="387"/>
      <c r="BW30" s="390"/>
      <c r="BX30" s="387"/>
      <c r="BY30" s="387"/>
      <c r="BZ30" s="387"/>
      <c r="CA30" s="387"/>
      <c r="CB30" s="387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</row>
    <row x14ac:dyDescent="0.25" r="31" customHeight="1" ht="18.75">
      <c r="A31" s="83"/>
      <c r="B31" s="219"/>
      <c r="C31" s="219" t="s">
        <v>517</v>
      </c>
      <c r="D31" s="297">
        <v>45443</v>
      </c>
      <c r="E31" s="297">
        <v>45459</v>
      </c>
      <c r="F31" s="298">
        <f>E31+90</f>
        <v>25569.041666666668</v>
      </c>
      <c r="G31" s="378" t="s">
        <v>485</v>
      </c>
      <c r="H31" s="247"/>
      <c r="I31" s="247">
        <v>150000</v>
      </c>
      <c r="J31" s="473">
        <f>I31*0.04</f>
      </c>
      <c r="K31" s="473">
        <f>I31*0.01</f>
      </c>
      <c r="L31" s="247">
        <f>SUM(I31:K31)</f>
      </c>
      <c r="M31" s="275">
        <f>AL31</f>
      </c>
      <c r="N31" s="209">
        <f>L31-M31</f>
      </c>
      <c r="O31" s="183"/>
      <c r="P31" s="181"/>
      <c r="Q31" s="52"/>
      <c r="R31" s="181"/>
      <c r="S31" s="181"/>
      <c r="T31" s="52"/>
      <c r="U31" s="52"/>
      <c r="V31" s="52"/>
      <c r="W31" s="181"/>
      <c r="X31" s="181"/>
      <c r="Y31" s="52"/>
      <c r="Z31" s="52"/>
      <c r="AA31" s="52"/>
      <c r="AB31" s="181"/>
      <c r="AC31" s="181"/>
      <c r="AD31" s="181"/>
      <c r="AE31" s="181"/>
      <c r="AF31" s="181"/>
      <c r="AG31" s="52"/>
      <c r="AH31" s="51"/>
      <c r="AI31" s="186">
        <v>100000</v>
      </c>
      <c r="AJ31" s="186">
        <f>AI31*0.04</f>
      </c>
      <c r="AK31" s="186">
        <f>AI31*0.01</f>
      </c>
      <c r="AL31" s="292">
        <f>SUM(AI31:AK31)</f>
      </c>
      <c r="AM31" s="292" t="s">
        <v>546</v>
      </c>
      <c r="AN31" s="52"/>
      <c r="AO31" s="52"/>
      <c r="AP31" s="52"/>
      <c r="AQ31" s="52"/>
      <c r="AR31" s="51"/>
      <c r="AS31" s="51"/>
      <c r="AT31" s="51"/>
      <c r="AU31" s="51"/>
      <c r="AV31" s="52"/>
      <c r="AW31" s="51"/>
      <c r="AX31" s="51"/>
      <c r="AY31" s="51"/>
      <c r="AZ31" s="51"/>
      <c r="BA31" s="52"/>
      <c r="BB31" s="51"/>
      <c r="BC31" s="54"/>
      <c r="BD31" s="51"/>
      <c r="BE31" s="51"/>
      <c r="BF31" s="181"/>
      <c r="BG31" s="79"/>
      <c r="BH31" s="51"/>
      <c r="BI31" s="51"/>
      <c r="BJ31" s="51"/>
      <c r="BK31" s="181"/>
      <c r="BL31" s="51"/>
      <c r="BM31" s="54"/>
      <c r="BN31" s="51"/>
      <c r="BO31" s="51"/>
      <c r="BP31" s="181"/>
      <c r="BQ31" s="51"/>
      <c r="BR31" s="54"/>
      <c r="BS31" s="51"/>
      <c r="BT31" s="51"/>
      <c r="BU31" s="52"/>
      <c r="BV31" s="51"/>
      <c r="BW31" s="54"/>
      <c r="BX31" s="51"/>
      <c r="BY31" s="51"/>
      <c r="BZ31" s="52"/>
      <c r="CA31" s="52"/>
      <c r="CB31" s="453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</row>
    <row x14ac:dyDescent="0.25" r="32" customHeight="1" ht="18.75">
      <c r="A32" s="62"/>
      <c r="B32" s="57"/>
      <c r="C32" s="57"/>
      <c r="D32" s="212"/>
      <c r="E32" s="212"/>
      <c r="F32" s="213"/>
      <c r="G32" s="378" t="s">
        <v>509</v>
      </c>
      <c r="H32" s="247"/>
      <c r="I32" s="247">
        <v>400000</v>
      </c>
      <c r="J32" s="473">
        <f>I32*0.035</f>
      </c>
      <c r="K32" s="473">
        <f>I32*0.01</f>
      </c>
      <c r="L32" s="247">
        <f>SUM(I32:K32)</f>
      </c>
      <c r="M32" s="275">
        <f>AQ32+AL32</f>
      </c>
      <c r="N32" s="209">
        <f>L32-M32</f>
      </c>
      <c r="O32" s="183"/>
      <c r="P32" s="181"/>
      <c r="Q32" s="52"/>
      <c r="R32" s="181"/>
      <c r="S32" s="181"/>
      <c r="T32" s="52"/>
      <c r="U32" s="52"/>
      <c r="V32" s="52"/>
      <c r="W32" s="181"/>
      <c r="X32" s="181"/>
      <c r="Y32" s="52"/>
      <c r="Z32" s="52"/>
      <c r="AA32" s="52"/>
      <c r="AB32" s="181"/>
      <c r="AC32" s="181"/>
      <c r="AD32" s="181"/>
      <c r="AE32" s="181"/>
      <c r="AF32" s="181"/>
      <c r="AG32" s="52"/>
      <c r="AH32" s="51"/>
      <c r="AI32" s="186">
        <v>45000</v>
      </c>
      <c r="AJ32" s="186">
        <f>AI32*0.035</f>
      </c>
      <c r="AK32" s="186">
        <f>AI32*0.01</f>
      </c>
      <c r="AL32" s="292">
        <f>SUM(AI32:AK32)</f>
      </c>
      <c r="AM32" s="292" t="s">
        <v>547</v>
      </c>
      <c r="AN32" s="186">
        <v>350000</v>
      </c>
      <c r="AO32" s="186">
        <f>AN32*0.035</f>
      </c>
      <c r="AP32" s="186">
        <f>AN32*0.01</f>
      </c>
      <c r="AQ32" s="292">
        <f>SUM(AN32:AP32)</f>
      </c>
      <c r="AR32" s="292" t="s">
        <v>546</v>
      </c>
      <c r="AS32" s="51"/>
      <c r="AT32" s="51"/>
      <c r="AU32" s="51"/>
      <c r="AV32" s="52"/>
      <c r="AW32" s="51"/>
      <c r="AX32" s="51"/>
      <c r="AY32" s="51"/>
      <c r="AZ32" s="51"/>
      <c r="BA32" s="52"/>
      <c r="BB32" s="51"/>
      <c r="BC32" s="54"/>
      <c r="BD32" s="51"/>
      <c r="BE32" s="51"/>
      <c r="BF32" s="181"/>
      <c r="BG32" s="79"/>
      <c r="BH32" s="51"/>
      <c r="BI32" s="51"/>
      <c r="BJ32" s="51"/>
      <c r="BK32" s="181"/>
      <c r="BL32" s="51"/>
      <c r="BM32" s="54"/>
      <c r="BN32" s="51"/>
      <c r="BO32" s="51"/>
      <c r="BP32" s="181"/>
      <c r="BQ32" s="51"/>
      <c r="BR32" s="54"/>
      <c r="BS32" s="51"/>
      <c r="BT32" s="51"/>
      <c r="BU32" s="52"/>
      <c r="BV32" s="51"/>
      <c r="BW32" s="54"/>
      <c r="BX32" s="51"/>
      <c r="BY32" s="51"/>
      <c r="BZ32" s="52"/>
      <c r="CA32" s="52"/>
      <c r="CB32" s="453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</row>
    <row x14ac:dyDescent="0.25" r="33" customHeight="1" ht="21">
      <c r="A33" s="62"/>
      <c r="B33" s="57"/>
      <c r="C33" s="57"/>
      <c r="D33" s="212"/>
      <c r="E33" s="212"/>
      <c r="F33" s="213"/>
      <c r="G33" s="378" t="s">
        <v>548</v>
      </c>
      <c r="H33" s="247"/>
      <c r="I33" s="247">
        <v>180000</v>
      </c>
      <c r="J33" s="473">
        <f>I33*0.03</f>
      </c>
      <c r="K33" s="473">
        <f>I33*0.01</f>
      </c>
      <c r="L33" s="247">
        <f>SUM(I33:K33)</f>
      </c>
      <c r="M33" s="275">
        <f>AL33+AQ33+AV33</f>
      </c>
      <c r="N33" s="209">
        <f>L33-M33</f>
      </c>
      <c r="O33" s="183"/>
      <c r="P33" s="181"/>
      <c r="Q33" s="52"/>
      <c r="R33" s="181"/>
      <c r="S33" s="181"/>
      <c r="T33" s="52"/>
      <c r="U33" s="52"/>
      <c r="V33" s="52"/>
      <c r="W33" s="181"/>
      <c r="X33" s="181"/>
      <c r="Y33" s="52"/>
      <c r="Z33" s="52"/>
      <c r="AA33" s="52"/>
      <c r="AB33" s="181"/>
      <c r="AC33" s="181"/>
      <c r="AD33" s="181"/>
      <c r="AE33" s="181"/>
      <c r="AF33" s="181"/>
      <c r="AG33" s="52"/>
      <c r="AH33" s="51"/>
      <c r="AI33" s="186">
        <v>20000</v>
      </c>
      <c r="AJ33" s="186">
        <f>AI33*0.03</f>
      </c>
      <c r="AK33" s="186">
        <f>AI33*0.01</f>
      </c>
      <c r="AL33" s="292">
        <f>SUM(AI33:AK33)</f>
      </c>
      <c r="AM33" s="292" t="s">
        <v>547</v>
      </c>
      <c r="AN33" s="474">
        <v>140000</v>
      </c>
      <c r="AO33" s="475">
        <f>AN33*0.03</f>
      </c>
      <c r="AP33" s="475">
        <f>AN33*0.01</f>
      </c>
      <c r="AQ33" s="476">
        <f>AN33+AO33+AP33</f>
      </c>
      <c r="AR33" s="477" t="s">
        <v>549</v>
      </c>
      <c r="AS33" s="52"/>
      <c r="AT33" s="52"/>
      <c r="AU33" s="52"/>
      <c r="AV33" s="92"/>
      <c r="AW33" s="92"/>
      <c r="AX33" s="51"/>
      <c r="AY33" s="51"/>
      <c r="AZ33" s="51"/>
      <c r="BA33" s="52"/>
      <c r="BB33" s="51"/>
      <c r="BC33" s="54"/>
      <c r="BD33" s="51"/>
      <c r="BE33" s="51"/>
      <c r="BF33" s="181"/>
      <c r="BG33" s="79"/>
      <c r="BH33" s="51"/>
      <c r="BI33" s="51"/>
      <c r="BJ33" s="51"/>
      <c r="BK33" s="181"/>
      <c r="BL33" s="51"/>
      <c r="BM33" s="54"/>
      <c r="BN33" s="51"/>
      <c r="BO33" s="51"/>
      <c r="BP33" s="181"/>
      <c r="BQ33" s="51"/>
      <c r="BR33" s="54"/>
      <c r="BS33" s="51"/>
      <c r="BT33" s="51"/>
      <c r="BU33" s="52"/>
      <c r="BV33" s="51"/>
      <c r="BW33" s="54"/>
      <c r="BX33" s="51"/>
      <c r="BY33" s="51"/>
      <c r="BZ33" s="52"/>
      <c r="CA33" s="52"/>
      <c r="CB33" s="453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</row>
    <row x14ac:dyDescent="0.25" r="34" customHeight="1" ht="21">
      <c r="A34" s="62"/>
      <c r="B34" s="57"/>
      <c r="C34" s="57"/>
      <c r="D34" s="212"/>
      <c r="E34" s="212"/>
      <c r="F34" s="213"/>
      <c r="G34" s="378" t="s">
        <v>434</v>
      </c>
      <c r="H34" s="247"/>
      <c r="I34" s="247">
        <v>100000</v>
      </c>
      <c r="J34" s="473">
        <f>I34*0.04</f>
      </c>
      <c r="K34" s="473">
        <f>I34*0.01</f>
      </c>
      <c r="L34" s="247">
        <f>SUM(I34:K34)</f>
      </c>
      <c r="M34" s="275">
        <f>AL34+AQ34</f>
      </c>
      <c r="N34" s="209">
        <f>L34-M34</f>
      </c>
      <c r="O34" s="183"/>
      <c r="P34" s="181"/>
      <c r="Q34" s="52"/>
      <c r="R34" s="181"/>
      <c r="S34" s="181"/>
      <c r="T34" s="52"/>
      <c r="U34" s="52"/>
      <c r="V34" s="52"/>
      <c r="W34" s="181"/>
      <c r="X34" s="181"/>
      <c r="Y34" s="52"/>
      <c r="Z34" s="52"/>
      <c r="AA34" s="52"/>
      <c r="AB34" s="181"/>
      <c r="AC34" s="181"/>
      <c r="AD34" s="181"/>
      <c r="AE34" s="181"/>
      <c r="AF34" s="181"/>
      <c r="AG34" s="52"/>
      <c r="AH34" s="51"/>
      <c r="AI34" s="186">
        <v>2000</v>
      </c>
      <c r="AJ34" s="186">
        <f>AI34*0.04</f>
      </c>
      <c r="AK34" s="186">
        <f>AI34*0.01</f>
      </c>
      <c r="AL34" s="292">
        <f>SUM(AI34:AK34)</f>
      </c>
      <c r="AM34" s="292" t="s">
        <v>547</v>
      </c>
      <c r="AN34" s="474">
        <v>90000</v>
      </c>
      <c r="AO34" s="475">
        <f>AN34*0.04</f>
      </c>
      <c r="AP34" s="475">
        <f>AN34*0.01</f>
      </c>
      <c r="AQ34" s="476">
        <f>SUM(AN34:AP34)</f>
      </c>
      <c r="AR34" s="477" t="s">
        <v>549</v>
      </c>
      <c r="AS34" s="51"/>
      <c r="AT34" s="52"/>
      <c r="AU34" s="51"/>
      <c r="AV34" s="52"/>
      <c r="AW34" s="51"/>
      <c r="AX34" s="51"/>
      <c r="AY34" s="51"/>
      <c r="AZ34" s="51"/>
      <c r="BA34" s="52"/>
      <c r="BB34" s="51"/>
      <c r="BC34" s="54"/>
      <c r="BD34" s="51"/>
      <c r="BE34" s="51"/>
      <c r="BF34" s="181"/>
      <c r="BG34" s="79"/>
      <c r="BH34" s="51"/>
      <c r="BI34" s="51"/>
      <c r="BJ34" s="51"/>
      <c r="BK34" s="181"/>
      <c r="BL34" s="51"/>
      <c r="BM34" s="54"/>
      <c r="BN34" s="51"/>
      <c r="BO34" s="51"/>
      <c r="BP34" s="181"/>
      <c r="BQ34" s="51"/>
      <c r="BR34" s="54"/>
      <c r="BS34" s="51"/>
      <c r="BT34" s="51"/>
      <c r="BU34" s="52"/>
      <c r="BV34" s="51"/>
      <c r="BW34" s="54"/>
      <c r="BX34" s="51"/>
      <c r="BY34" s="51"/>
      <c r="BZ34" s="52"/>
      <c r="CA34" s="52"/>
      <c r="CB34" s="453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</row>
    <row x14ac:dyDescent="0.25" r="35" customHeight="1" ht="21">
      <c r="A35" s="62"/>
      <c r="B35" s="57"/>
      <c r="C35" s="57"/>
      <c r="D35" s="212"/>
      <c r="E35" s="212"/>
      <c r="F35" s="213"/>
      <c r="G35" s="378" t="s">
        <v>435</v>
      </c>
      <c r="H35" s="247"/>
      <c r="I35" s="247">
        <v>140000</v>
      </c>
      <c r="J35" s="473">
        <f>I35*0.035</f>
      </c>
      <c r="K35" s="473">
        <f>I35*0.01</f>
      </c>
      <c r="L35" s="247">
        <f>SUM(I35:K35)</f>
      </c>
      <c r="M35" s="275">
        <f>AL35+AQ35</f>
      </c>
      <c r="N35" s="209">
        <f>L35-M35</f>
      </c>
      <c r="O35" s="183"/>
      <c r="P35" s="181"/>
      <c r="Q35" s="52"/>
      <c r="R35" s="181"/>
      <c r="S35" s="181"/>
      <c r="T35" s="52"/>
      <c r="U35" s="52"/>
      <c r="V35" s="52"/>
      <c r="W35" s="181"/>
      <c r="X35" s="181"/>
      <c r="Y35" s="52"/>
      <c r="Z35" s="52"/>
      <c r="AA35" s="52"/>
      <c r="AB35" s="181"/>
      <c r="AC35" s="181"/>
      <c r="AD35" s="181"/>
      <c r="AE35" s="181"/>
      <c r="AF35" s="181"/>
      <c r="AG35" s="52"/>
      <c r="AH35" s="51"/>
      <c r="AI35" s="186">
        <v>25000</v>
      </c>
      <c r="AJ35" s="186">
        <f>AI35*0.035</f>
      </c>
      <c r="AK35" s="186">
        <f>AI35*0.01</f>
      </c>
      <c r="AL35" s="292">
        <f>SUM(AI35:AK35)</f>
      </c>
      <c r="AM35" s="292" t="s">
        <v>547</v>
      </c>
      <c r="AN35" s="474">
        <v>110000</v>
      </c>
      <c r="AO35" s="475">
        <f>AN35*0.035</f>
      </c>
      <c r="AP35" s="475">
        <f>AN35*0.01</f>
      </c>
      <c r="AQ35" s="476">
        <f>SUM(AN35:AP35)</f>
      </c>
      <c r="AR35" s="477" t="s">
        <v>549</v>
      </c>
      <c r="AS35" s="51"/>
      <c r="AT35" s="51"/>
      <c r="AU35" s="51"/>
      <c r="AV35" s="52"/>
      <c r="AW35" s="51"/>
      <c r="AX35" s="51"/>
      <c r="AY35" s="51"/>
      <c r="AZ35" s="51"/>
      <c r="BA35" s="52"/>
      <c r="BB35" s="51"/>
      <c r="BC35" s="54"/>
      <c r="BD35" s="51"/>
      <c r="BE35" s="51"/>
      <c r="BF35" s="181"/>
      <c r="BG35" s="79"/>
      <c r="BH35" s="51"/>
      <c r="BI35" s="51"/>
      <c r="BJ35" s="51"/>
      <c r="BK35" s="181"/>
      <c r="BL35" s="51"/>
      <c r="BM35" s="54"/>
      <c r="BN35" s="51"/>
      <c r="BO35" s="51"/>
      <c r="BP35" s="181"/>
      <c r="BQ35" s="51"/>
      <c r="BR35" s="54"/>
      <c r="BS35" s="51"/>
      <c r="BT35" s="51"/>
      <c r="BU35" s="52"/>
      <c r="BV35" s="51"/>
      <c r="BW35" s="54"/>
      <c r="BX35" s="51"/>
      <c r="BY35" s="51"/>
      <c r="BZ35" s="52"/>
      <c r="CA35" s="52"/>
      <c r="CB35" s="453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</row>
    <row x14ac:dyDescent="0.25" r="36" customHeight="1" ht="21">
      <c r="A36" s="54"/>
      <c r="B36" s="379"/>
      <c r="C36" s="470"/>
      <c r="D36" s="471"/>
      <c r="E36" s="471"/>
      <c r="F36" s="471"/>
      <c r="G36" s="383" t="s">
        <v>432</v>
      </c>
      <c r="H36" s="399"/>
      <c r="I36" s="472">
        <f>SUM(I31:I35)</f>
      </c>
      <c r="J36" s="472">
        <f>SUM(J31:J35)</f>
      </c>
      <c r="K36" s="472">
        <f>SUM(K31:K35)</f>
      </c>
      <c r="L36" s="472">
        <f>SUM(L31:L35)</f>
      </c>
      <c r="M36" s="468">
        <f>SUM(M31:M35)</f>
      </c>
      <c r="N36" s="468">
        <f>SUM(N31:N35)</f>
      </c>
      <c r="O36" s="399"/>
      <c r="P36" s="399"/>
      <c r="Q36" s="399"/>
      <c r="R36" s="387"/>
      <c r="S36" s="387"/>
      <c r="T36" s="387"/>
      <c r="U36" s="387"/>
      <c r="V36" s="387"/>
      <c r="W36" s="387"/>
      <c r="X36" s="387"/>
      <c r="Y36" s="387"/>
      <c r="Z36" s="387"/>
      <c r="AA36" s="387"/>
      <c r="AB36" s="387"/>
      <c r="AC36" s="387"/>
      <c r="AD36" s="387"/>
      <c r="AE36" s="387"/>
      <c r="AF36" s="387"/>
      <c r="AG36" s="387"/>
      <c r="AH36" s="387"/>
      <c r="AI36" s="400">
        <f>SUM(AI32:AI35)</f>
      </c>
      <c r="AJ36" s="400">
        <f>SUM(AJ32:AJ35)</f>
      </c>
      <c r="AK36" s="400">
        <f>SUM(AK32:AK35)</f>
      </c>
      <c r="AL36" s="400">
        <f>SUM(AL32:AL35)</f>
      </c>
      <c r="AM36" s="400"/>
      <c r="AN36" s="400">
        <f>SUM(AN31:AN35)</f>
      </c>
      <c r="AO36" s="400">
        <f>SUM(AO31:AO35)</f>
      </c>
      <c r="AP36" s="400">
        <f>SUM(AP31:AP35)</f>
      </c>
      <c r="AQ36" s="400">
        <f>SUM(AQ31:AQ35)</f>
      </c>
      <c r="AR36" s="400"/>
      <c r="AS36" s="400">
        <f>SUM(AS31:AS35)</f>
      </c>
      <c r="AT36" s="400">
        <f>SUM(AT31:AT35)</f>
      </c>
      <c r="AU36" s="400">
        <f>SUM(AU31:AU35)</f>
      </c>
      <c r="AV36" s="400">
        <f>SUM(AV31:AV35)</f>
      </c>
      <c r="AW36" s="387"/>
      <c r="AX36" s="387"/>
      <c r="AY36" s="387"/>
      <c r="AZ36" s="387"/>
      <c r="BA36" s="387"/>
      <c r="BB36" s="387"/>
      <c r="BC36" s="390"/>
      <c r="BD36" s="387"/>
      <c r="BE36" s="387"/>
      <c r="BF36" s="387"/>
      <c r="BG36" s="399"/>
      <c r="BH36" s="387"/>
      <c r="BI36" s="387"/>
      <c r="BJ36" s="387"/>
      <c r="BK36" s="387"/>
      <c r="BL36" s="387"/>
      <c r="BM36" s="390"/>
      <c r="BN36" s="387"/>
      <c r="BO36" s="387"/>
      <c r="BP36" s="387"/>
      <c r="BQ36" s="387"/>
      <c r="BR36" s="390"/>
      <c r="BS36" s="387"/>
      <c r="BT36" s="387"/>
      <c r="BU36" s="387"/>
      <c r="BV36" s="412"/>
      <c r="BW36" s="390"/>
      <c r="BX36" s="387"/>
      <c r="BY36" s="387"/>
      <c r="BZ36" s="387"/>
      <c r="CA36" s="387"/>
      <c r="CB36" s="387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</row>
    <row x14ac:dyDescent="0.25" r="37" customHeight="1" ht="20.2">
      <c r="A37" s="83"/>
      <c r="B37" s="219"/>
      <c r="C37" s="219" t="s">
        <v>520</v>
      </c>
      <c r="D37" s="212"/>
      <c r="E37" s="212"/>
      <c r="F37" s="298">
        <f>E39+90</f>
        <v>25569.041666666668</v>
      </c>
      <c r="G37" s="378" t="s">
        <v>509</v>
      </c>
      <c r="H37" s="247"/>
      <c r="I37" s="394">
        <v>1500000</v>
      </c>
      <c r="J37" s="473">
        <f>I37*0.035</f>
      </c>
      <c r="K37" s="473">
        <f>I37*0.01</f>
      </c>
      <c r="L37" s="394">
        <f>I37+J37+K37</f>
      </c>
      <c r="M37" s="275">
        <f>BK37</f>
      </c>
      <c r="N37" s="209">
        <f>L37-M37</f>
      </c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62"/>
      <c r="BD37" s="52"/>
      <c r="BE37" s="52"/>
      <c r="BF37" s="52"/>
      <c r="BG37" s="79"/>
      <c r="BH37" s="64"/>
      <c r="BI37" s="64"/>
      <c r="BJ37" s="64"/>
      <c r="BK37" s="323"/>
      <c r="BL37" s="292"/>
      <c r="BM37" s="62"/>
      <c r="BN37" s="52"/>
      <c r="BO37" s="52"/>
      <c r="BP37" s="52"/>
      <c r="BQ37" s="52"/>
      <c r="BR37" s="62"/>
      <c r="BS37" s="52"/>
      <c r="BT37" s="52"/>
      <c r="BU37" s="52"/>
      <c r="BV37" s="416"/>
      <c r="BW37" s="62"/>
      <c r="BX37" s="52"/>
      <c r="BY37" s="52"/>
      <c r="BZ37" s="52"/>
      <c r="CA37" s="52"/>
      <c r="CB37" s="469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</row>
    <row x14ac:dyDescent="0.25" r="38" customHeight="1" ht="21">
      <c r="A38" s="62"/>
      <c r="B38" s="57"/>
      <c r="C38" s="57"/>
      <c r="D38" s="212"/>
      <c r="E38" s="212"/>
      <c r="F38" s="213"/>
      <c r="G38" s="378" t="s">
        <v>548</v>
      </c>
      <c r="H38" s="247"/>
      <c r="I38" s="394">
        <v>900000</v>
      </c>
      <c r="J38" s="473">
        <f>I38*0.03</f>
      </c>
      <c r="K38" s="473">
        <f>I38*0.01</f>
      </c>
      <c r="L38" s="394">
        <f>I38+J38+K38</f>
      </c>
      <c r="M38" s="275">
        <f>BF38+BK38</f>
      </c>
      <c r="N38" s="209">
        <f>L38-M38</f>
      </c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186"/>
      <c r="BD38" s="186"/>
      <c r="BE38" s="186"/>
      <c r="BF38" s="292"/>
      <c r="BG38" s="292"/>
      <c r="BH38" s="64"/>
      <c r="BI38" s="64"/>
      <c r="BJ38" s="64"/>
      <c r="BK38" s="323"/>
      <c r="BL38" s="292"/>
      <c r="BM38" s="62"/>
      <c r="BN38" s="52"/>
      <c r="BO38" s="52"/>
      <c r="BP38" s="52"/>
      <c r="BQ38" s="52"/>
      <c r="BR38" s="62"/>
      <c r="BS38" s="52"/>
      <c r="BT38" s="52"/>
      <c r="BU38" s="52"/>
      <c r="BV38" s="416"/>
      <c r="BW38" s="62"/>
      <c r="BX38" s="52"/>
      <c r="BY38" s="52"/>
      <c r="BZ38" s="52"/>
      <c r="CA38" s="52"/>
      <c r="CB38" s="469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</row>
    <row x14ac:dyDescent="0.25" r="39" customHeight="1" ht="21">
      <c r="A39" s="62"/>
      <c r="B39" s="57"/>
      <c r="C39" s="57"/>
      <c r="D39" s="212">
        <v>45597</v>
      </c>
      <c r="E39" s="212">
        <v>45650</v>
      </c>
      <c r="F39" s="213"/>
      <c r="G39" s="378" t="s">
        <v>434</v>
      </c>
      <c r="H39" s="247"/>
      <c r="I39" s="394">
        <v>225000</v>
      </c>
      <c r="J39" s="473">
        <f>I39*0.04</f>
      </c>
      <c r="K39" s="473">
        <f>I39*0.01</f>
      </c>
      <c r="L39" s="394">
        <f>I39+J39+K39</f>
      </c>
      <c r="M39" s="275">
        <f>BK39</f>
      </c>
      <c r="N39" s="209">
        <f>L39-M39</f>
      </c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62"/>
      <c r="BD39" s="52"/>
      <c r="BE39" s="52"/>
      <c r="BF39" s="52"/>
      <c r="BG39" s="79"/>
      <c r="BH39" s="64"/>
      <c r="BI39" s="64"/>
      <c r="BJ39" s="64"/>
      <c r="BK39" s="323"/>
      <c r="BL39" s="292"/>
      <c r="BM39" s="62"/>
      <c r="BN39" s="52"/>
      <c r="BO39" s="52"/>
      <c r="BP39" s="52"/>
      <c r="BQ39" s="52"/>
      <c r="BR39" s="62"/>
      <c r="BS39" s="52"/>
      <c r="BT39" s="52"/>
      <c r="BU39" s="52"/>
      <c r="BV39" s="416"/>
      <c r="BW39" s="62"/>
      <c r="BX39" s="52"/>
      <c r="BY39" s="52"/>
      <c r="BZ39" s="52"/>
      <c r="CA39" s="52"/>
      <c r="CB39" s="469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</row>
    <row x14ac:dyDescent="0.25" r="40" customHeight="1" ht="21">
      <c r="A40" s="62"/>
      <c r="B40" s="57"/>
      <c r="C40" s="57"/>
      <c r="D40" s="212"/>
      <c r="E40" s="212"/>
      <c r="F40" s="213"/>
      <c r="G40" s="378" t="s">
        <v>430</v>
      </c>
      <c r="H40" s="247"/>
      <c r="I40" s="394">
        <v>85000</v>
      </c>
      <c r="J40" s="473">
        <f>I40*0.04</f>
      </c>
      <c r="K40" s="473">
        <f>I40*0.01</f>
      </c>
      <c r="L40" s="394">
        <f>I40+J40+K40</f>
      </c>
      <c r="M40" s="275">
        <f>BF40+BK40</f>
      </c>
      <c r="N40" s="209">
        <f>L40-M40</f>
      </c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186"/>
      <c r="BD40" s="186"/>
      <c r="BE40" s="186"/>
      <c r="BF40" s="292"/>
      <c r="BG40" s="292"/>
      <c r="BH40" s="64"/>
      <c r="BI40" s="64"/>
      <c r="BJ40" s="64"/>
      <c r="BK40" s="323"/>
      <c r="BL40" s="292"/>
      <c r="BM40" s="62"/>
      <c r="BN40" s="52"/>
      <c r="BO40" s="52"/>
      <c r="BP40" s="52"/>
      <c r="BQ40" s="52"/>
      <c r="BR40" s="62"/>
      <c r="BS40" s="52"/>
      <c r="BT40" s="52"/>
      <c r="BU40" s="52"/>
      <c r="BV40" s="416"/>
      <c r="BW40" s="62"/>
      <c r="BX40" s="52"/>
      <c r="BY40" s="52"/>
      <c r="BZ40" s="52"/>
      <c r="CA40" s="52"/>
      <c r="CB40" s="469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</row>
    <row x14ac:dyDescent="0.25" r="41" customHeight="1" ht="21">
      <c r="A41" s="62"/>
      <c r="B41" s="57"/>
      <c r="C41" s="57"/>
      <c r="D41" s="212"/>
      <c r="E41" s="212"/>
      <c r="F41" s="213"/>
      <c r="G41" s="378" t="s">
        <v>485</v>
      </c>
      <c r="H41" s="247"/>
      <c r="I41" s="394">
        <v>850000</v>
      </c>
      <c r="J41" s="473">
        <f>I41*0.04</f>
      </c>
      <c r="K41" s="473">
        <f>I41*0.01</f>
      </c>
      <c r="L41" s="394">
        <f>I41+J41+K41</f>
      </c>
      <c r="M41" s="275">
        <f>BK41</f>
      </c>
      <c r="N41" s="209">
        <f>L41-M41</f>
      </c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62"/>
      <c r="BD41" s="52"/>
      <c r="BE41" s="52"/>
      <c r="BF41" s="52"/>
      <c r="BG41" s="79"/>
      <c r="BH41" s="64"/>
      <c r="BI41" s="64"/>
      <c r="BJ41" s="64"/>
      <c r="BK41" s="323"/>
      <c r="BL41" s="292"/>
      <c r="BM41" s="62"/>
      <c r="BN41" s="52"/>
      <c r="BO41" s="52"/>
      <c r="BP41" s="52"/>
      <c r="BQ41" s="52"/>
      <c r="BR41" s="62"/>
      <c r="BS41" s="52"/>
      <c r="BT41" s="52"/>
      <c r="BU41" s="52"/>
      <c r="BV41" s="416"/>
      <c r="BW41" s="62"/>
      <c r="BX41" s="52"/>
      <c r="BY41" s="52"/>
      <c r="BZ41" s="52"/>
      <c r="CA41" s="52"/>
      <c r="CB41" s="469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</row>
    <row x14ac:dyDescent="0.25" r="42" customHeight="1" ht="21">
      <c r="A42" s="62"/>
      <c r="B42" s="57"/>
      <c r="C42" s="57"/>
      <c r="D42" s="212"/>
      <c r="E42" s="212"/>
      <c r="F42" s="213"/>
      <c r="G42" s="378" t="s">
        <v>435</v>
      </c>
      <c r="H42" s="247"/>
      <c r="I42" s="394">
        <v>400000</v>
      </c>
      <c r="J42" s="473">
        <f>I42*0.035</f>
      </c>
      <c r="K42" s="473">
        <f>I42*0.01</f>
      </c>
      <c r="L42" s="394">
        <f>I42+J42+K42</f>
      </c>
      <c r="M42" s="275">
        <v>0</v>
      </c>
      <c r="N42" s="209">
        <f>L42-M42</f>
      </c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62"/>
      <c r="BD42" s="52"/>
      <c r="BE42" s="52"/>
      <c r="BF42" s="52"/>
      <c r="BG42" s="79"/>
      <c r="BH42" s="52"/>
      <c r="BI42" s="52"/>
      <c r="BJ42" s="52"/>
      <c r="BK42" s="52"/>
      <c r="BL42" s="52"/>
      <c r="BM42" s="62"/>
      <c r="BN42" s="52"/>
      <c r="BO42" s="52"/>
      <c r="BP42" s="52"/>
      <c r="BQ42" s="52"/>
      <c r="BR42" s="62"/>
      <c r="BS42" s="52"/>
      <c r="BT42" s="52"/>
      <c r="BU42" s="52"/>
      <c r="BV42" s="416"/>
      <c r="BW42" s="62"/>
      <c r="BX42" s="52"/>
      <c r="BY42" s="52"/>
      <c r="BZ42" s="52"/>
      <c r="CA42" s="52"/>
      <c r="CB42" s="469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2"/>
      <c r="HF42" s="72"/>
      <c r="HG42" s="72"/>
      <c r="HH42" s="72"/>
      <c r="HI42" s="72"/>
      <c r="HJ42" s="72"/>
      <c r="HK42" s="72"/>
      <c r="HL42" s="72"/>
      <c r="HM42" s="72"/>
      <c r="HN42" s="72"/>
      <c r="HO42" s="72"/>
      <c r="HP42" s="72"/>
      <c r="HQ42" s="72"/>
      <c r="HR42" s="72"/>
      <c r="HS42" s="72"/>
      <c r="HT42" s="72"/>
      <c r="HU42" s="72"/>
      <c r="HV42" s="72"/>
      <c r="HW42" s="72"/>
      <c r="HX42" s="72"/>
      <c r="HY42" s="72"/>
      <c r="HZ42" s="72"/>
      <c r="IA42" s="72"/>
      <c r="IB42" s="72"/>
      <c r="IC42" s="72"/>
      <c r="ID42" s="72"/>
      <c r="IE42" s="72"/>
      <c r="IF42" s="72"/>
      <c r="IG42" s="72"/>
      <c r="IH42" s="72"/>
      <c r="II42" s="72"/>
    </row>
    <row x14ac:dyDescent="0.25" r="43" customHeight="1" ht="21">
      <c r="A43" s="54"/>
      <c r="B43" s="379"/>
      <c r="C43" s="478"/>
      <c r="D43" s="479"/>
      <c r="E43" s="479"/>
      <c r="F43" s="479"/>
      <c r="G43" s="383" t="s">
        <v>432</v>
      </c>
      <c r="H43" s="399"/>
      <c r="I43" s="472">
        <f>SUM(I37:I42)</f>
      </c>
      <c r="J43" s="472">
        <f>SUM(J37:J42)</f>
      </c>
      <c r="K43" s="472">
        <f>SUM(K37:K42)</f>
      </c>
      <c r="L43" s="472">
        <f>SUM(L37:L42)</f>
      </c>
      <c r="M43" s="468">
        <f>SUM(M37:M42)</f>
      </c>
      <c r="N43" s="468">
        <f>SUM(N37:N42)</f>
      </c>
      <c r="O43" s="399"/>
      <c r="P43" s="399"/>
      <c r="Q43" s="399"/>
      <c r="R43" s="387"/>
      <c r="S43" s="387"/>
      <c r="T43" s="387"/>
      <c r="U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87"/>
      <c r="AQ43" s="387"/>
      <c r="AR43" s="387"/>
      <c r="AS43" s="387"/>
      <c r="AT43" s="387"/>
      <c r="AU43" s="387"/>
      <c r="AV43" s="387"/>
      <c r="AW43" s="387"/>
      <c r="AX43" s="387"/>
      <c r="AY43" s="387"/>
      <c r="AZ43" s="387"/>
      <c r="BA43" s="387"/>
      <c r="BB43" s="387"/>
      <c r="BC43" s="400"/>
      <c r="BD43" s="400"/>
      <c r="BE43" s="400"/>
      <c r="BF43" s="400"/>
      <c r="BG43" s="400"/>
      <c r="BH43" s="400"/>
      <c r="BI43" s="400"/>
      <c r="BJ43" s="400"/>
      <c r="BK43" s="400"/>
      <c r="BL43" s="387"/>
      <c r="BM43" s="390"/>
      <c r="BN43" s="387"/>
      <c r="BO43" s="387"/>
      <c r="BP43" s="387"/>
      <c r="BQ43" s="387"/>
      <c r="BR43" s="390"/>
      <c r="BS43" s="387"/>
      <c r="BT43" s="387"/>
      <c r="BU43" s="387"/>
      <c r="BV43" s="412"/>
      <c r="BW43" s="390"/>
      <c r="BX43" s="387"/>
      <c r="BY43" s="387"/>
      <c r="BZ43" s="387"/>
      <c r="CA43" s="387"/>
      <c r="CB43" s="387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</row>
    <row x14ac:dyDescent="0.25" r="44" customHeight="1" ht="21">
      <c r="A44" s="83"/>
      <c r="B44" s="219"/>
      <c r="C44" s="219" t="s">
        <v>550</v>
      </c>
      <c r="D44" s="297">
        <v>45416</v>
      </c>
      <c r="E44" s="297">
        <v>45458</v>
      </c>
      <c r="F44" s="298">
        <f>E44+90</f>
        <v>25569.041666666668</v>
      </c>
      <c r="G44" s="378" t="s">
        <v>510</v>
      </c>
      <c r="H44" s="402"/>
      <c r="I44" s="394"/>
      <c r="J44" s="247"/>
      <c r="K44" s="394"/>
      <c r="L44" s="394">
        <f>SUM(I44:K44)</f>
      </c>
      <c r="M44" s="275">
        <f>AL44+AQ44</f>
      </c>
      <c r="N44" s="209">
        <f>L44-M44</f>
      </c>
      <c r="O44" s="183"/>
      <c r="P44" s="181"/>
      <c r="Q44" s="52"/>
      <c r="R44" s="181"/>
      <c r="S44" s="181"/>
      <c r="T44" s="52"/>
      <c r="U44" s="52"/>
      <c r="V44" s="52"/>
      <c r="W44" s="181"/>
      <c r="X44" s="181"/>
      <c r="Y44" s="52"/>
      <c r="Z44" s="52"/>
      <c r="AA44" s="52"/>
      <c r="AB44" s="181"/>
      <c r="AC44" s="181"/>
      <c r="AD44" s="181"/>
      <c r="AE44" s="181"/>
      <c r="AF44" s="181"/>
      <c r="AG44" s="52"/>
      <c r="AH44" s="51"/>
      <c r="AI44" s="186"/>
      <c r="AJ44" s="186"/>
      <c r="AK44" s="186"/>
      <c r="AL44" s="292"/>
      <c r="AM44" s="292"/>
      <c r="AN44" s="186"/>
      <c r="AO44" s="186"/>
      <c r="AP44" s="186"/>
      <c r="AQ44" s="292"/>
      <c r="AR44" s="292"/>
      <c r="AS44" s="51"/>
      <c r="AT44" s="51"/>
      <c r="AU44" s="51"/>
      <c r="AV44" s="52"/>
      <c r="AW44" s="51"/>
      <c r="AX44" s="51"/>
      <c r="AY44" s="51"/>
      <c r="AZ44" s="51"/>
      <c r="BA44" s="52"/>
      <c r="BB44" s="51"/>
      <c r="BC44" s="54"/>
      <c r="BD44" s="51"/>
      <c r="BE44" s="51"/>
      <c r="BF44" s="181"/>
      <c r="BG44" s="79"/>
      <c r="BH44" s="51"/>
      <c r="BI44" s="51"/>
      <c r="BJ44" s="51"/>
      <c r="BK44" s="181"/>
      <c r="BL44" s="51"/>
      <c r="BM44" s="54"/>
      <c r="BN44" s="51"/>
      <c r="BO44" s="51"/>
      <c r="BP44" s="181"/>
      <c r="BQ44" s="52"/>
      <c r="BR44" s="54"/>
      <c r="BS44" s="51"/>
      <c r="BT44" s="51"/>
      <c r="BU44" s="181"/>
      <c r="BV44" s="416"/>
      <c r="BW44" s="54"/>
      <c r="BX44" s="51"/>
      <c r="BY44" s="51"/>
      <c r="BZ44" s="181"/>
      <c r="CA44" s="181"/>
      <c r="CB44" s="469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</row>
    <row x14ac:dyDescent="0.25" r="45" customHeight="1" ht="21">
      <c r="A45" s="62"/>
      <c r="B45" s="57"/>
      <c r="C45" s="57"/>
      <c r="D45" s="212"/>
      <c r="E45" s="212"/>
      <c r="F45" s="213"/>
      <c r="G45" s="378" t="s">
        <v>551</v>
      </c>
      <c r="H45" s="247"/>
      <c r="I45" s="394"/>
      <c r="J45" s="247"/>
      <c r="K45" s="394"/>
      <c r="L45" s="394">
        <f>SUM(I45:K45)</f>
      </c>
      <c r="M45" s="275">
        <f>AL45+AQ45</f>
      </c>
      <c r="N45" s="209">
        <f>L45-M45</f>
      </c>
      <c r="O45" s="183"/>
      <c r="P45" s="181"/>
      <c r="Q45" s="52"/>
      <c r="R45" s="181"/>
      <c r="S45" s="181"/>
      <c r="T45" s="52"/>
      <c r="U45" s="52"/>
      <c r="V45" s="52"/>
      <c r="W45" s="181"/>
      <c r="X45" s="181"/>
      <c r="Y45" s="52"/>
      <c r="Z45" s="52"/>
      <c r="AA45" s="52"/>
      <c r="AB45" s="181"/>
      <c r="AC45" s="181"/>
      <c r="AD45" s="181"/>
      <c r="AE45" s="181"/>
      <c r="AF45" s="181"/>
      <c r="AG45" s="52"/>
      <c r="AH45" s="51"/>
      <c r="AI45" s="186"/>
      <c r="AJ45" s="186"/>
      <c r="AK45" s="186"/>
      <c r="AL45" s="292"/>
      <c r="AM45" s="292"/>
      <c r="AN45" s="186"/>
      <c r="AO45" s="186"/>
      <c r="AP45" s="186"/>
      <c r="AQ45" s="292"/>
      <c r="AR45" s="292"/>
      <c r="AS45" s="51"/>
      <c r="AT45" s="51"/>
      <c r="AU45" s="51"/>
      <c r="AV45" s="52"/>
      <c r="AW45" s="51"/>
      <c r="AX45" s="51"/>
      <c r="AY45" s="51"/>
      <c r="AZ45" s="51"/>
      <c r="BA45" s="52"/>
      <c r="BB45" s="51"/>
      <c r="BC45" s="54"/>
      <c r="BD45" s="51"/>
      <c r="BE45" s="51"/>
      <c r="BF45" s="181"/>
      <c r="BG45" s="79"/>
      <c r="BH45" s="51"/>
      <c r="BI45" s="51"/>
      <c r="BJ45" s="51"/>
      <c r="BK45" s="181"/>
      <c r="BL45" s="51"/>
      <c r="BM45" s="54"/>
      <c r="BN45" s="51"/>
      <c r="BO45" s="51"/>
      <c r="BP45" s="181"/>
      <c r="BQ45" s="52"/>
      <c r="BR45" s="54"/>
      <c r="BS45" s="51"/>
      <c r="BT45" s="51"/>
      <c r="BU45" s="181"/>
      <c r="BV45" s="416"/>
      <c r="BW45" s="54"/>
      <c r="BX45" s="51"/>
      <c r="BY45" s="51"/>
      <c r="BZ45" s="181"/>
      <c r="CA45" s="181"/>
      <c r="CB45" s="469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</row>
    <row x14ac:dyDescent="0.25" r="46" customHeight="1" ht="21">
      <c r="A46" s="62"/>
      <c r="B46" s="57"/>
      <c r="C46" s="57"/>
      <c r="D46" s="212"/>
      <c r="E46" s="212"/>
      <c r="F46" s="213"/>
      <c r="G46" s="378" t="s">
        <v>521</v>
      </c>
      <c r="H46" s="247"/>
      <c r="I46" s="394"/>
      <c r="J46" s="247"/>
      <c r="K46" s="394"/>
      <c r="L46" s="394">
        <f>SUM(I46:K46)</f>
      </c>
      <c r="M46" s="275">
        <f>AL46+AQ46</f>
      </c>
      <c r="N46" s="209">
        <f>L46-M46</f>
      </c>
      <c r="O46" s="183"/>
      <c r="P46" s="181"/>
      <c r="Q46" s="52"/>
      <c r="R46" s="181"/>
      <c r="S46" s="181"/>
      <c r="T46" s="52"/>
      <c r="U46" s="52"/>
      <c r="V46" s="52"/>
      <c r="W46" s="181"/>
      <c r="X46" s="181"/>
      <c r="Y46" s="52"/>
      <c r="Z46" s="52"/>
      <c r="AA46" s="52"/>
      <c r="AB46" s="181"/>
      <c r="AC46" s="181"/>
      <c r="AD46" s="181"/>
      <c r="AE46" s="181"/>
      <c r="AF46" s="181"/>
      <c r="AG46" s="52"/>
      <c r="AH46" s="51"/>
      <c r="AI46" s="186"/>
      <c r="AJ46" s="186"/>
      <c r="AK46" s="186"/>
      <c r="AL46" s="292"/>
      <c r="AM46" s="292"/>
      <c r="AN46" s="186"/>
      <c r="AO46" s="186"/>
      <c r="AP46" s="186"/>
      <c r="AQ46" s="292"/>
      <c r="AR46" s="292"/>
      <c r="AS46" s="51"/>
      <c r="AT46" s="51"/>
      <c r="AU46" s="51"/>
      <c r="AV46" s="52"/>
      <c r="AW46" s="51"/>
      <c r="AX46" s="51"/>
      <c r="AY46" s="51"/>
      <c r="AZ46" s="51"/>
      <c r="BA46" s="52"/>
      <c r="BB46" s="51"/>
      <c r="BC46" s="54"/>
      <c r="BD46" s="51"/>
      <c r="BE46" s="51"/>
      <c r="BF46" s="181"/>
      <c r="BG46" s="79"/>
      <c r="BH46" s="51"/>
      <c r="BI46" s="51"/>
      <c r="BJ46" s="51"/>
      <c r="BK46" s="181"/>
      <c r="BL46" s="51"/>
      <c r="BM46" s="54"/>
      <c r="BN46" s="51"/>
      <c r="BO46" s="51"/>
      <c r="BP46" s="181"/>
      <c r="BQ46" s="52"/>
      <c r="BR46" s="54"/>
      <c r="BS46" s="51"/>
      <c r="BT46" s="51"/>
      <c r="BU46" s="181"/>
      <c r="BV46" s="416"/>
      <c r="BW46" s="54"/>
      <c r="BX46" s="51"/>
      <c r="BY46" s="51"/>
      <c r="BZ46" s="181"/>
      <c r="CA46" s="181"/>
      <c r="CB46" s="469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/>
      <c r="EZ46" s="54"/>
      <c r="FA46" s="54"/>
      <c r="FB46" s="54"/>
      <c r="FC46" s="54"/>
      <c r="FD46" s="54"/>
      <c r="FE46" s="54"/>
      <c r="FF46" s="54"/>
      <c r="FG46" s="54"/>
      <c r="FH46" s="54"/>
      <c r="FI46" s="54"/>
      <c r="FJ46" s="54"/>
      <c r="FK46" s="54"/>
      <c r="FL46" s="54"/>
      <c r="FM46" s="54"/>
      <c r="FN46" s="54"/>
      <c r="FO46" s="54"/>
      <c r="FP46" s="54"/>
      <c r="FQ46" s="54"/>
      <c r="FR46" s="54"/>
      <c r="FS46" s="54"/>
      <c r="FT46" s="54"/>
      <c r="FU46" s="54"/>
      <c r="FV46" s="54"/>
      <c r="FW46" s="54"/>
      <c r="FX46" s="54"/>
      <c r="FY46" s="54"/>
      <c r="FZ46" s="54"/>
      <c r="GA46" s="54"/>
      <c r="GB46" s="54"/>
      <c r="GC46" s="54"/>
      <c r="GD46" s="54"/>
      <c r="GE46" s="54"/>
      <c r="GF46" s="54"/>
      <c r="GG46" s="54"/>
      <c r="GH46" s="54"/>
      <c r="GI46" s="54"/>
      <c r="GJ46" s="54"/>
      <c r="GK46" s="54"/>
      <c r="GL46" s="54"/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/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/>
      <c r="IG46" s="54"/>
      <c r="IH46" s="54"/>
      <c r="II46" s="54"/>
    </row>
    <row x14ac:dyDescent="0.25" r="47" customHeight="1" ht="21">
      <c r="A47" s="54"/>
      <c r="B47" s="379"/>
      <c r="C47" s="470"/>
      <c r="D47" s="471"/>
      <c r="E47" s="471"/>
      <c r="F47" s="471"/>
      <c r="G47" s="383" t="s">
        <v>432</v>
      </c>
      <c r="H47" s="399"/>
      <c r="I47" s="472">
        <f>SUM(I44:I46)</f>
      </c>
      <c r="J47" s="472">
        <f>SUM(J44:J46)</f>
      </c>
      <c r="K47" s="472">
        <f>SUM(K44:K46)</f>
      </c>
      <c r="L47" s="472">
        <f>SUM(L44:L46)</f>
      </c>
      <c r="M47" s="468">
        <f>SUM(M44:M46)</f>
      </c>
      <c r="N47" s="468">
        <f>SUM(N44:N46)</f>
      </c>
      <c r="O47" s="399"/>
      <c r="P47" s="399"/>
      <c r="Q47" s="399"/>
      <c r="R47" s="387"/>
      <c r="S47" s="387"/>
      <c r="T47" s="387"/>
      <c r="U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400"/>
      <c r="AJ47" s="400"/>
      <c r="AK47" s="400"/>
      <c r="AL47" s="400"/>
      <c r="AM47" s="387"/>
      <c r="AN47" s="400"/>
      <c r="AO47" s="400"/>
      <c r="AP47" s="400"/>
      <c r="AQ47" s="400"/>
      <c r="AR47" s="387"/>
      <c r="AS47" s="387"/>
      <c r="AT47" s="387"/>
      <c r="AU47" s="387"/>
      <c r="AV47" s="387"/>
      <c r="AW47" s="387"/>
      <c r="AX47" s="387"/>
      <c r="AY47" s="387"/>
      <c r="AZ47" s="387"/>
      <c r="BA47" s="387"/>
      <c r="BB47" s="387"/>
      <c r="BC47" s="390"/>
      <c r="BD47" s="387"/>
      <c r="BE47" s="387"/>
      <c r="BF47" s="387"/>
      <c r="BG47" s="399"/>
      <c r="BH47" s="387"/>
      <c r="BI47" s="387"/>
      <c r="BJ47" s="387"/>
      <c r="BK47" s="387"/>
      <c r="BL47" s="387"/>
      <c r="BM47" s="390"/>
      <c r="BN47" s="387"/>
      <c r="BO47" s="387"/>
      <c r="BP47" s="387"/>
      <c r="BQ47" s="387"/>
      <c r="BR47" s="390"/>
      <c r="BS47" s="387"/>
      <c r="BT47" s="387"/>
      <c r="BU47" s="387"/>
      <c r="BV47" s="412"/>
      <c r="BW47" s="390"/>
      <c r="BX47" s="387"/>
      <c r="BY47" s="387"/>
      <c r="BZ47" s="387"/>
      <c r="CA47" s="387"/>
      <c r="CB47" s="387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  <c r="FT47" s="54"/>
      <c r="FU47" s="54"/>
      <c r="FV47" s="54"/>
      <c r="FW47" s="54"/>
      <c r="FX47" s="54"/>
      <c r="FY47" s="54"/>
      <c r="FZ47" s="54"/>
      <c r="GA47" s="54"/>
      <c r="GB47" s="54"/>
      <c r="GC47" s="54"/>
      <c r="GD47" s="54"/>
      <c r="GE47" s="54"/>
      <c r="GF47" s="54"/>
      <c r="GG47" s="54"/>
      <c r="GH47" s="54"/>
      <c r="GI47" s="54"/>
      <c r="GJ47" s="54"/>
      <c r="GK47" s="54"/>
      <c r="GL47" s="54"/>
      <c r="GM47" s="54"/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/>
      <c r="HA47" s="54"/>
      <c r="HB47" s="54"/>
      <c r="HC47" s="54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  <c r="IG47" s="54"/>
      <c r="IH47" s="54"/>
      <c r="II47" s="54"/>
    </row>
    <row x14ac:dyDescent="0.25" r="48" customHeight="1" ht="21">
      <c r="A48" s="54"/>
      <c r="B48" s="57"/>
      <c r="C48" s="57" t="s">
        <v>552</v>
      </c>
      <c r="D48" s="212" t="s">
        <v>553</v>
      </c>
      <c r="E48" s="212"/>
      <c r="F48" s="480"/>
      <c r="G48" s="378" t="s">
        <v>521</v>
      </c>
      <c r="H48" s="247"/>
      <c r="I48" s="394"/>
      <c r="J48" s="247"/>
      <c r="K48" s="394"/>
      <c r="L48" s="394">
        <f>SUM(I48:K48)</f>
      </c>
      <c r="M48" s="275">
        <f>R48+W48+AB48+AG48+AL48+AQ48+AV48+BA48+BF48</f>
      </c>
      <c r="N48" s="209">
        <f>L48-M48</f>
      </c>
      <c r="O48" s="186"/>
      <c r="P48" s="186"/>
      <c r="Q48" s="186"/>
      <c r="R48" s="292"/>
      <c r="S48" s="301"/>
      <c r="T48" s="186"/>
      <c r="U48" s="186"/>
      <c r="V48" s="186"/>
      <c r="W48" s="292"/>
      <c r="X48" s="301"/>
      <c r="Y48" s="186"/>
      <c r="Z48" s="186"/>
      <c r="AA48" s="186"/>
      <c r="AB48" s="292"/>
      <c r="AC48" s="292"/>
      <c r="AD48" s="186"/>
      <c r="AE48" s="186"/>
      <c r="AF48" s="186"/>
      <c r="AG48" s="292"/>
      <c r="AH48" s="292"/>
      <c r="AI48" s="186"/>
      <c r="AJ48" s="186"/>
      <c r="AK48" s="186"/>
      <c r="AL48" s="292"/>
      <c r="AM48" s="292"/>
      <c r="AN48" s="186"/>
      <c r="AO48" s="186"/>
      <c r="AP48" s="186"/>
      <c r="AQ48" s="292"/>
      <c r="AR48" s="51"/>
      <c r="AS48" s="186"/>
      <c r="AT48" s="186"/>
      <c r="AU48" s="186"/>
      <c r="AV48" s="292"/>
      <c r="AW48" s="51"/>
      <c r="AX48" s="186"/>
      <c r="AY48" s="186"/>
      <c r="AZ48" s="186"/>
      <c r="BA48" s="292"/>
      <c r="BB48" s="292"/>
      <c r="BC48" s="186"/>
      <c r="BD48" s="186"/>
      <c r="BE48" s="186"/>
      <c r="BF48" s="292"/>
      <c r="BG48" s="292"/>
      <c r="BH48" s="64"/>
      <c r="BI48" s="64"/>
      <c r="BJ48" s="64"/>
      <c r="BK48" s="323"/>
      <c r="BL48" s="292"/>
      <c r="BM48" s="54"/>
      <c r="BN48" s="51"/>
      <c r="BO48" s="51"/>
      <c r="BP48" s="181"/>
      <c r="BQ48" s="52"/>
      <c r="BR48" s="54"/>
      <c r="BS48" s="51"/>
      <c r="BT48" s="51"/>
      <c r="BU48" s="181"/>
      <c r="BV48" s="416"/>
      <c r="BW48" s="54"/>
      <c r="BX48" s="51"/>
      <c r="BY48" s="51"/>
      <c r="BZ48" s="181"/>
      <c r="CA48" s="181"/>
      <c r="CB48" s="469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/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/>
    </row>
    <row x14ac:dyDescent="0.25" r="49" customHeight="1" ht="21">
      <c r="A49" s="54"/>
      <c r="B49" s="379"/>
      <c r="C49" s="470"/>
      <c r="D49" s="471"/>
      <c r="E49" s="471"/>
      <c r="F49" s="471"/>
      <c r="G49" s="383" t="s">
        <v>432</v>
      </c>
      <c r="H49" s="399"/>
      <c r="I49" s="472"/>
      <c r="J49" s="468"/>
      <c r="K49" s="472"/>
      <c r="L49" s="472">
        <f>L48</f>
      </c>
      <c r="M49" s="468">
        <f>M48</f>
      </c>
      <c r="N49" s="468">
        <f>N48</f>
      </c>
      <c r="O49" s="399"/>
      <c r="P49" s="399"/>
      <c r="Q49" s="399"/>
      <c r="R49" s="387"/>
      <c r="S49" s="387"/>
      <c r="T49" s="400"/>
      <c r="U49" s="400"/>
      <c r="V49" s="400"/>
      <c r="W49" s="400"/>
      <c r="X49" s="400"/>
      <c r="Y49" s="400"/>
      <c r="Z49" s="400"/>
      <c r="AA49" s="400"/>
      <c r="AB49" s="400"/>
      <c r="AC49" s="387"/>
      <c r="AD49" s="400"/>
      <c r="AE49" s="400"/>
      <c r="AF49" s="400"/>
      <c r="AG49" s="400"/>
      <c r="AH49" s="387"/>
      <c r="AI49" s="400"/>
      <c r="AJ49" s="400"/>
      <c r="AK49" s="400"/>
      <c r="AL49" s="400"/>
      <c r="AM49" s="387"/>
      <c r="AN49" s="400"/>
      <c r="AO49" s="400"/>
      <c r="AP49" s="400"/>
      <c r="AQ49" s="400"/>
      <c r="AR49" s="387"/>
      <c r="AS49" s="400"/>
      <c r="AT49" s="400"/>
      <c r="AU49" s="400"/>
      <c r="AV49" s="400"/>
      <c r="AW49" s="400"/>
      <c r="AX49" s="400"/>
      <c r="AY49" s="400"/>
      <c r="AZ49" s="400"/>
      <c r="BA49" s="400"/>
      <c r="BB49" s="400"/>
      <c r="BC49" s="400"/>
      <c r="BD49" s="400"/>
      <c r="BE49" s="400"/>
      <c r="BF49" s="400"/>
      <c r="BG49" s="400"/>
      <c r="BH49" s="400"/>
      <c r="BI49" s="400"/>
      <c r="BJ49" s="400"/>
      <c r="BK49" s="400"/>
      <c r="BL49" s="387"/>
      <c r="BM49" s="390"/>
      <c r="BN49" s="387"/>
      <c r="BO49" s="387"/>
      <c r="BP49" s="387"/>
      <c r="BQ49" s="387"/>
      <c r="BR49" s="390"/>
      <c r="BS49" s="387"/>
      <c r="BT49" s="387"/>
      <c r="BU49" s="387"/>
      <c r="BV49" s="412"/>
      <c r="BW49" s="390"/>
      <c r="BX49" s="387"/>
      <c r="BY49" s="387"/>
      <c r="BZ49" s="387"/>
      <c r="CA49" s="387"/>
      <c r="CB49" s="387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</row>
    <row x14ac:dyDescent="0.25" r="50" customHeight="1" ht="21">
      <c r="A50" s="83"/>
      <c r="B50" s="219"/>
      <c r="C50" s="219" t="s">
        <v>554</v>
      </c>
      <c r="D50" s="297">
        <v>45460</v>
      </c>
      <c r="E50" s="297">
        <v>45481</v>
      </c>
      <c r="F50" s="298">
        <f>E50+90</f>
        <v>25569.041666666668</v>
      </c>
      <c r="G50" s="378" t="s">
        <v>485</v>
      </c>
      <c r="H50" s="402"/>
      <c r="I50" s="394"/>
      <c r="J50" s="247"/>
      <c r="K50" s="394"/>
      <c r="L50" s="394">
        <f>SUM(I50:K50)</f>
      </c>
      <c r="M50" s="275">
        <f>AQ50</f>
      </c>
      <c r="N50" s="209">
        <f>L50-M50</f>
      </c>
      <c r="O50" s="183"/>
      <c r="P50" s="181"/>
      <c r="Q50" s="52"/>
      <c r="R50" s="181"/>
      <c r="S50" s="181"/>
      <c r="T50" s="52"/>
      <c r="U50" s="52"/>
      <c r="V50" s="52"/>
      <c r="W50" s="181"/>
      <c r="X50" s="181"/>
      <c r="Y50" s="52"/>
      <c r="Z50" s="52"/>
      <c r="AA50" s="52"/>
      <c r="AB50" s="181"/>
      <c r="AC50" s="181"/>
      <c r="AD50" s="181"/>
      <c r="AE50" s="181"/>
      <c r="AF50" s="181"/>
      <c r="AG50" s="52"/>
      <c r="AH50" s="51"/>
      <c r="AI50" s="181"/>
      <c r="AJ50" s="181"/>
      <c r="AK50" s="181"/>
      <c r="AL50" s="181"/>
      <c r="AM50" s="51"/>
      <c r="AN50" s="186"/>
      <c r="AO50" s="186"/>
      <c r="AP50" s="186"/>
      <c r="AQ50" s="292"/>
      <c r="AR50" s="292"/>
      <c r="AS50" s="51"/>
      <c r="AT50" s="51"/>
      <c r="AU50" s="51"/>
      <c r="AV50" s="52"/>
      <c r="AW50" s="51"/>
      <c r="AX50" s="51"/>
      <c r="AY50" s="51"/>
      <c r="AZ50" s="51"/>
      <c r="BA50" s="52"/>
      <c r="BB50" s="51"/>
      <c r="BC50" s="54"/>
      <c r="BD50" s="51"/>
      <c r="BE50" s="51"/>
      <c r="BF50" s="181"/>
      <c r="BG50" s="79"/>
      <c r="BH50" s="51"/>
      <c r="BI50" s="51"/>
      <c r="BJ50" s="51"/>
      <c r="BK50" s="181"/>
      <c r="BL50" s="51"/>
      <c r="BM50" s="54"/>
      <c r="BN50" s="51"/>
      <c r="BO50" s="51"/>
      <c r="BP50" s="181"/>
      <c r="BQ50" s="52"/>
      <c r="BR50" s="54"/>
      <c r="BS50" s="51"/>
      <c r="BT50" s="51"/>
      <c r="BU50" s="181"/>
      <c r="BV50" s="416"/>
      <c r="BW50" s="54"/>
      <c r="BX50" s="51"/>
      <c r="BY50" s="51"/>
      <c r="BZ50" s="181"/>
      <c r="CA50" s="181"/>
      <c r="CB50" s="469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/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</row>
    <row x14ac:dyDescent="0.25" r="51" customHeight="1" ht="21">
      <c r="A51" s="62"/>
      <c r="B51" s="57"/>
      <c r="C51" s="57"/>
      <c r="D51" s="212"/>
      <c r="E51" s="212"/>
      <c r="F51" s="213"/>
      <c r="G51" s="378" t="s">
        <v>537</v>
      </c>
      <c r="H51" s="247"/>
      <c r="I51" s="394"/>
      <c r="J51" s="247"/>
      <c r="K51" s="394"/>
      <c r="L51" s="394">
        <f>SUM(I51:K51)</f>
      </c>
      <c r="M51" s="275">
        <f>AQ51+AV51</f>
      </c>
      <c r="N51" s="209">
        <f>L51-M51</f>
      </c>
      <c r="O51" s="183"/>
      <c r="P51" s="181"/>
      <c r="Q51" s="52"/>
      <c r="R51" s="181"/>
      <c r="S51" s="181"/>
      <c r="T51" s="52"/>
      <c r="U51" s="52"/>
      <c r="V51" s="52"/>
      <c r="W51" s="181"/>
      <c r="X51" s="181"/>
      <c r="Y51" s="52"/>
      <c r="Z51" s="52"/>
      <c r="AA51" s="52"/>
      <c r="AB51" s="181"/>
      <c r="AC51" s="181"/>
      <c r="AD51" s="181"/>
      <c r="AE51" s="181"/>
      <c r="AF51" s="181"/>
      <c r="AG51" s="52"/>
      <c r="AH51" s="51"/>
      <c r="AI51" s="181"/>
      <c r="AJ51" s="181"/>
      <c r="AK51" s="181"/>
      <c r="AL51" s="181"/>
      <c r="AM51" s="51"/>
      <c r="AN51" s="186"/>
      <c r="AO51" s="186"/>
      <c r="AP51" s="186"/>
      <c r="AQ51" s="292"/>
      <c r="AR51" s="292"/>
      <c r="AS51" s="186"/>
      <c r="AT51" s="186"/>
      <c r="AU51" s="186"/>
      <c r="AV51" s="292"/>
      <c r="AW51" s="292"/>
      <c r="AX51" s="51"/>
      <c r="AY51" s="51"/>
      <c r="AZ51" s="51"/>
      <c r="BA51" s="52"/>
      <c r="BB51" s="51"/>
      <c r="BC51" s="54"/>
      <c r="BD51" s="51"/>
      <c r="BE51" s="51"/>
      <c r="BF51" s="181"/>
      <c r="BG51" s="79"/>
      <c r="BH51" s="51"/>
      <c r="BI51" s="51"/>
      <c r="BJ51" s="51"/>
      <c r="BK51" s="181"/>
      <c r="BL51" s="51"/>
      <c r="BM51" s="54"/>
      <c r="BN51" s="51"/>
      <c r="BO51" s="51"/>
      <c r="BP51" s="181"/>
      <c r="BQ51" s="52"/>
      <c r="BR51" s="54"/>
      <c r="BS51" s="51"/>
      <c r="BT51" s="51"/>
      <c r="BU51" s="181"/>
      <c r="BV51" s="416"/>
      <c r="BW51" s="54"/>
      <c r="BX51" s="51"/>
      <c r="BY51" s="51"/>
      <c r="BZ51" s="181"/>
      <c r="CA51" s="181"/>
      <c r="CB51" s="469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/>
      <c r="FF51" s="54"/>
      <c r="FG51" s="54"/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</row>
    <row x14ac:dyDescent="0.25" r="52" customHeight="1" ht="21">
      <c r="A52" s="54"/>
      <c r="B52" s="379"/>
      <c r="C52" s="470"/>
      <c r="D52" s="471"/>
      <c r="E52" s="471"/>
      <c r="F52" s="471"/>
      <c r="G52" s="383" t="s">
        <v>432</v>
      </c>
      <c r="H52" s="399"/>
      <c r="I52" s="472">
        <f>SUM(I50:I51)</f>
      </c>
      <c r="J52" s="472">
        <f>SUM(J50:J51)</f>
      </c>
      <c r="K52" s="472">
        <f>SUM(K50:K51)</f>
      </c>
      <c r="L52" s="472">
        <f>SUM(L50:L51)</f>
      </c>
      <c r="M52" s="468">
        <f>SUM(M50:M51)</f>
      </c>
      <c r="N52" s="468">
        <f>SUM(N50:N51)</f>
      </c>
      <c r="O52" s="399"/>
      <c r="P52" s="399"/>
      <c r="Q52" s="399"/>
      <c r="R52" s="387"/>
      <c r="S52" s="387"/>
      <c r="T52" s="400"/>
      <c r="U52" s="400"/>
      <c r="V52" s="400"/>
      <c r="W52" s="400"/>
      <c r="X52" s="400"/>
      <c r="Y52" s="400"/>
      <c r="Z52" s="400"/>
      <c r="AA52" s="400"/>
      <c r="AB52" s="400"/>
      <c r="AC52" s="387"/>
      <c r="AD52" s="400"/>
      <c r="AE52" s="400"/>
      <c r="AF52" s="400"/>
      <c r="AG52" s="400"/>
      <c r="AH52" s="387"/>
      <c r="AI52" s="387"/>
      <c r="AJ52" s="387"/>
      <c r="AK52" s="387"/>
      <c r="AL52" s="387"/>
      <c r="AM52" s="387"/>
      <c r="AN52" s="400"/>
      <c r="AO52" s="400"/>
      <c r="AP52" s="400"/>
      <c r="AQ52" s="400"/>
      <c r="AR52" s="387"/>
      <c r="AS52" s="400"/>
      <c r="AT52" s="400"/>
      <c r="AU52" s="400"/>
      <c r="AV52" s="400"/>
      <c r="AW52" s="387"/>
      <c r="AX52" s="387"/>
      <c r="AY52" s="387"/>
      <c r="AZ52" s="387"/>
      <c r="BA52" s="387"/>
      <c r="BB52" s="387"/>
      <c r="BC52" s="390"/>
      <c r="BD52" s="387"/>
      <c r="BE52" s="387"/>
      <c r="BF52" s="387"/>
      <c r="BG52" s="399"/>
      <c r="BH52" s="387"/>
      <c r="BI52" s="387"/>
      <c r="BJ52" s="387"/>
      <c r="BK52" s="387"/>
      <c r="BL52" s="387"/>
      <c r="BM52" s="390"/>
      <c r="BN52" s="387"/>
      <c r="BO52" s="387"/>
      <c r="BP52" s="387"/>
      <c r="BQ52" s="387"/>
      <c r="BR52" s="390"/>
      <c r="BS52" s="387"/>
      <c r="BT52" s="387"/>
      <c r="BU52" s="387"/>
      <c r="BV52" s="412"/>
      <c r="BW52" s="390"/>
      <c r="BX52" s="387"/>
      <c r="BY52" s="387"/>
      <c r="BZ52" s="387"/>
      <c r="CA52" s="387"/>
      <c r="CB52" s="387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</row>
    <row x14ac:dyDescent="0.25" r="53" customHeight="1" ht="21">
      <c r="A53" s="83"/>
      <c r="B53" s="219"/>
      <c r="C53" s="219" t="s">
        <v>555</v>
      </c>
      <c r="D53" s="297">
        <v>45581</v>
      </c>
      <c r="E53" s="297">
        <v>45651</v>
      </c>
      <c r="F53" s="298">
        <f>E53+90</f>
        <v>25569.041666666668</v>
      </c>
      <c r="G53" s="401" t="s">
        <v>509</v>
      </c>
      <c r="H53" s="402"/>
      <c r="I53" s="402"/>
      <c r="J53" s="402"/>
      <c r="K53" s="402"/>
      <c r="L53" s="402">
        <f>SUM(I53:K53)</f>
      </c>
      <c r="M53" s="481">
        <f>BF53+BK53+BF54</f>
      </c>
      <c r="N53" s="482">
        <f>L53-M53</f>
      </c>
      <c r="O53" s="183"/>
      <c r="P53" s="181"/>
      <c r="Q53" s="52"/>
      <c r="R53" s="181"/>
      <c r="S53" s="181"/>
      <c r="T53" s="52"/>
      <c r="U53" s="52"/>
      <c r="V53" s="52"/>
      <c r="W53" s="181"/>
      <c r="X53" s="181"/>
      <c r="Y53" s="52"/>
      <c r="Z53" s="52"/>
      <c r="AA53" s="52"/>
      <c r="AB53" s="181"/>
      <c r="AC53" s="181"/>
      <c r="AD53" s="181"/>
      <c r="AE53" s="181"/>
      <c r="AF53" s="181"/>
      <c r="AG53" s="52"/>
      <c r="AH53" s="51"/>
      <c r="AI53" s="181"/>
      <c r="AJ53" s="181"/>
      <c r="AK53" s="181"/>
      <c r="AL53" s="181"/>
      <c r="AM53" s="51"/>
      <c r="AN53" s="181"/>
      <c r="AO53" s="181"/>
      <c r="AP53" s="181"/>
      <c r="AQ53" s="181"/>
      <c r="AR53" s="51"/>
      <c r="AS53" s="51"/>
      <c r="AT53" s="51"/>
      <c r="AU53" s="51"/>
      <c r="AV53" s="52"/>
      <c r="AW53" s="51"/>
      <c r="AX53" s="51"/>
      <c r="AY53" s="51"/>
      <c r="AZ53" s="51"/>
      <c r="BA53" s="52"/>
      <c r="BB53" s="51"/>
      <c r="BC53" s="186"/>
      <c r="BD53" s="186"/>
      <c r="BE53" s="186"/>
      <c r="BF53" s="292"/>
      <c r="BG53" s="292"/>
      <c r="BH53" s="64"/>
      <c r="BI53" s="64"/>
      <c r="BJ53" s="64"/>
      <c r="BK53" s="323"/>
      <c r="BL53" s="292"/>
      <c r="BM53" s="54"/>
      <c r="BN53" s="51"/>
      <c r="BO53" s="51"/>
      <c r="BP53" s="181"/>
      <c r="BQ53" s="52"/>
      <c r="BR53" s="54"/>
      <c r="BS53" s="51"/>
      <c r="BT53" s="51"/>
      <c r="BU53" s="181"/>
      <c r="BV53" s="416"/>
      <c r="BW53" s="54"/>
      <c r="BX53" s="51"/>
      <c r="BY53" s="51"/>
      <c r="BZ53" s="181"/>
      <c r="CA53" s="181"/>
      <c r="CB53" s="469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4"/>
      <c r="FE53" s="54"/>
      <c r="FF53" s="54"/>
      <c r="FG53" s="54"/>
      <c r="FH53" s="54"/>
      <c r="FI53" s="54"/>
      <c r="FJ53" s="54"/>
      <c r="FK53" s="54"/>
      <c r="FL53" s="54"/>
      <c r="FM53" s="54"/>
      <c r="FN53" s="54"/>
      <c r="FO53" s="54"/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/>
      <c r="GI53" s="54"/>
      <c r="GJ53" s="54"/>
      <c r="GK53" s="54"/>
      <c r="GL53" s="54"/>
      <c r="GM53" s="54"/>
      <c r="GN53" s="54"/>
      <c r="GO53" s="54"/>
      <c r="GP53" s="54"/>
      <c r="GQ53" s="54"/>
      <c r="GR53" s="54"/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/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  <c r="IG53" s="54"/>
      <c r="IH53" s="54"/>
      <c r="II53" s="54"/>
    </row>
    <row x14ac:dyDescent="0.25" r="54" customHeight="1" ht="21">
      <c r="A54" s="62"/>
      <c r="B54" s="57"/>
      <c r="C54" s="57"/>
      <c r="D54" s="212"/>
      <c r="E54" s="212"/>
      <c r="F54" s="213"/>
      <c r="G54" s="409"/>
      <c r="H54" s="247"/>
      <c r="I54" s="247"/>
      <c r="J54" s="247"/>
      <c r="K54" s="247"/>
      <c r="L54" s="247"/>
      <c r="M54" s="275"/>
      <c r="N54" s="209"/>
      <c r="O54" s="183"/>
      <c r="P54" s="181"/>
      <c r="Q54" s="52"/>
      <c r="R54" s="181"/>
      <c r="S54" s="181"/>
      <c r="T54" s="52"/>
      <c r="U54" s="52"/>
      <c r="V54" s="52"/>
      <c r="W54" s="181"/>
      <c r="X54" s="181"/>
      <c r="Y54" s="52"/>
      <c r="Z54" s="52"/>
      <c r="AA54" s="52"/>
      <c r="AB54" s="181"/>
      <c r="AC54" s="181"/>
      <c r="AD54" s="181"/>
      <c r="AE54" s="181"/>
      <c r="AF54" s="181"/>
      <c r="AG54" s="52"/>
      <c r="AH54" s="51"/>
      <c r="AI54" s="181"/>
      <c r="AJ54" s="181"/>
      <c r="AK54" s="181"/>
      <c r="AL54" s="181"/>
      <c r="AM54" s="51"/>
      <c r="AN54" s="181"/>
      <c r="AO54" s="181"/>
      <c r="AP54" s="181"/>
      <c r="AQ54" s="181"/>
      <c r="AR54" s="51"/>
      <c r="AS54" s="51"/>
      <c r="AT54" s="51"/>
      <c r="AU54" s="51"/>
      <c r="AV54" s="52"/>
      <c r="AW54" s="51"/>
      <c r="AX54" s="51"/>
      <c r="AY54" s="51"/>
      <c r="AZ54" s="51"/>
      <c r="BA54" s="52"/>
      <c r="BB54" s="51"/>
      <c r="BC54" s="186"/>
      <c r="BD54" s="186"/>
      <c r="BE54" s="186"/>
      <c r="BF54" s="292"/>
      <c r="BG54" s="292"/>
      <c r="BH54" s="51"/>
      <c r="BI54" s="51"/>
      <c r="BJ54" s="51"/>
      <c r="BK54" s="181"/>
      <c r="BL54" s="52"/>
      <c r="BM54" s="54"/>
      <c r="BN54" s="51"/>
      <c r="BO54" s="51"/>
      <c r="BP54" s="181"/>
      <c r="BQ54" s="52"/>
      <c r="BR54" s="54"/>
      <c r="BS54" s="51"/>
      <c r="BT54" s="51"/>
      <c r="BU54" s="181"/>
      <c r="BV54" s="416"/>
      <c r="BW54" s="54"/>
      <c r="BX54" s="51"/>
      <c r="BY54" s="51"/>
      <c r="BZ54" s="181"/>
      <c r="CA54" s="181"/>
      <c r="CB54" s="469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54"/>
      <c r="FF54" s="54"/>
      <c r="FG54" s="54"/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/>
      <c r="GD54" s="54"/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/>
      <c r="II54" s="54"/>
    </row>
    <row x14ac:dyDescent="0.25" r="55" customHeight="1" ht="21">
      <c r="A55" s="62"/>
      <c r="B55" s="57"/>
      <c r="C55" s="57"/>
      <c r="D55" s="212"/>
      <c r="E55" s="212"/>
      <c r="F55" s="213"/>
      <c r="G55" s="378" t="s">
        <v>510</v>
      </c>
      <c r="H55" s="247"/>
      <c r="I55" s="394"/>
      <c r="J55" s="247"/>
      <c r="K55" s="394"/>
      <c r="L55" s="394">
        <f>SUM(I55:K55)</f>
      </c>
      <c r="M55" s="275">
        <f>BK55</f>
      </c>
      <c r="N55" s="209">
        <f>L55-M55</f>
      </c>
      <c r="O55" s="183"/>
      <c r="P55" s="181"/>
      <c r="Q55" s="52"/>
      <c r="R55" s="181"/>
      <c r="S55" s="181"/>
      <c r="T55" s="52"/>
      <c r="U55" s="52"/>
      <c r="V55" s="52"/>
      <c r="W55" s="181"/>
      <c r="X55" s="181"/>
      <c r="Y55" s="52"/>
      <c r="Z55" s="52"/>
      <c r="AA55" s="52"/>
      <c r="AB55" s="181"/>
      <c r="AC55" s="181"/>
      <c r="AD55" s="181"/>
      <c r="AE55" s="181"/>
      <c r="AF55" s="181"/>
      <c r="AG55" s="52"/>
      <c r="AH55" s="51"/>
      <c r="AI55" s="181"/>
      <c r="AJ55" s="181"/>
      <c r="AK55" s="181"/>
      <c r="AL55" s="181"/>
      <c r="AM55" s="51"/>
      <c r="AN55" s="181"/>
      <c r="AO55" s="181"/>
      <c r="AP55" s="181"/>
      <c r="AQ55" s="181"/>
      <c r="AR55" s="51"/>
      <c r="AS55" s="51"/>
      <c r="AT55" s="51"/>
      <c r="AU55" s="51"/>
      <c r="AV55" s="52"/>
      <c r="AW55" s="51"/>
      <c r="AX55" s="51"/>
      <c r="AY55" s="51"/>
      <c r="AZ55" s="51"/>
      <c r="BA55" s="52"/>
      <c r="BB55" s="51"/>
      <c r="BC55" s="54"/>
      <c r="BD55" s="51"/>
      <c r="BE55" s="51"/>
      <c r="BF55" s="181"/>
      <c r="BG55" s="51"/>
      <c r="BH55" s="64"/>
      <c r="BI55" s="64"/>
      <c r="BJ55" s="64"/>
      <c r="BK55" s="323"/>
      <c r="BL55" s="292"/>
      <c r="BM55" s="54"/>
      <c r="BN55" s="51"/>
      <c r="BO55" s="51"/>
      <c r="BP55" s="181"/>
      <c r="BQ55" s="52"/>
      <c r="BR55" s="54"/>
      <c r="BS55" s="51"/>
      <c r="BT55" s="51"/>
      <c r="BU55" s="181"/>
      <c r="BV55" s="416"/>
      <c r="BW55" s="54"/>
      <c r="BX55" s="51"/>
      <c r="BY55" s="51"/>
      <c r="BZ55" s="181"/>
      <c r="CA55" s="181"/>
      <c r="CB55" s="469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4"/>
      <c r="FE55" s="54"/>
      <c r="FF55" s="54"/>
      <c r="FG55" s="54"/>
      <c r="FH55" s="54"/>
      <c r="FI55" s="54"/>
      <c r="FJ55" s="54"/>
      <c r="FK55" s="54"/>
      <c r="FL55" s="54"/>
      <c r="FM55" s="54"/>
      <c r="FN55" s="54"/>
      <c r="FO55" s="54"/>
      <c r="FP55" s="54"/>
      <c r="FQ55" s="54"/>
      <c r="FR55" s="54"/>
      <c r="FS55" s="54"/>
      <c r="FT55" s="54"/>
      <c r="FU55" s="54"/>
      <c r="FV55" s="54"/>
      <c r="FW55" s="54"/>
      <c r="FX55" s="54"/>
      <c r="FY55" s="54"/>
      <c r="FZ55" s="54"/>
      <c r="GA55" s="54"/>
      <c r="GB55" s="54"/>
      <c r="GC55" s="54"/>
      <c r="GD55" s="54"/>
      <c r="GE55" s="54"/>
      <c r="GF55" s="54"/>
      <c r="GG55" s="54"/>
      <c r="GH55" s="54"/>
      <c r="GI55" s="54"/>
      <c r="GJ55" s="54"/>
      <c r="GK55" s="54"/>
      <c r="GL55" s="54"/>
      <c r="GM55" s="54"/>
      <c r="GN55" s="54"/>
      <c r="GO55" s="54"/>
      <c r="GP55" s="54"/>
      <c r="GQ55" s="54"/>
      <c r="GR55" s="54"/>
      <c r="GS55" s="54"/>
      <c r="GT55" s="54"/>
      <c r="GU55" s="54"/>
      <c r="GV55" s="54"/>
      <c r="GW55" s="54"/>
      <c r="GX55" s="54"/>
      <c r="GY55" s="54"/>
      <c r="GZ55" s="54"/>
      <c r="HA55" s="54"/>
      <c r="HB55" s="54"/>
      <c r="HC55" s="54"/>
      <c r="HD55" s="54"/>
      <c r="HE55" s="54"/>
      <c r="HF55" s="54"/>
      <c r="HG55" s="54"/>
      <c r="HH55" s="54"/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  <c r="IG55" s="54"/>
      <c r="IH55" s="54"/>
      <c r="II55" s="54"/>
    </row>
    <row x14ac:dyDescent="0.25" r="56" customHeight="1" ht="21">
      <c r="A56" s="62"/>
      <c r="B56" s="57"/>
      <c r="C56" s="57"/>
      <c r="D56" s="212"/>
      <c r="E56" s="212"/>
      <c r="F56" s="213"/>
      <c r="G56" s="378" t="s">
        <v>556</v>
      </c>
      <c r="H56" s="247"/>
      <c r="I56" s="394"/>
      <c r="J56" s="247"/>
      <c r="K56" s="394"/>
      <c r="L56" s="394">
        <f>SUM(I56:K56)</f>
      </c>
      <c r="M56" s="275">
        <v>0</v>
      </c>
      <c r="N56" s="209">
        <f>L56-M56</f>
      </c>
      <c r="O56" s="183"/>
      <c r="P56" s="181"/>
      <c r="Q56" s="52"/>
      <c r="R56" s="181"/>
      <c r="S56" s="181"/>
      <c r="T56" s="52"/>
      <c r="U56" s="52"/>
      <c r="V56" s="52"/>
      <c r="W56" s="181"/>
      <c r="X56" s="181"/>
      <c r="Y56" s="52"/>
      <c r="Z56" s="52"/>
      <c r="AA56" s="52"/>
      <c r="AB56" s="181"/>
      <c r="AC56" s="181"/>
      <c r="AD56" s="181"/>
      <c r="AE56" s="181"/>
      <c r="AF56" s="181"/>
      <c r="AG56" s="52"/>
      <c r="AH56" s="51"/>
      <c r="AI56" s="181"/>
      <c r="AJ56" s="181"/>
      <c r="AK56" s="181"/>
      <c r="AL56" s="181"/>
      <c r="AM56" s="51"/>
      <c r="AN56" s="181"/>
      <c r="AO56" s="181"/>
      <c r="AP56" s="181"/>
      <c r="AQ56" s="181"/>
      <c r="AR56" s="51"/>
      <c r="AS56" s="51"/>
      <c r="AT56" s="51"/>
      <c r="AU56" s="51"/>
      <c r="AV56" s="52"/>
      <c r="AW56" s="51"/>
      <c r="AX56" s="51"/>
      <c r="AY56" s="51"/>
      <c r="AZ56" s="51"/>
      <c r="BA56" s="52"/>
      <c r="BB56" s="51"/>
      <c r="BC56" s="54"/>
      <c r="BD56" s="51"/>
      <c r="BE56" s="51"/>
      <c r="BF56" s="181"/>
      <c r="BG56" s="51"/>
      <c r="BH56" s="52"/>
      <c r="BI56" s="52"/>
      <c r="BJ56" s="52"/>
      <c r="BK56" s="52"/>
      <c r="BL56" s="51"/>
      <c r="BM56" s="54"/>
      <c r="BN56" s="51"/>
      <c r="BO56" s="51"/>
      <c r="BP56" s="181"/>
      <c r="BQ56" s="52"/>
      <c r="BR56" s="54"/>
      <c r="BS56" s="51"/>
      <c r="BT56" s="51"/>
      <c r="BU56" s="181"/>
      <c r="BV56" s="416"/>
      <c r="BW56" s="54"/>
      <c r="BX56" s="51"/>
      <c r="BY56" s="51"/>
      <c r="BZ56" s="181"/>
      <c r="CA56" s="181"/>
      <c r="CB56" s="469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</row>
    <row x14ac:dyDescent="0.25" r="57" customHeight="1" ht="21">
      <c r="A57" s="62"/>
      <c r="B57" s="57"/>
      <c r="C57" s="57"/>
      <c r="D57" s="212"/>
      <c r="E57" s="212"/>
      <c r="F57" s="213"/>
      <c r="G57" s="378" t="s">
        <v>434</v>
      </c>
      <c r="H57" s="247"/>
      <c r="I57" s="394"/>
      <c r="J57" s="247"/>
      <c r="K57" s="394"/>
      <c r="L57" s="394">
        <f>SUM(I57:K57)</f>
      </c>
      <c r="M57" s="275">
        <f>BK57</f>
      </c>
      <c r="N57" s="209">
        <f>L57-M57</f>
      </c>
      <c r="O57" s="183"/>
      <c r="P57" s="181"/>
      <c r="Q57" s="52"/>
      <c r="R57" s="181"/>
      <c r="S57" s="181"/>
      <c r="T57" s="52"/>
      <c r="U57" s="52"/>
      <c r="V57" s="52"/>
      <c r="W57" s="181"/>
      <c r="X57" s="181"/>
      <c r="Y57" s="52"/>
      <c r="Z57" s="52"/>
      <c r="AA57" s="52"/>
      <c r="AB57" s="181"/>
      <c r="AC57" s="181"/>
      <c r="AD57" s="181"/>
      <c r="AE57" s="181"/>
      <c r="AF57" s="181"/>
      <c r="AG57" s="52"/>
      <c r="AH57" s="51"/>
      <c r="AI57" s="181"/>
      <c r="AJ57" s="181"/>
      <c r="AK57" s="181"/>
      <c r="AL57" s="181"/>
      <c r="AM57" s="51"/>
      <c r="AN57" s="181"/>
      <c r="AO57" s="181"/>
      <c r="AP57" s="181"/>
      <c r="AQ57" s="181"/>
      <c r="AR57" s="51"/>
      <c r="AS57" s="51"/>
      <c r="AT57" s="51"/>
      <c r="AU57" s="51"/>
      <c r="AV57" s="52"/>
      <c r="AW57" s="51"/>
      <c r="AX57" s="51"/>
      <c r="AY57" s="51"/>
      <c r="AZ57" s="51"/>
      <c r="BA57" s="52"/>
      <c r="BB57" s="51"/>
      <c r="BC57" s="54"/>
      <c r="BD57" s="51"/>
      <c r="BE57" s="51"/>
      <c r="BF57" s="181"/>
      <c r="BG57" s="79"/>
      <c r="BH57" s="64"/>
      <c r="BI57" s="64"/>
      <c r="BJ57" s="64"/>
      <c r="BK57" s="323"/>
      <c r="BL57" s="292"/>
      <c r="BM57" s="54"/>
      <c r="BN57" s="51"/>
      <c r="BO57" s="51"/>
      <c r="BP57" s="181"/>
      <c r="BQ57" s="52"/>
      <c r="BR57" s="54"/>
      <c r="BS57" s="51"/>
      <c r="BT57" s="51"/>
      <c r="BU57" s="181"/>
      <c r="BV57" s="416"/>
      <c r="BW57" s="54"/>
      <c r="BX57" s="51"/>
      <c r="BY57" s="51"/>
      <c r="BZ57" s="181"/>
      <c r="CA57" s="181"/>
      <c r="CB57" s="469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/>
      <c r="GK57" s="54"/>
      <c r="GL57" s="54"/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/>
    </row>
    <row x14ac:dyDescent="0.25" r="58" customHeight="1" ht="21">
      <c r="A58" s="62"/>
      <c r="B58" s="57"/>
      <c r="C58" s="57"/>
      <c r="D58" s="212"/>
      <c r="E58" s="212"/>
      <c r="F58" s="213"/>
      <c r="G58" s="378" t="s">
        <v>557</v>
      </c>
      <c r="H58" s="247"/>
      <c r="I58" s="394"/>
      <c r="J58" s="247"/>
      <c r="K58" s="394"/>
      <c r="L58" s="394">
        <f>SUM(I58:K58)</f>
      </c>
      <c r="M58" s="275">
        <f>BF58+BK58</f>
      </c>
      <c r="N58" s="209">
        <f>L58-M58</f>
      </c>
      <c r="O58" s="183"/>
      <c r="P58" s="181"/>
      <c r="Q58" s="52"/>
      <c r="R58" s="181"/>
      <c r="S58" s="181"/>
      <c r="T58" s="52"/>
      <c r="U58" s="52"/>
      <c r="V58" s="52"/>
      <c r="W58" s="181"/>
      <c r="X58" s="181"/>
      <c r="Y58" s="52"/>
      <c r="Z58" s="52"/>
      <c r="AA58" s="52"/>
      <c r="AB58" s="181"/>
      <c r="AC58" s="181"/>
      <c r="AD58" s="181"/>
      <c r="AE58" s="181"/>
      <c r="AF58" s="181"/>
      <c r="AG58" s="52"/>
      <c r="AH58" s="51"/>
      <c r="AI58" s="181"/>
      <c r="AJ58" s="181"/>
      <c r="AK58" s="181"/>
      <c r="AL58" s="181"/>
      <c r="AM58" s="51"/>
      <c r="AN58" s="181"/>
      <c r="AO58" s="181"/>
      <c r="AP58" s="181"/>
      <c r="AQ58" s="181"/>
      <c r="AR58" s="51"/>
      <c r="AS58" s="51"/>
      <c r="AT58" s="51"/>
      <c r="AU58" s="51"/>
      <c r="AV58" s="52"/>
      <c r="AW58" s="51"/>
      <c r="AX58" s="51"/>
      <c r="AY58" s="51"/>
      <c r="AZ58" s="51"/>
      <c r="BA58" s="52"/>
      <c r="BB58" s="51"/>
      <c r="BC58" s="186"/>
      <c r="BD58" s="186"/>
      <c r="BE58" s="186"/>
      <c r="BF58" s="292"/>
      <c r="BG58" s="292"/>
      <c r="BH58" s="64"/>
      <c r="BI58" s="64"/>
      <c r="BJ58" s="64"/>
      <c r="BK58" s="323"/>
      <c r="BL58" s="292"/>
      <c r="BM58" s="54"/>
      <c r="BN58" s="51"/>
      <c r="BO58" s="51"/>
      <c r="BP58" s="181"/>
      <c r="BQ58" s="52"/>
      <c r="BR58" s="54"/>
      <c r="BS58" s="51"/>
      <c r="BT58" s="51"/>
      <c r="BU58" s="181"/>
      <c r="BV58" s="416"/>
      <c r="BW58" s="54"/>
      <c r="BX58" s="51"/>
      <c r="BY58" s="51"/>
      <c r="BZ58" s="181"/>
      <c r="CA58" s="181"/>
      <c r="CB58" s="469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/>
    </row>
    <row x14ac:dyDescent="0.25" r="59" customHeight="1" ht="21">
      <c r="A59" s="62"/>
      <c r="B59" s="57"/>
      <c r="C59" s="57"/>
      <c r="D59" s="212"/>
      <c r="E59" s="212"/>
      <c r="F59" s="213"/>
      <c r="G59" s="378" t="s">
        <v>537</v>
      </c>
      <c r="H59" s="247"/>
      <c r="I59" s="394"/>
      <c r="J59" s="247"/>
      <c r="K59" s="394"/>
      <c r="L59" s="394">
        <f>SUM(I59:K59)</f>
      </c>
      <c r="M59" s="275">
        <f>BK59</f>
      </c>
      <c r="N59" s="209">
        <f>L59-M59</f>
      </c>
      <c r="O59" s="183"/>
      <c r="P59" s="181"/>
      <c r="Q59" s="52"/>
      <c r="R59" s="181"/>
      <c r="S59" s="181"/>
      <c r="T59" s="52"/>
      <c r="U59" s="52"/>
      <c r="V59" s="52"/>
      <c r="W59" s="181"/>
      <c r="X59" s="181"/>
      <c r="Y59" s="52"/>
      <c r="Z59" s="52"/>
      <c r="AA59" s="52"/>
      <c r="AB59" s="181"/>
      <c r="AC59" s="181"/>
      <c r="AD59" s="181"/>
      <c r="AE59" s="181"/>
      <c r="AF59" s="181"/>
      <c r="AG59" s="52"/>
      <c r="AH59" s="51"/>
      <c r="AI59" s="181"/>
      <c r="AJ59" s="181"/>
      <c r="AK59" s="181"/>
      <c r="AL59" s="181"/>
      <c r="AM59" s="51"/>
      <c r="AN59" s="181"/>
      <c r="AO59" s="181"/>
      <c r="AP59" s="181"/>
      <c r="AQ59" s="181"/>
      <c r="AR59" s="51"/>
      <c r="AS59" s="51"/>
      <c r="AT59" s="51"/>
      <c r="AU59" s="51"/>
      <c r="AV59" s="52"/>
      <c r="AW59" s="51"/>
      <c r="AX59" s="51"/>
      <c r="AY59" s="51"/>
      <c r="AZ59" s="51"/>
      <c r="BA59" s="52"/>
      <c r="BB59" s="51"/>
      <c r="BC59" s="54"/>
      <c r="BD59" s="51"/>
      <c r="BE59" s="51"/>
      <c r="BF59" s="181"/>
      <c r="BG59" s="79"/>
      <c r="BH59" s="64"/>
      <c r="BI59" s="64"/>
      <c r="BJ59" s="64"/>
      <c r="BK59" s="323"/>
      <c r="BL59" s="292"/>
      <c r="BM59" s="54"/>
      <c r="BN59" s="51"/>
      <c r="BO59" s="51"/>
      <c r="BP59" s="181"/>
      <c r="BQ59" s="52"/>
      <c r="BR59" s="54"/>
      <c r="BS59" s="51"/>
      <c r="BT59" s="51"/>
      <c r="BU59" s="181"/>
      <c r="BV59" s="416"/>
      <c r="BW59" s="54"/>
      <c r="BX59" s="51"/>
      <c r="BY59" s="51"/>
      <c r="BZ59" s="181"/>
      <c r="CA59" s="181"/>
      <c r="CB59" s="469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4"/>
      <c r="FE59" s="54"/>
      <c r="FF59" s="54"/>
      <c r="FG59" s="54"/>
      <c r="FH59" s="54"/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</row>
    <row x14ac:dyDescent="0.25" r="60" customHeight="1" ht="21">
      <c r="A60" s="62"/>
      <c r="B60" s="57"/>
      <c r="C60" s="57"/>
      <c r="D60" s="212"/>
      <c r="E60" s="212"/>
      <c r="F60" s="213"/>
      <c r="G60" s="401" t="s">
        <v>485</v>
      </c>
      <c r="H60" s="402"/>
      <c r="I60" s="402"/>
      <c r="J60" s="402"/>
      <c r="K60" s="402"/>
      <c r="L60" s="402">
        <f>SUM(I60:K62)</f>
      </c>
      <c r="M60" s="481">
        <f>BF60+BK62+BK61+BK60</f>
      </c>
      <c r="N60" s="482">
        <f>L60-M60</f>
      </c>
      <c r="O60" s="183"/>
      <c r="P60" s="181"/>
      <c r="Q60" s="52"/>
      <c r="R60" s="181"/>
      <c r="S60" s="181"/>
      <c r="T60" s="52"/>
      <c r="U60" s="52"/>
      <c r="V60" s="52"/>
      <c r="W60" s="181"/>
      <c r="X60" s="181"/>
      <c r="Y60" s="52"/>
      <c r="Z60" s="52"/>
      <c r="AA60" s="52"/>
      <c r="AB60" s="181"/>
      <c r="AC60" s="181"/>
      <c r="AD60" s="181"/>
      <c r="AE60" s="181"/>
      <c r="AF60" s="181"/>
      <c r="AG60" s="52"/>
      <c r="AH60" s="51"/>
      <c r="AI60" s="181"/>
      <c r="AJ60" s="181"/>
      <c r="AK60" s="181"/>
      <c r="AL60" s="181"/>
      <c r="AM60" s="51"/>
      <c r="AN60" s="181"/>
      <c r="AO60" s="181"/>
      <c r="AP60" s="181"/>
      <c r="AQ60" s="181"/>
      <c r="AR60" s="51"/>
      <c r="AS60" s="51"/>
      <c r="AT60" s="51"/>
      <c r="AU60" s="51"/>
      <c r="AV60" s="52"/>
      <c r="AW60" s="51"/>
      <c r="AX60" s="51"/>
      <c r="AY60" s="51"/>
      <c r="AZ60" s="51"/>
      <c r="BA60" s="52"/>
      <c r="BB60" s="51"/>
      <c r="BC60" s="483"/>
      <c r="BD60" s="483"/>
      <c r="BE60" s="483"/>
      <c r="BF60" s="408"/>
      <c r="BG60" s="408"/>
      <c r="BH60" s="484"/>
      <c r="BI60" s="484"/>
      <c r="BJ60" s="484"/>
      <c r="BK60" s="484"/>
      <c r="BL60" s="484"/>
      <c r="BM60" s="54"/>
      <c r="BN60" s="51"/>
      <c r="BO60" s="51"/>
      <c r="BP60" s="181"/>
      <c r="BQ60" s="52"/>
      <c r="BR60" s="54"/>
      <c r="BS60" s="51"/>
      <c r="BT60" s="51"/>
      <c r="BU60" s="181"/>
      <c r="BV60" s="416"/>
      <c r="BW60" s="54"/>
      <c r="BX60" s="51"/>
      <c r="BY60" s="51"/>
      <c r="BZ60" s="181"/>
      <c r="CA60" s="181"/>
      <c r="CB60" s="469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4"/>
      <c r="FE60" s="54"/>
      <c r="FF60" s="54"/>
      <c r="FG60" s="54"/>
      <c r="FH60" s="54"/>
      <c r="FI60" s="54"/>
      <c r="FJ60" s="54"/>
      <c r="FK60" s="54"/>
      <c r="FL60" s="54"/>
      <c r="FM60" s="54"/>
      <c r="FN60" s="54"/>
      <c r="FO60" s="54"/>
      <c r="FP60" s="54"/>
      <c r="FQ60" s="54"/>
      <c r="FR60" s="54"/>
      <c r="FS60" s="54"/>
      <c r="FT60" s="54"/>
      <c r="FU60" s="54"/>
      <c r="FV60" s="54"/>
      <c r="FW60" s="54"/>
      <c r="FX60" s="54"/>
      <c r="FY60" s="54"/>
      <c r="FZ60" s="54"/>
      <c r="GA60" s="54"/>
      <c r="GB60" s="54"/>
      <c r="GC60" s="54"/>
      <c r="GD60" s="54"/>
      <c r="GE60" s="54"/>
      <c r="GF60" s="54"/>
      <c r="GG60" s="54"/>
      <c r="GH60" s="54"/>
      <c r="GI60" s="54"/>
      <c r="GJ60" s="54"/>
      <c r="GK60" s="54"/>
      <c r="GL60" s="54"/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4"/>
      <c r="IC60" s="54"/>
      <c r="ID60" s="54"/>
      <c r="IE60" s="54"/>
      <c r="IF60" s="54"/>
      <c r="IG60" s="54"/>
      <c r="IH60" s="54"/>
      <c r="II60" s="54"/>
    </row>
    <row x14ac:dyDescent="0.25" r="61" customHeight="1" ht="21">
      <c r="A61" s="62"/>
      <c r="B61" s="57"/>
      <c r="C61" s="57"/>
      <c r="D61" s="212"/>
      <c r="E61" s="212"/>
      <c r="F61" s="213"/>
      <c r="G61" s="409"/>
      <c r="H61" s="247"/>
      <c r="I61" s="247"/>
      <c r="J61" s="247"/>
      <c r="K61" s="247"/>
      <c r="L61" s="247"/>
      <c r="M61" s="275"/>
      <c r="N61" s="209"/>
      <c r="O61" s="183"/>
      <c r="P61" s="181"/>
      <c r="Q61" s="52"/>
      <c r="R61" s="181"/>
      <c r="S61" s="181"/>
      <c r="T61" s="52"/>
      <c r="U61" s="52"/>
      <c r="V61" s="52"/>
      <c r="W61" s="181"/>
      <c r="X61" s="181"/>
      <c r="Y61" s="52"/>
      <c r="Z61" s="52"/>
      <c r="AA61" s="52"/>
      <c r="AB61" s="181"/>
      <c r="AC61" s="181"/>
      <c r="AD61" s="181"/>
      <c r="AE61" s="181"/>
      <c r="AF61" s="181"/>
      <c r="AG61" s="52"/>
      <c r="AH61" s="51"/>
      <c r="AI61" s="181"/>
      <c r="AJ61" s="181"/>
      <c r="AK61" s="181"/>
      <c r="AL61" s="181"/>
      <c r="AM61" s="51"/>
      <c r="AN61" s="181"/>
      <c r="AO61" s="181"/>
      <c r="AP61" s="181"/>
      <c r="AQ61" s="181"/>
      <c r="AR61" s="51"/>
      <c r="AS61" s="51"/>
      <c r="AT61" s="51"/>
      <c r="AU61" s="51"/>
      <c r="AV61" s="52"/>
      <c r="AW61" s="51"/>
      <c r="AX61" s="51"/>
      <c r="AY61" s="51"/>
      <c r="AZ61" s="51"/>
      <c r="BA61" s="52"/>
      <c r="BB61" s="51"/>
      <c r="BC61" s="186"/>
      <c r="BD61" s="186"/>
      <c r="BE61" s="186"/>
      <c r="BF61" s="292"/>
      <c r="BG61" s="292"/>
      <c r="BH61" s="64"/>
      <c r="BI61" s="64"/>
      <c r="BJ61" s="64"/>
      <c r="BK61" s="323"/>
      <c r="BL61" s="292"/>
      <c r="BM61" s="54"/>
      <c r="BN61" s="51"/>
      <c r="BO61" s="51"/>
      <c r="BP61" s="181"/>
      <c r="BQ61" s="52"/>
      <c r="BR61" s="54"/>
      <c r="BS61" s="51"/>
      <c r="BT61" s="51"/>
      <c r="BU61" s="181"/>
      <c r="BV61" s="416"/>
      <c r="BW61" s="54"/>
      <c r="BX61" s="51"/>
      <c r="BY61" s="51"/>
      <c r="BZ61" s="181"/>
      <c r="CA61" s="181"/>
      <c r="CB61" s="469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4"/>
      <c r="FE61" s="54"/>
      <c r="FF61" s="54"/>
      <c r="FG61" s="54"/>
      <c r="FH61" s="54"/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/>
      <c r="FW61" s="54"/>
      <c r="FX61" s="54"/>
      <c r="FY61" s="54"/>
      <c r="FZ61" s="54"/>
      <c r="GA61" s="54"/>
      <c r="GB61" s="54"/>
      <c r="GC61" s="54"/>
      <c r="GD61" s="54"/>
      <c r="GE61" s="54"/>
      <c r="GF61" s="54"/>
      <c r="GG61" s="54"/>
      <c r="GH61" s="54"/>
      <c r="GI61" s="54"/>
      <c r="GJ61" s="54"/>
      <c r="GK61" s="54"/>
      <c r="GL61" s="54"/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/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/>
      <c r="IG61" s="54"/>
      <c r="IH61" s="54"/>
      <c r="II61" s="54"/>
    </row>
    <row x14ac:dyDescent="0.25" r="62" customHeight="1" ht="21">
      <c r="A62" s="62"/>
      <c r="B62" s="57"/>
      <c r="C62" s="57"/>
      <c r="D62" s="212"/>
      <c r="E62" s="212"/>
      <c r="F62" s="213"/>
      <c r="G62" s="409"/>
      <c r="H62" s="247"/>
      <c r="I62" s="247"/>
      <c r="J62" s="247"/>
      <c r="K62" s="247"/>
      <c r="L62" s="247"/>
      <c r="M62" s="275"/>
      <c r="N62" s="209"/>
      <c r="O62" s="183"/>
      <c r="P62" s="181"/>
      <c r="Q62" s="52"/>
      <c r="R62" s="181"/>
      <c r="S62" s="181"/>
      <c r="T62" s="52"/>
      <c r="U62" s="52"/>
      <c r="V62" s="52"/>
      <c r="W62" s="181"/>
      <c r="X62" s="181"/>
      <c r="Y62" s="52"/>
      <c r="Z62" s="52"/>
      <c r="AA62" s="52"/>
      <c r="AB62" s="181"/>
      <c r="AC62" s="181"/>
      <c r="AD62" s="181"/>
      <c r="AE62" s="181"/>
      <c r="AF62" s="181"/>
      <c r="AG62" s="52"/>
      <c r="AH62" s="51"/>
      <c r="AI62" s="181"/>
      <c r="AJ62" s="181"/>
      <c r="AK62" s="181"/>
      <c r="AL62" s="181"/>
      <c r="AM62" s="51"/>
      <c r="AN62" s="181"/>
      <c r="AO62" s="181"/>
      <c r="AP62" s="181"/>
      <c r="AQ62" s="181"/>
      <c r="AR62" s="51"/>
      <c r="AS62" s="51"/>
      <c r="AT62" s="51"/>
      <c r="AU62" s="51"/>
      <c r="AV62" s="52"/>
      <c r="AW62" s="51"/>
      <c r="AX62" s="51"/>
      <c r="AY62" s="51"/>
      <c r="AZ62" s="51"/>
      <c r="BA62" s="52"/>
      <c r="BB62" s="51"/>
      <c r="BC62" s="186"/>
      <c r="BD62" s="186"/>
      <c r="BE62" s="186"/>
      <c r="BF62" s="292"/>
      <c r="BG62" s="292"/>
      <c r="BH62" s="64"/>
      <c r="BI62" s="64"/>
      <c r="BJ62" s="64"/>
      <c r="BK62" s="323"/>
      <c r="BL62" s="292"/>
      <c r="BM62" s="54"/>
      <c r="BN62" s="51"/>
      <c r="BO62" s="51"/>
      <c r="BP62" s="181"/>
      <c r="BQ62" s="52"/>
      <c r="BR62" s="54"/>
      <c r="BS62" s="51"/>
      <c r="BT62" s="51"/>
      <c r="BU62" s="181"/>
      <c r="BV62" s="416"/>
      <c r="BW62" s="54"/>
      <c r="BX62" s="51"/>
      <c r="BY62" s="51"/>
      <c r="BZ62" s="181"/>
      <c r="CA62" s="181"/>
      <c r="CB62" s="469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4"/>
      <c r="FE62" s="54"/>
      <c r="FF62" s="54"/>
      <c r="FG62" s="54"/>
      <c r="FH62" s="54"/>
      <c r="FI62" s="54"/>
      <c r="FJ62" s="54"/>
      <c r="FK62" s="54"/>
      <c r="FL62" s="54"/>
      <c r="FM62" s="54"/>
      <c r="FN62" s="54"/>
      <c r="FO62" s="54"/>
      <c r="FP62" s="54"/>
      <c r="FQ62" s="54"/>
      <c r="FR62" s="54"/>
      <c r="FS62" s="54"/>
      <c r="FT62" s="54"/>
      <c r="FU62" s="54"/>
      <c r="FV62" s="54"/>
      <c r="FW62" s="54"/>
      <c r="FX62" s="54"/>
      <c r="FY62" s="54"/>
      <c r="FZ62" s="54"/>
      <c r="GA62" s="54"/>
      <c r="GB62" s="54"/>
      <c r="GC62" s="54"/>
      <c r="GD62" s="54"/>
      <c r="GE62" s="54"/>
      <c r="GF62" s="54"/>
      <c r="GG62" s="54"/>
      <c r="GH62" s="54"/>
      <c r="GI62" s="54"/>
      <c r="GJ62" s="54"/>
      <c r="GK62" s="54"/>
      <c r="GL62" s="54"/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/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/>
    </row>
    <row x14ac:dyDescent="0.25" r="63" customHeight="1" ht="21">
      <c r="A63" s="62"/>
      <c r="B63" s="57"/>
      <c r="C63" s="57"/>
      <c r="D63" s="212"/>
      <c r="E63" s="212"/>
      <c r="F63" s="213"/>
      <c r="G63" s="378" t="s">
        <v>558</v>
      </c>
      <c r="H63" s="247"/>
      <c r="I63" s="394"/>
      <c r="J63" s="247"/>
      <c r="K63" s="394"/>
      <c r="L63" s="394">
        <f>SUM(I63:K63)</f>
      </c>
      <c r="M63" s="275">
        <f>BF63+BK63</f>
      </c>
      <c r="N63" s="209">
        <f>L63-M63</f>
      </c>
      <c r="O63" s="183"/>
      <c r="P63" s="181"/>
      <c r="Q63" s="52"/>
      <c r="R63" s="181"/>
      <c r="S63" s="181"/>
      <c r="T63" s="52"/>
      <c r="U63" s="52"/>
      <c r="V63" s="52"/>
      <c r="W63" s="181"/>
      <c r="X63" s="181"/>
      <c r="Y63" s="52"/>
      <c r="Z63" s="52"/>
      <c r="AA63" s="52"/>
      <c r="AB63" s="181"/>
      <c r="AC63" s="181"/>
      <c r="AD63" s="181"/>
      <c r="AE63" s="181"/>
      <c r="AF63" s="181"/>
      <c r="AG63" s="52"/>
      <c r="AH63" s="51"/>
      <c r="AI63" s="181"/>
      <c r="AJ63" s="181"/>
      <c r="AK63" s="181"/>
      <c r="AL63" s="181"/>
      <c r="AM63" s="51"/>
      <c r="AN63" s="181"/>
      <c r="AO63" s="181"/>
      <c r="AP63" s="181"/>
      <c r="AQ63" s="181"/>
      <c r="AR63" s="51"/>
      <c r="AS63" s="51"/>
      <c r="AT63" s="51"/>
      <c r="AU63" s="51"/>
      <c r="AV63" s="52"/>
      <c r="AW63" s="51"/>
      <c r="AX63" s="51"/>
      <c r="AY63" s="51"/>
      <c r="AZ63" s="51"/>
      <c r="BA63" s="52"/>
      <c r="BB63" s="51"/>
      <c r="BC63" s="54"/>
      <c r="BD63" s="51"/>
      <c r="BE63" s="51"/>
      <c r="BF63" s="181"/>
      <c r="BG63" s="485"/>
      <c r="BH63" s="52"/>
      <c r="BI63" s="52"/>
      <c r="BJ63" s="52"/>
      <c r="BK63" s="52"/>
      <c r="BL63" s="51"/>
      <c r="BM63" s="54"/>
      <c r="BN63" s="51"/>
      <c r="BO63" s="51"/>
      <c r="BP63" s="181"/>
      <c r="BQ63" s="52"/>
      <c r="BR63" s="54"/>
      <c r="BS63" s="51"/>
      <c r="BT63" s="51"/>
      <c r="BU63" s="181"/>
      <c r="BV63" s="416"/>
      <c r="BW63" s="54"/>
      <c r="BX63" s="51"/>
      <c r="BY63" s="51"/>
      <c r="BZ63" s="181"/>
      <c r="CA63" s="181"/>
      <c r="CB63" s="469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4"/>
      <c r="FE63" s="54"/>
      <c r="FF63" s="54"/>
      <c r="FG63" s="54"/>
      <c r="FH63" s="54"/>
      <c r="FI63" s="54"/>
      <c r="FJ63" s="54"/>
      <c r="FK63" s="54"/>
      <c r="FL63" s="54"/>
      <c r="FM63" s="54"/>
      <c r="FN63" s="54"/>
      <c r="FO63" s="54"/>
      <c r="FP63" s="54"/>
      <c r="FQ63" s="54"/>
      <c r="FR63" s="54"/>
      <c r="FS63" s="54"/>
      <c r="FT63" s="54"/>
      <c r="FU63" s="54"/>
      <c r="FV63" s="54"/>
      <c r="FW63" s="54"/>
      <c r="FX63" s="54"/>
      <c r="FY63" s="54"/>
      <c r="FZ63" s="54"/>
      <c r="GA63" s="54"/>
      <c r="GB63" s="54"/>
      <c r="GC63" s="54"/>
      <c r="GD63" s="54"/>
      <c r="GE63" s="54"/>
      <c r="GF63" s="54"/>
      <c r="GG63" s="54"/>
      <c r="GH63" s="54"/>
      <c r="GI63" s="54"/>
      <c r="GJ63" s="54"/>
      <c r="GK63" s="54"/>
      <c r="GL63" s="54"/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/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/>
      <c r="IB63" s="54"/>
      <c r="IC63" s="54"/>
      <c r="ID63" s="54"/>
      <c r="IE63" s="54"/>
      <c r="IF63" s="54"/>
      <c r="IG63" s="54"/>
      <c r="IH63" s="54"/>
      <c r="II63" s="54"/>
    </row>
    <row x14ac:dyDescent="0.25" r="64" customHeight="1" ht="21">
      <c r="A64" s="54"/>
      <c r="B64" s="379"/>
      <c r="C64" s="478"/>
      <c r="D64" s="479"/>
      <c r="E64" s="479"/>
      <c r="F64" s="479"/>
      <c r="G64" s="383" t="s">
        <v>432</v>
      </c>
      <c r="H64" s="399"/>
      <c r="I64" s="472">
        <f>SUM(I53:I63)</f>
      </c>
      <c r="J64" s="472">
        <f>SUM(J53:J63)</f>
      </c>
      <c r="K64" s="472">
        <f>SUM(K53:K63)</f>
      </c>
      <c r="L64" s="472">
        <f>SUM(L53:L63)</f>
      </c>
      <c r="M64" s="468">
        <f>M53+M55+M56+M57+M58+M59+M60+M63</f>
      </c>
      <c r="N64" s="468">
        <f>SUM(N53:N63)</f>
      </c>
      <c r="O64" s="399"/>
      <c r="P64" s="399"/>
      <c r="Q64" s="399"/>
      <c r="R64" s="387"/>
      <c r="S64" s="387"/>
      <c r="T64" s="387"/>
      <c r="U64" s="387"/>
      <c r="V64" s="387"/>
      <c r="W64" s="387"/>
      <c r="X64" s="387"/>
      <c r="Y64" s="387"/>
      <c r="Z64" s="387"/>
      <c r="AA64" s="51"/>
      <c r="AB64" s="387"/>
      <c r="AC64" s="387"/>
      <c r="AD64" s="387"/>
      <c r="AE64" s="387"/>
      <c r="AF64" s="387"/>
      <c r="AG64" s="387"/>
      <c r="AH64" s="387"/>
      <c r="AI64" s="387"/>
      <c r="AJ64" s="387"/>
      <c r="AK64" s="387"/>
      <c r="AL64" s="387"/>
      <c r="AM64" s="387"/>
      <c r="AN64" s="387"/>
      <c r="AO64" s="387"/>
      <c r="AP64" s="387"/>
      <c r="AQ64" s="387"/>
      <c r="AR64" s="387"/>
      <c r="AS64" s="387"/>
      <c r="AT64" s="387"/>
      <c r="AU64" s="387"/>
      <c r="AV64" s="387"/>
      <c r="AW64" s="387"/>
      <c r="AX64" s="387"/>
      <c r="AY64" s="387"/>
      <c r="AZ64" s="387"/>
      <c r="BA64" s="387"/>
      <c r="BB64" s="387"/>
      <c r="BC64" s="400"/>
      <c r="BD64" s="400"/>
      <c r="BE64" s="400"/>
      <c r="BF64" s="400"/>
      <c r="BG64" s="400"/>
      <c r="BH64" s="400"/>
      <c r="BI64" s="400"/>
      <c r="BJ64" s="400"/>
      <c r="BK64" s="400"/>
      <c r="BL64" s="400"/>
      <c r="BM64" s="390"/>
      <c r="BN64" s="387"/>
      <c r="BO64" s="387"/>
      <c r="BP64" s="387"/>
      <c r="BQ64" s="387"/>
      <c r="BR64" s="390"/>
      <c r="BS64" s="387"/>
      <c r="BT64" s="387"/>
      <c r="BU64" s="387"/>
      <c r="BV64" s="412"/>
      <c r="BW64" s="390"/>
      <c r="BX64" s="387"/>
      <c r="BY64" s="387"/>
      <c r="BZ64" s="387"/>
      <c r="CA64" s="387"/>
      <c r="CB64" s="387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4"/>
      <c r="FE64" s="54"/>
      <c r="FF64" s="54"/>
      <c r="FG64" s="54"/>
      <c r="FH64" s="54"/>
      <c r="FI64" s="54"/>
      <c r="FJ64" s="54"/>
      <c r="FK64" s="54"/>
      <c r="FL64" s="54"/>
      <c r="FM64" s="54"/>
      <c r="FN64" s="54"/>
      <c r="FO64" s="54"/>
      <c r="FP64" s="54"/>
      <c r="FQ64" s="54"/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/>
      <c r="GE64" s="54"/>
      <c r="GF64" s="54"/>
      <c r="GG64" s="54"/>
      <c r="GH64" s="54"/>
      <c r="GI64" s="54"/>
      <c r="GJ64" s="54"/>
      <c r="GK64" s="54"/>
      <c r="GL64" s="54"/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/>
    </row>
    <row x14ac:dyDescent="0.25" r="65" customHeight="1" ht="21">
      <c r="A65" s="83"/>
      <c r="B65" s="219"/>
      <c r="C65" s="219" t="s">
        <v>559</v>
      </c>
      <c r="D65" s="297">
        <v>45607</v>
      </c>
      <c r="E65" s="297">
        <v>45651</v>
      </c>
      <c r="F65" s="298">
        <f>E65+90</f>
        <v>25569.041666666668</v>
      </c>
      <c r="G65" s="378" t="s">
        <v>438</v>
      </c>
      <c r="H65" s="402"/>
      <c r="I65" s="394"/>
      <c r="J65" s="247"/>
      <c r="K65" s="394"/>
      <c r="L65" s="394">
        <f>I65+J65+K65</f>
      </c>
      <c r="M65" s="275">
        <v>0</v>
      </c>
      <c r="N65" s="209">
        <f>L65-M65</f>
      </c>
      <c r="O65" s="183"/>
      <c r="P65" s="181"/>
      <c r="Q65" s="52"/>
      <c r="R65" s="181"/>
      <c r="S65" s="181"/>
      <c r="T65" s="52"/>
      <c r="U65" s="52"/>
      <c r="V65" s="52"/>
      <c r="W65" s="181"/>
      <c r="X65" s="181"/>
      <c r="Y65" s="52"/>
      <c r="Z65" s="52"/>
      <c r="AA65" s="52"/>
      <c r="AB65" s="181"/>
      <c r="AC65" s="181"/>
      <c r="AD65" s="181"/>
      <c r="AE65" s="181"/>
      <c r="AF65" s="181"/>
      <c r="AG65" s="52"/>
      <c r="AH65" s="51"/>
      <c r="AI65" s="181"/>
      <c r="AJ65" s="181"/>
      <c r="AK65" s="181"/>
      <c r="AL65" s="181"/>
      <c r="AM65" s="51"/>
      <c r="AN65" s="181"/>
      <c r="AO65" s="181"/>
      <c r="AP65" s="181"/>
      <c r="AQ65" s="181"/>
      <c r="AR65" s="51"/>
      <c r="AS65" s="51"/>
      <c r="AT65" s="51"/>
      <c r="AU65" s="51"/>
      <c r="AV65" s="52"/>
      <c r="AW65" s="51"/>
      <c r="AX65" s="51"/>
      <c r="AY65" s="51"/>
      <c r="AZ65" s="51"/>
      <c r="BA65" s="52"/>
      <c r="BB65" s="51"/>
      <c r="BC65" s="54"/>
      <c r="BD65" s="51"/>
      <c r="BE65" s="51"/>
      <c r="BF65" s="181"/>
      <c r="BG65" s="51"/>
      <c r="BH65" s="52"/>
      <c r="BI65" s="52"/>
      <c r="BJ65" s="52"/>
      <c r="BK65" s="52"/>
      <c r="BL65" s="51"/>
      <c r="BM65" s="54"/>
      <c r="BN65" s="51"/>
      <c r="BO65" s="51"/>
      <c r="BP65" s="181"/>
      <c r="BQ65" s="52"/>
      <c r="BR65" s="54"/>
      <c r="BS65" s="51"/>
      <c r="BT65" s="51"/>
      <c r="BU65" s="181"/>
      <c r="BV65" s="416"/>
      <c r="BW65" s="54"/>
      <c r="BX65" s="51"/>
      <c r="BY65" s="51"/>
      <c r="BZ65" s="181"/>
      <c r="CA65" s="181"/>
      <c r="CB65" s="469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4"/>
      <c r="FE65" s="54"/>
      <c r="FF65" s="54"/>
      <c r="FG65" s="54"/>
      <c r="FH65" s="54"/>
      <c r="FI65" s="54"/>
      <c r="FJ65" s="54"/>
      <c r="FK65" s="54"/>
      <c r="FL65" s="54"/>
      <c r="FM65" s="54"/>
      <c r="FN65" s="54"/>
      <c r="FO65" s="54"/>
      <c r="FP65" s="54"/>
      <c r="FQ65" s="54"/>
      <c r="FR65" s="54"/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/>
      <c r="GL65" s="54"/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</row>
    <row x14ac:dyDescent="0.25" r="66" customHeight="1" ht="21">
      <c r="A66" s="62"/>
      <c r="B66" s="57"/>
      <c r="C66" s="57"/>
      <c r="D66" s="212"/>
      <c r="E66" s="212"/>
      <c r="F66" s="213"/>
      <c r="G66" s="378" t="s">
        <v>434</v>
      </c>
      <c r="H66" s="247"/>
      <c r="I66" s="394"/>
      <c r="J66" s="247"/>
      <c r="K66" s="394"/>
      <c r="L66" s="394">
        <f>I66+J66+K66</f>
      </c>
      <c r="M66" s="275">
        <v>0</v>
      </c>
      <c r="N66" s="209">
        <f>L66-M66</f>
      </c>
      <c r="O66" s="183"/>
      <c r="P66" s="181"/>
      <c r="Q66" s="52"/>
      <c r="R66" s="181"/>
      <c r="S66" s="181"/>
      <c r="T66" s="52"/>
      <c r="U66" s="52"/>
      <c r="V66" s="52"/>
      <c r="W66" s="181"/>
      <c r="X66" s="181"/>
      <c r="Y66" s="52"/>
      <c r="Z66" s="52"/>
      <c r="AA66" s="52"/>
      <c r="AB66" s="181"/>
      <c r="AC66" s="181"/>
      <c r="AD66" s="181"/>
      <c r="AE66" s="181"/>
      <c r="AF66" s="181"/>
      <c r="AG66" s="52"/>
      <c r="AH66" s="51"/>
      <c r="AI66" s="181"/>
      <c r="AJ66" s="181"/>
      <c r="AK66" s="181"/>
      <c r="AL66" s="181"/>
      <c r="AM66" s="51"/>
      <c r="AN66" s="181"/>
      <c r="AO66" s="181"/>
      <c r="AP66" s="181"/>
      <c r="AQ66" s="181"/>
      <c r="AR66" s="51"/>
      <c r="AS66" s="51"/>
      <c r="AT66" s="51"/>
      <c r="AU66" s="51"/>
      <c r="AV66" s="52"/>
      <c r="AW66" s="51"/>
      <c r="AX66" s="51"/>
      <c r="AY66" s="51"/>
      <c r="AZ66" s="51"/>
      <c r="BA66" s="52"/>
      <c r="BB66" s="51"/>
      <c r="BC66" s="54"/>
      <c r="BD66" s="51"/>
      <c r="BE66" s="51"/>
      <c r="BF66" s="52"/>
      <c r="BG66" s="51"/>
      <c r="BH66" s="52"/>
      <c r="BI66" s="52"/>
      <c r="BJ66" s="52"/>
      <c r="BK66" s="52"/>
      <c r="BL66" s="51"/>
      <c r="BM66" s="54"/>
      <c r="BN66" s="51"/>
      <c r="BO66" s="51"/>
      <c r="BP66" s="181"/>
      <c r="BQ66" s="52"/>
      <c r="BR66" s="54"/>
      <c r="BS66" s="51"/>
      <c r="BT66" s="51"/>
      <c r="BU66" s="181"/>
      <c r="BV66" s="416"/>
      <c r="BW66" s="54"/>
      <c r="BX66" s="51"/>
      <c r="BY66" s="51"/>
      <c r="BZ66" s="181"/>
      <c r="CA66" s="181"/>
      <c r="CB66" s="469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4"/>
      <c r="FE66" s="54"/>
      <c r="FF66" s="54"/>
      <c r="FG66" s="54"/>
      <c r="FH66" s="54"/>
      <c r="FI66" s="54"/>
      <c r="FJ66" s="54"/>
      <c r="FK66" s="54"/>
      <c r="FL66" s="54"/>
      <c r="FM66" s="54"/>
      <c r="FN66" s="54"/>
      <c r="FO66" s="54"/>
      <c r="FP66" s="54"/>
      <c r="FQ66" s="54"/>
      <c r="FR66" s="54"/>
      <c r="FS66" s="54"/>
      <c r="FT66" s="54"/>
      <c r="FU66" s="54"/>
      <c r="FV66" s="54"/>
      <c r="FW66" s="54"/>
      <c r="FX66" s="54"/>
      <c r="FY66" s="54"/>
      <c r="FZ66" s="54"/>
      <c r="GA66" s="54"/>
      <c r="GB66" s="54"/>
      <c r="GC66" s="54"/>
      <c r="GD66" s="54"/>
      <c r="GE66" s="54"/>
      <c r="GF66" s="54"/>
      <c r="GG66" s="54"/>
      <c r="GH66" s="54"/>
      <c r="GI66" s="54"/>
      <c r="GJ66" s="54"/>
      <c r="GK66" s="54"/>
      <c r="GL66" s="54"/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</row>
    <row x14ac:dyDescent="0.25" r="67" customHeight="1" ht="21">
      <c r="A67" s="62"/>
      <c r="B67" s="57"/>
      <c r="C67" s="57"/>
      <c r="D67" s="212"/>
      <c r="E67" s="212"/>
      <c r="F67" s="213"/>
      <c r="G67" s="378" t="s">
        <v>435</v>
      </c>
      <c r="H67" s="247"/>
      <c r="I67" s="394"/>
      <c r="J67" s="247"/>
      <c r="K67" s="394"/>
      <c r="L67" s="394">
        <f>I67+J67+K67</f>
      </c>
      <c r="M67" s="275">
        <f>BF67+BK67</f>
      </c>
      <c r="N67" s="209">
        <f>L67-M67</f>
      </c>
      <c r="O67" s="183"/>
      <c r="P67" s="181"/>
      <c r="Q67" s="52"/>
      <c r="R67" s="181"/>
      <c r="S67" s="181"/>
      <c r="T67" s="52"/>
      <c r="U67" s="52"/>
      <c r="V67" s="52"/>
      <c r="W67" s="181"/>
      <c r="X67" s="181"/>
      <c r="Y67" s="52"/>
      <c r="Z67" s="52"/>
      <c r="AA67" s="52"/>
      <c r="AB67" s="181"/>
      <c r="AC67" s="181"/>
      <c r="AD67" s="181"/>
      <c r="AE67" s="181"/>
      <c r="AF67" s="181"/>
      <c r="AG67" s="52"/>
      <c r="AH67" s="51"/>
      <c r="AI67" s="181"/>
      <c r="AJ67" s="181"/>
      <c r="AK67" s="181"/>
      <c r="AL67" s="181"/>
      <c r="AM67" s="51"/>
      <c r="AN67" s="181"/>
      <c r="AO67" s="181"/>
      <c r="AP67" s="181"/>
      <c r="AQ67" s="181"/>
      <c r="AR67" s="51"/>
      <c r="AS67" s="51"/>
      <c r="AT67" s="51"/>
      <c r="AU67" s="51"/>
      <c r="AV67" s="52"/>
      <c r="AW67" s="51"/>
      <c r="AX67" s="51"/>
      <c r="AY67" s="51"/>
      <c r="AZ67" s="51"/>
      <c r="BA67" s="52"/>
      <c r="BB67" s="51"/>
      <c r="BC67" s="186"/>
      <c r="BD67" s="186"/>
      <c r="BE67" s="186"/>
      <c r="BF67" s="292"/>
      <c r="BG67" s="292"/>
      <c r="BH67" s="64"/>
      <c r="BI67" s="64"/>
      <c r="BJ67" s="64"/>
      <c r="BK67" s="323"/>
      <c r="BL67" s="292"/>
      <c r="BM67" s="54"/>
      <c r="BN67" s="51"/>
      <c r="BO67" s="51"/>
      <c r="BP67" s="181"/>
      <c r="BQ67" s="52"/>
      <c r="BR67" s="54"/>
      <c r="BS67" s="51"/>
      <c r="BT67" s="51"/>
      <c r="BU67" s="181"/>
      <c r="BV67" s="416"/>
      <c r="BW67" s="54"/>
      <c r="BX67" s="51"/>
      <c r="BY67" s="51"/>
      <c r="BZ67" s="181"/>
      <c r="CA67" s="181"/>
      <c r="CB67" s="469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4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</row>
    <row x14ac:dyDescent="0.25" r="68" customHeight="1" ht="21">
      <c r="A68" s="54"/>
      <c r="B68" s="379"/>
      <c r="C68" s="478"/>
      <c r="D68" s="479"/>
      <c r="E68" s="479"/>
      <c r="F68" s="479"/>
      <c r="G68" s="383" t="s">
        <v>432</v>
      </c>
      <c r="H68" s="399"/>
      <c r="I68" s="472">
        <f>SUM(I65:I66)</f>
      </c>
      <c r="J68" s="472">
        <f>SUM(J65:J66)</f>
      </c>
      <c r="K68" s="472">
        <f>SUM(K65:K66)</f>
      </c>
      <c r="L68" s="472">
        <f>SUM(L65:L67)</f>
      </c>
      <c r="M68" s="468">
        <f>SUM(M65:M67)</f>
      </c>
      <c r="N68" s="468">
        <f>SUM(N65:N67)</f>
      </c>
      <c r="O68" s="384"/>
      <c r="P68" s="384"/>
      <c r="Q68" s="384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387"/>
      <c r="AC68" s="387"/>
      <c r="AD68" s="387"/>
      <c r="AE68" s="387"/>
      <c r="AF68" s="387"/>
      <c r="AG68" s="387"/>
      <c r="AH68" s="387"/>
      <c r="AI68" s="387"/>
      <c r="AJ68" s="387"/>
      <c r="AK68" s="387"/>
      <c r="AL68" s="387"/>
      <c r="AM68" s="387"/>
      <c r="AN68" s="387"/>
      <c r="AO68" s="387"/>
      <c r="AP68" s="387"/>
      <c r="AQ68" s="387"/>
      <c r="AR68" s="387"/>
      <c r="AS68" s="387"/>
      <c r="AT68" s="387"/>
      <c r="AU68" s="387"/>
      <c r="AV68" s="387"/>
      <c r="AW68" s="387"/>
      <c r="AX68" s="387"/>
      <c r="AY68" s="387"/>
      <c r="AZ68" s="387"/>
      <c r="BA68" s="387"/>
      <c r="BB68" s="387"/>
      <c r="BC68" s="400"/>
      <c r="BD68" s="400"/>
      <c r="BE68" s="400"/>
      <c r="BF68" s="400"/>
      <c r="BG68" s="400"/>
      <c r="BH68" s="400"/>
      <c r="BI68" s="400"/>
      <c r="BJ68" s="400"/>
      <c r="BK68" s="400"/>
      <c r="BL68" s="400"/>
      <c r="BM68" s="390"/>
      <c r="BN68" s="387"/>
      <c r="BO68" s="387"/>
      <c r="BP68" s="387"/>
      <c r="BQ68" s="387"/>
      <c r="BR68" s="390"/>
      <c r="BS68" s="387"/>
      <c r="BT68" s="387"/>
      <c r="BU68" s="387"/>
      <c r="BV68" s="412"/>
      <c r="BW68" s="390"/>
      <c r="BX68" s="387"/>
      <c r="BY68" s="387"/>
      <c r="BZ68" s="387"/>
      <c r="CA68" s="387"/>
      <c r="CB68" s="387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4"/>
      <c r="FE68" s="54"/>
      <c r="FF68" s="54"/>
      <c r="FG68" s="54"/>
      <c r="FH68" s="54"/>
      <c r="FI68" s="54"/>
      <c r="FJ68" s="54"/>
      <c r="FK68" s="54"/>
      <c r="FL68" s="54"/>
      <c r="FM68" s="54"/>
      <c r="FN68" s="54"/>
      <c r="FO68" s="54"/>
      <c r="FP68" s="54"/>
      <c r="FQ68" s="54"/>
      <c r="FR68" s="54"/>
      <c r="FS68" s="54"/>
      <c r="FT68" s="54"/>
      <c r="FU68" s="54"/>
      <c r="FV68" s="54"/>
      <c r="FW68" s="54"/>
      <c r="FX68" s="54"/>
      <c r="FY68" s="54"/>
      <c r="FZ68" s="54"/>
      <c r="GA68" s="54"/>
      <c r="GB68" s="54"/>
      <c r="GC68" s="54"/>
      <c r="GD68" s="54"/>
      <c r="GE68" s="54"/>
      <c r="GF68" s="54"/>
      <c r="GG68" s="54"/>
      <c r="GH68" s="54"/>
      <c r="GI68" s="54"/>
      <c r="GJ68" s="54"/>
      <c r="GK68" s="54"/>
      <c r="GL68" s="54"/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</row>
    <row x14ac:dyDescent="0.25" r="69" customHeight="1" ht="21">
      <c r="A69" s="83"/>
      <c r="B69" s="219"/>
      <c r="C69" s="219" t="s">
        <v>560</v>
      </c>
      <c r="D69" s="212"/>
      <c r="E69" s="212"/>
      <c r="F69" s="298">
        <f>E72+90</f>
        <v>25569.041666666668</v>
      </c>
      <c r="G69" s="378" t="s">
        <v>509</v>
      </c>
      <c r="H69" s="402"/>
      <c r="I69" s="394"/>
      <c r="J69" s="247"/>
      <c r="K69" s="394"/>
      <c r="L69" s="394">
        <f>I69+J69+K69</f>
      </c>
      <c r="M69" s="275">
        <f>BF69+BK69</f>
      </c>
      <c r="N69" s="209">
        <f>L69-M69</f>
      </c>
      <c r="O69" s="183"/>
      <c r="P69" s="181"/>
      <c r="Q69" s="52"/>
      <c r="R69" s="181"/>
      <c r="S69" s="181"/>
      <c r="T69" s="52"/>
      <c r="U69" s="52"/>
      <c r="V69" s="52"/>
      <c r="W69" s="181"/>
      <c r="X69" s="181"/>
      <c r="Y69" s="52"/>
      <c r="Z69" s="52"/>
      <c r="AA69" s="52"/>
      <c r="AB69" s="181"/>
      <c r="AC69" s="181"/>
      <c r="AD69" s="181"/>
      <c r="AE69" s="181"/>
      <c r="AF69" s="181"/>
      <c r="AG69" s="52"/>
      <c r="AH69" s="51"/>
      <c r="AI69" s="181"/>
      <c r="AJ69" s="181"/>
      <c r="AK69" s="181"/>
      <c r="AL69" s="181"/>
      <c r="AM69" s="51"/>
      <c r="AN69" s="181"/>
      <c r="AO69" s="181"/>
      <c r="AP69" s="181"/>
      <c r="AQ69" s="181"/>
      <c r="AR69" s="51"/>
      <c r="AS69" s="51"/>
      <c r="AT69" s="51"/>
      <c r="AU69" s="51"/>
      <c r="AV69" s="52"/>
      <c r="AW69" s="51"/>
      <c r="AX69" s="51"/>
      <c r="AY69" s="51"/>
      <c r="AZ69" s="51"/>
      <c r="BA69" s="52"/>
      <c r="BB69" s="51"/>
      <c r="BC69" s="186"/>
      <c r="BD69" s="186"/>
      <c r="BE69" s="186"/>
      <c r="BF69" s="292"/>
      <c r="BG69" s="292"/>
      <c r="BH69" s="64"/>
      <c r="BI69" s="64"/>
      <c r="BJ69" s="64"/>
      <c r="BK69" s="323"/>
      <c r="BL69" s="292"/>
      <c r="BM69" s="54"/>
      <c r="BN69" s="51"/>
      <c r="BO69" s="51"/>
      <c r="BP69" s="181"/>
      <c r="BQ69" s="52"/>
      <c r="BR69" s="54"/>
      <c r="BS69" s="51"/>
      <c r="BT69" s="51"/>
      <c r="BU69" s="181"/>
      <c r="BV69" s="416"/>
      <c r="BW69" s="54"/>
      <c r="BX69" s="51"/>
      <c r="BY69" s="51"/>
      <c r="BZ69" s="181"/>
      <c r="CA69" s="181"/>
      <c r="CB69" s="469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4"/>
      <c r="FE69" s="54"/>
      <c r="FF69" s="54"/>
      <c r="FG69" s="54"/>
      <c r="FH69" s="54"/>
      <c r="FI69" s="54"/>
      <c r="FJ69" s="54"/>
      <c r="FK69" s="54"/>
      <c r="FL69" s="54"/>
      <c r="FM69" s="54"/>
      <c r="FN69" s="54"/>
      <c r="FO69" s="54"/>
      <c r="FP69" s="54"/>
      <c r="FQ69" s="54"/>
      <c r="FR69" s="54"/>
      <c r="FS69" s="54"/>
      <c r="FT69" s="54"/>
      <c r="FU69" s="54"/>
      <c r="FV69" s="54"/>
      <c r="FW69" s="54"/>
      <c r="FX69" s="54"/>
      <c r="FY69" s="54"/>
      <c r="FZ69" s="54"/>
      <c r="GA69" s="54"/>
      <c r="GB69" s="54"/>
      <c r="GC69" s="54"/>
      <c r="GD69" s="54"/>
      <c r="GE69" s="54"/>
      <c r="GF69" s="54"/>
      <c r="GG69" s="54"/>
      <c r="GH69" s="54"/>
      <c r="GI69" s="54"/>
      <c r="GJ69" s="54"/>
      <c r="GK69" s="54"/>
      <c r="GL69" s="54"/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</row>
    <row x14ac:dyDescent="0.25" r="70" customHeight="1" ht="21">
      <c r="A70" s="62"/>
      <c r="B70" s="57"/>
      <c r="C70" s="57"/>
      <c r="D70" s="212"/>
      <c r="E70" s="212"/>
      <c r="F70" s="213"/>
      <c r="G70" s="378" t="s">
        <v>510</v>
      </c>
      <c r="H70" s="247"/>
      <c r="I70" s="394"/>
      <c r="J70" s="247"/>
      <c r="K70" s="394"/>
      <c r="L70" s="394">
        <f>I70+J70+K70</f>
      </c>
      <c r="M70" s="275">
        <f>BF70+BK70</f>
      </c>
      <c r="N70" s="209">
        <f>L70-M70</f>
      </c>
      <c r="O70" s="183"/>
      <c r="P70" s="181"/>
      <c r="Q70" s="52"/>
      <c r="R70" s="181"/>
      <c r="S70" s="181"/>
      <c r="T70" s="52"/>
      <c r="U70" s="52"/>
      <c r="V70" s="52"/>
      <c r="W70" s="181"/>
      <c r="X70" s="181"/>
      <c r="Y70" s="52"/>
      <c r="Z70" s="52"/>
      <c r="AA70" s="52"/>
      <c r="AB70" s="181"/>
      <c r="AC70" s="181"/>
      <c r="AD70" s="181"/>
      <c r="AE70" s="181"/>
      <c r="AF70" s="181"/>
      <c r="AG70" s="52"/>
      <c r="AH70" s="51"/>
      <c r="AI70" s="181"/>
      <c r="AJ70" s="181"/>
      <c r="AK70" s="181"/>
      <c r="AL70" s="181"/>
      <c r="AM70" s="51"/>
      <c r="AN70" s="181"/>
      <c r="AO70" s="181"/>
      <c r="AP70" s="181"/>
      <c r="AQ70" s="181"/>
      <c r="AR70" s="51"/>
      <c r="AS70" s="51"/>
      <c r="AT70" s="51"/>
      <c r="AU70" s="51"/>
      <c r="AV70" s="52"/>
      <c r="AW70" s="51"/>
      <c r="AX70" s="51"/>
      <c r="AY70" s="51"/>
      <c r="AZ70" s="51"/>
      <c r="BA70" s="52"/>
      <c r="BB70" s="51"/>
      <c r="BC70" s="186"/>
      <c r="BD70" s="186"/>
      <c r="BE70" s="186"/>
      <c r="BF70" s="292"/>
      <c r="BG70" s="292"/>
      <c r="BH70" s="64"/>
      <c r="BI70" s="64"/>
      <c r="BJ70" s="64"/>
      <c r="BK70" s="323"/>
      <c r="BL70" s="292"/>
      <c r="BM70" s="54"/>
      <c r="BN70" s="51"/>
      <c r="BO70" s="51"/>
      <c r="BP70" s="181"/>
      <c r="BQ70" s="52"/>
      <c r="BR70" s="54"/>
      <c r="BS70" s="51"/>
      <c r="BT70" s="51"/>
      <c r="BU70" s="181"/>
      <c r="BV70" s="416"/>
      <c r="BW70" s="54"/>
      <c r="BX70" s="51"/>
      <c r="BY70" s="51"/>
      <c r="BZ70" s="181"/>
      <c r="CA70" s="181"/>
      <c r="CB70" s="469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4"/>
      <c r="FE70" s="54"/>
      <c r="FF70" s="54"/>
      <c r="FG70" s="54"/>
      <c r="FH70" s="54"/>
      <c r="FI70" s="54"/>
      <c r="FJ70" s="54"/>
      <c r="FK70" s="54"/>
      <c r="FL70" s="54"/>
      <c r="FM70" s="54"/>
      <c r="FN70" s="54"/>
      <c r="FO70" s="54"/>
      <c r="FP70" s="54"/>
      <c r="FQ70" s="54"/>
      <c r="FR70" s="54"/>
      <c r="FS70" s="54"/>
      <c r="FT70" s="54"/>
      <c r="FU70" s="54"/>
      <c r="FV70" s="54"/>
      <c r="FW70" s="54"/>
      <c r="FX70" s="54"/>
      <c r="FY70" s="54"/>
      <c r="FZ70" s="54"/>
      <c r="GA70" s="54"/>
      <c r="GB70" s="54"/>
      <c r="GC70" s="54"/>
      <c r="GD70" s="54"/>
      <c r="GE70" s="54"/>
      <c r="GF70" s="54"/>
      <c r="GG70" s="54"/>
      <c r="GH70" s="54"/>
      <c r="GI70" s="54"/>
      <c r="GJ70" s="54"/>
      <c r="GK70" s="54"/>
      <c r="GL70" s="54"/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</row>
    <row x14ac:dyDescent="0.25" r="71" customHeight="1" ht="21">
      <c r="A71" s="62"/>
      <c r="B71" s="57"/>
      <c r="C71" s="57"/>
      <c r="D71" s="212"/>
      <c r="E71" s="212"/>
      <c r="F71" s="213"/>
      <c r="G71" s="378" t="s">
        <v>434</v>
      </c>
      <c r="H71" s="247"/>
      <c r="I71" s="394"/>
      <c r="J71" s="247"/>
      <c r="K71" s="394"/>
      <c r="L71" s="394">
        <f>I71+J71+K71</f>
      </c>
      <c r="M71" s="275">
        <v>0</v>
      </c>
      <c r="N71" s="209">
        <f>L71-M71</f>
      </c>
      <c r="O71" s="183"/>
      <c r="P71" s="181"/>
      <c r="Q71" s="52"/>
      <c r="R71" s="181"/>
      <c r="S71" s="181"/>
      <c r="T71" s="52"/>
      <c r="U71" s="52"/>
      <c r="V71" s="52"/>
      <c r="W71" s="181"/>
      <c r="X71" s="181"/>
      <c r="Y71" s="52"/>
      <c r="Z71" s="52"/>
      <c r="AA71" s="52"/>
      <c r="AB71" s="181"/>
      <c r="AC71" s="181"/>
      <c r="AD71" s="181"/>
      <c r="AE71" s="181"/>
      <c r="AF71" s="181"/>
      <c r="AG71" s="52"/>
      <c r="AH71" s="51"/>
      <c r="AI71" s="181"/>
      <c r="AJ71" s="181"/>
      <c r="AK71" s="181"/>
      <c r="AL71" s="181"/>
      <c r="AM71" s="51"/>
      <c r="AN71" s="181"/>
      <c r="AO71" s="181"/>
      <c r="AP71" s="181"/>
      <c r="AQ71" s="181"/>
      <c r="AR71" s="51"/>
      <c r="AS71" s="51"/>
      <c r="AT71" s="51"/>
      <c r="AU71" s="51"/>
      <c r="AV71" s="52"/>
      <c r="AW71" s="51"/>
      <c r="AX71" s="51"/>
      <c r="AY71" s="51"/>
      <c r="AZ71" s="51"/>
      <c r="BA71" s="52"/>
      <c r="BB71" s="51"/>
      <c r="BC71" s="54"/>
      <c r="BD71" s="51"/>
      <c r="BE71" s="51"/>
      <c r="BF71" s="181"/>
      <c r="BG71" s="52"/>
      <c r="BH71" s="52"/>
      <c r="BI71" s="52"/>
      <c r="BJ71" s="52"/>
      <c r="BK71" s="52"/>
      <c r="BL71" s="51"/>
      <c r="BM71" s="54"/>
      <c r="BN71" s="51"/>
      <c r="BO71" s="51"/>
      <c r="BP71" s="181"/>
      <c r="BQ71" s="52"/>
      <c r="BR71" s="54"/>
      <c r="BS71" s="51"/>
      <c r="BT71" s="51"/>
      <c r="BU71" s="181"/>
      <c r="BV71" s="416"/>
      <c r="BW71" s="54"/>
      <c r="BX71" s="51"/>
      <c r="BY71" s="51"/>
      <c r="BZ71" s="181"/>
      <c r="CA71" s="181"/>
      <c r="CB71" s="469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4"/>
      <c r="FE71" s="54"/>
      <c r="FF71" s="54"/>
      <c r="FG71" s="54"/>
      <c r="FH71" s="54"/>
      <c r="FI71" s="54"/>
      <c r="FJ71" s="54"/>
      <c r="FK71" s="54"/>
      <c r="FL71" s="54"/>
      <c r="FM71" s="54"/>
      <c r="FN71" s="54"/>
      <c r="FO71" s="54"/>
      <c r="FP71" s="54"/>
      <c r="FQ71" s="54"/>
      <c r="FR71" s="54"/>
      <c r="FS71" s="54"/>
      <c r="FT71" s="54"/>
      <c r="FU71" s="54"/>
      <c r="FV71" s="54"/>
      <c r="FW71" s="54"/>
      <c r="FX71" s="54"/>
      <c r="FY71" s="54"/>
      <c r="FZ71" s="54"/>
      <c r="GA71" s="54"/>
      <c r="GB71" s="54"/>
      <c r="GC71" s="54"/>
      <c r="GD71" s="54"/>
      <c r="GE71" s="54"/>
      <c r="GF71" s="54"/>
      <c r="GG71" s="54"/>
      <c r="GH71" s="54"/>
      <c r="GI71" s="54"/>
      <c r="GJ71" s="54"/>
      <c r="GK71" s="54"/>
      <c r="GL71" s="54"/>
      <c r="GM71" s="54"/>
      <c r="GN71" s="54"/>
      <c r="GO71" s="54"/>
      <c r="GP71" s="54"/>
      <c r="GQ71" s="54"/>
      <c r="GR71" s="54"/>
      <c r="GS71" s="54"/>
      <c r="GT71" s="54"/>
      <c r="GU71" s="54"/>
      <c r="GV71" s="54"/>
      <c r="GW71" s="54"/>
      <c r="GX71" s="54"/>
      <c r="GY71" s="54"/>
      <c r="GZ71" s="54"/>
      <c r="HA71" s="54"/>
      <c r="HB71" s="54"/>
      <c r="HC71" s="54"/>
      <c r="HD71" s="54"/>
      <c r="HE71" s="54"/>
      <c r="HF71" s="54"/>
      <c r="HG71" s="54"/>
      <c r="HH71" s="54"/>
      <c r="HI71" s="54"/>
      <c r="HJ71" s="54"/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/>
      <c r="HW71" s="54"/>
      <c r="HX71" s="54"/>
      <c r="HY71" s="54"/>
      <c r="HZ71" s="54"/>
      <c r="IA71" s="54"/>
      <c r="IB71" s="54"/>
      <c r="IC71" s="54"/>
      <c r="ID71" s="54"/>
      <c r="IE71" s="54"/>
      <c r="IF71" s="54"/>
      <c r="IG71" s="54"/>
      <c r="IH71" s="54"/>
      <c r="II71" s="54"/>
    </row>
    <row x14ac:dyDescent="0.25" r="72" customHeight="1" ht="21">
      <c r="A72" s="62"/>
      <c r="B72" s="57"/>
      <c r="C72" s="57"/>
      <c r="D72" s="212">
        <v>45540</v>
      </c>
      <c r="E72" s="212">
        <v>45651</v>
      </c>
      <c r="F72" s="213"/>
      <c r="G72" s="378" t="s">
        <v>430</v>
      </c>
      <c r="H72" s="247"/>
      <c r="I72" s="394"/>
      <c r="J72" s="247"/>
      <c r="K72" s="394"/>
      <c r="L72" s="394">
        <f>I72+J72+K72</f>
      </c>
      <c r="M72" s="275">
        <f>AV72+BA72+BF72</f>
      </c>
      <c r="N72" s="209">
        <f>L72-M72</f>
      </c>
      <c r="O72" s="183"/>
      <c r="P72" s="181"/>
      <c r="Q72" s="52"/>
      <c r="R72" s="181"/>
      <c r="S72" s="181"/>
      <c r="T72" s="52"/>
      <c r="U72" s="52"/>
      <c r="V72" s="52"/>
      <c r="W72" s="181"/>
      <c r="X72" s="181"/>
      <c r="Y72" s="52"/>
      <c r="Z72" s="52"/>
      <c r="AA72" s="52"/>
      <c r="AB72" s="181"/>
      <c r="AC72" s="181"/>
      <c r="AD72" s="181"/>
      <c r="AE72" s="181"/>
      <c r="AF72" s="181"/>
      <c r="AG72" s="52"/>
      <c r="AH72" s="51"/>
      <c r="AI72" s="181"/>
      <c r="AJ72" s="181"/>
      <c r="AK72" s="181"/>
      <c r="AL72" s="181"/>
      <c r="AM72" s="51"/>
      <c r="AN72" s="181"/>
      <c r="AO72" s="181"/>
      <c r="AP72" s="181"/>
      <c r="AQ72" s="181"/>
      <c r="AR72" s="51"/>
      <c r="AS72" s="186"/>
      <c r="AT72" s="186"/>
      <c r="AU72" s="186"/>
      <c r="AV72" s="292"/>
      <c r="AW72" s="292"/>
      <c r="AX72" s="186"/>
      <c r="AY72" s="186"/>
      <c r="AZ72" s="186"/>
      <c r="BA72" s="292"/>
      <c r="BB72" s="292"/>
      <c r="BC72" s="186"/>
      <c r="BD72" s="186"/>
      <c r="BE72" s="186"/>
      <c r="BF72" s="292"/>
      <c r="BG72" s="292"/>
      <c r="BH72" s="52"/>
      <c r="BI72" s="52"/>
      <c r="BJ72" s="52"/>
      <c r="BK72" s="52"/>
      <c r="BL72" s="51"/>
      <c r="BM72" s="54"/>
      <c r="BN72" s="51"/>
      <c r="BO72" s="51"/>
      <c r="BP72" s="181"/>
      <c r="BQ72" s="52"/>
      <c r="BR72" s="54"/>
      <c r="BS72" s="51"/>
      <c r="BT72" s="51"/>
      <c r="BU72" s="181"/>
      <c r="BV72" s="416"/>
      <c r="BW72" s="54"/>
      <c r="BX72" s="51"/>
      <c r="BY72" s="51"/>
      <c r="BZ72" s="181"/>
      <c r="CA72" s="181"/>
      <c r="CB72" s="469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4"/>
      <c r="FE72" s="54"/>
      <c r="FF72" s="54"/>
      <c r="FG72" s="54"/>
      <c r="FH72" s="54"/>
      <c r="FI72" s="54"/>
      <c r="FJ72" s="54"/>
      <c r="FK72" s="54"/>
      <c r="FL72" s="54"/>
      <c r="FM72" s="54"/>
      <c r="FN72" s="54"/>
      <c r="FO72" s="54"/>
      <c r="FP72" s="54"/>
      <c r="FQ72" s="54"/>
      <c r="FR72" s="54"/>
      <c r="FS72" s="54"/>
      <c r="FT72" s="54"/>
      <c r="FU72" s="54"/>
      <c r="FV72" s="54"/>
      <c r="FW72" s="54"/>
      <c r="FX72" s="54"/>
      <c r="FY72" s="54"/>
      <c r="FZ72" s="54"/>
      <c r="GA72" s="54"/>
      <c r="GB72" s="54"/>
      <c r="GC72" s="54"/>
      <c r="GD72" s="54"/>
      <c r="GE72" s="54"/>
      <c r="GF72" s="54"/>
      <c r="GG72" s="54"/>
      <c r="GH72" s="54"/>
      <c r="GI72" s="54"/>
      <c r="GJ72" s="54"/>
      <c r="GK72" s="54"/>
      <c r="GL72" s="54"/>
      <c r="GM72" s="54"/>
      <c r="GN72" s="54"/>
      <c r="GO72" s="54"/>
      <c r="GP72" s="54"/>
      <c r="GQ72" s="54"/>
      <c r="GR72" s="54"/>
      <c r="GS72" s="54"/>
      <c r="GT72" s="54"/>
      <c r="GU72" s="54"/>
      <c r="GV72" s="54"/>
      <c r="GW72" s="54"/>
      <c r="GX72" s="54"/>
      <c r="GY72" s="54"/>
      <c r="GZ72" s="54"/>
      <c r="HA72" s="54"/>
      <c r="HB72" s="54"/>
      <c r="HC72" s="54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/>
      <c r="II72" s="54"/>
    </row>
    <row x14ac:dyDescent="0.25" r="73" customHeight="1" ht="21">
      <c r="A73" s="62"/>
      <c r="B73" s="57"/>
      <c r="C73" s="57"/>
      <c r="D73" s="212"/>
      <c r="E73" s="212"/>
      <c r="F73" s="213"/>
      <c r="G73" s="378" t="s">
        <v>485</v>
      </c>
      <c r="H73" s="247"/>
      <c r="I73" s="394"/>
      <c r="J73" s="247"/>
      <c r="K73" s="394"/>
      <c r="L73" s="394">
        <f>I73+J73+K73</f>
      </c>
      <c r="M73" s="275">
        <f>BF73</f>
      </c>
      <c r="N73" s="209">
        <f>L73-M73</f>
      </c>
      <c r="O73" s="183"/>
      <c r="P73" s="181"/>
      <c r="Q73" s="52"/>
      <c r="R73" s="181"/>
      <c r="S73" s="181"/>
      <c r="T73" s="52"/>
      <c r="U73" s="52"/>
      <c r="V73" s="52"/>
      <c r="W73" s="181"/>
      <c r="X73" s="181"/>
      <c r="Y73" s="52"/>
      <c r="Z73" s="52"/>
      <c r="AA73" s="52"/>
      <c r="AB73" s="181"/>
      <c r="AC73" s="181"/>
      <c r="AD73" s="181"/>
      <c r="AE73" s="181"/>
      <c r="AF73" s="181"/>
      <c r="AG73" s="52"/>
      <c r="AH73" s="51"/>
      <c r="AI73" s="181"/>
      <c r="AJ73" s="181"/>
      <c r="AK73" s="181"/>
      <c r="AL73" s="181"/>
      <c r="AM73" s="51"/>
      <c r="AN73" s="181"/>
      <c r="AO73" s="181"/>
      <c r="AP73" s="181"/>
      <c r="AQ73" s="181"/>
      <c r="AR73" s="51"/>
      <c r="AS73" s="51"/>
      <c r="AT73" s="51"/>
      <c r="AU73" s="51"/>
      <c r="AV73" s="52"/>
      <c r="AW73" s="51"/>
      <c r="AX73" s="51"/>
      <c r="AY73" s="51"/>
      <c r="AZ73" s="51"/>
      <c r="BA73" s="52"/>
      <c r="BB73" s="51"/>
      <c r="BC73" s="186"/>
      <c r="BD73" s="186"/>
      <c r="BE73" s="186"/>
      <c r="BF73" s="292"/>
      <c r="BG73" s="292"/>
      <c r="BH73" s="52"/>
      <c r="BI73" s="52"/>
      <c r="BJ73" s="52"/>
      <c r="BK73" s="52"/>
      <c r="BL73" s="51"/>
      <c r="BM73" s="54"/>
      <c r="BN73" s="51"/>
      <c r="BO73" s="51"/>
      <c r="BP73" s="181"/>
      <c r="BQ73" s="52"/>
      <c r="BR73" s="54"/>
      <c r="BS73" s="51"/>
      <c r="BT73" s="51"/>
      <c r="BU73" s="181"/>
      <c r="BV73" s="416"/>
      <c r="BW73" s="54"/>
      <c r="BX73" s="51"/>
      <c r="BY73" s="51"/>
      <c r="BZ73" s="181"/>
      <c r="CA73" s="181"/>
      <c r="CB73" s="469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4"/>
      <c r="FP73" s="54"/>
      <c r="FQ73" s="54"/>
      <c r="FR73" s="54"/>
      <c r="FS73" s="54"/>
      <c r="FT73" s="54"/>
      <c r="FU73" s="54"/>
      <c r="FV73" s="54"/>
      <c r="FW73" s="54"/>
      <c r="FX73" s="54"/>
      <c r="FY73" s="54"/>
      <c r="FZ73" s="54"/>
      <c r="GA73" s="54"/>
      <c r="GB73" s="54"/>
      <c r="GC73" s="54"/>
      <c r="GD73" s="54"/>
      <c r="GE73" s="54"/>
      <c r="GF73" s="54"/>
      <c r="GG73" s="54"/>
      <c r="GH73" s="54"/>
      <c r="GI73" s="54"/>
      <c r="GJ73" s="54"/>
      <c r="GK73" s="54"/>
      <c r="GL73" s="54"/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</row>
    <row x14ac:dyDescent="0.25" r="74" customHeight="1" ht="21">
      <c r="A74" s="62"/>
      <c r="B74" s="57"/>
      <c r="C74" s="57"/>
      <c r="D74" s="212"/>
      <c r="E74" s="212"/>
      <c r="F74" s="213"/>
      <c r="G74" s="378" t="s">
        <v>435</v>
      </c>
      <c r="H74" s="247"/>
      <c r="I74" s="394"/>
      <c r="J74" s="247"/>
      <c r="K74" s="394"/>
      <c r="L74" s="394">
        <f>I74+J74+K74</f>
      </c>
      <c r="M74" s="275">
        <f>BK74</f>
      </c>
      <c r="N74" s="209">
        <f>L74-M74</f>
      </c>
      <c r="O74" s="183"/>
      <c r="P74" s="181"/>
      <c r="Q74" s="52"/>
      <c r="R74" s="181"/>
      <c r="S74" s="181"/>
      <c r="T74" s="52"/>
      <c r="U74" s="52"/>
      <c r="V74" s="52"/>
      <c r="W74" s="181"/>
      <c r="X74" s="181"/>
      <c r="Y74" s="52"/>
      <c r="Z74" s="52"/>
      <c r="AA74" s="52"/>
      <c r="AB74" s="181"/>
      <c r="AC74" s="181"/>
      <c r="AD74" s="181"/>
      <c r="AE74" s="181"/>
      <c r="AF74" s="181"/>
      <c r="AG74" s="52"/>
      <c r="AH74" s="51"/>
      <c r="AI74" s="181"/>
      <c r="AJ74" s="181"/>
      <c r="AK74" s="181"/>
      <c r="AL74" s="181"/>
      <c r="AM74" s="51"/>
      <c r="AN74" s="181"/>
      <c r="AO74" s="181"/>
      <c r="AP74" s="181"/>
      <c r="AQ74" s="181"/>
      <c r="AR74" s="51"/>
      <c r="AS74" s="51"/>
      <c r="AT74" s="51"/>
      <c r="AU74" s="51"/>
      <c r="AV74" s="52"/>
      <c r="AW74" s="51"/>
      <c r="AX74" s="51"/>
      <c r="AY74" s="51"/>
      <c r="AZ74" s="51"/>
      <c r="BA74" s="52"/>
      <c r="BB74" s="51"/>
      <c r="BC74" s="54"/>
      <c r="BD74" s="51"/>
      <c r="BE74" s="51"/>
      <c r="BF74" s="181"/>
      <c r="BG74" s="79"/>
      <c r="BH74" s="64"/>
      <c r="BI74" s="64"/>
      <c r="BJ74" s="64"/>
      <c r="BK74" s="323"/>
      <c r="BL74" s="292"/>
      <c r="BM74" s="54"/>
      <c r="BN74" s="51"/>
      <c r="BO74" s="51"/>
      <c r="BP74" s="181"/>
      <c r="BQ74" s="52"/>
      <c r="BR74" s="54"/>
      <c r="BS74" s="51"/>
      <c r="BT74" s="51"/>
      <c r="BU74" s="181"/>
      <c r="BV74" s="416"/>
      <c r="BW74" s="54"/>
      <c r="BX74" s="51"/>
      <c r="BY74" s="51"/>
      <c r="BZ74" s="181"/>
      <c r="CA74" s="181"/>
      <c r="CB74" s="469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54"/>
      <c r="GH74" s="54"/>
      <c r="GI74" s="54"/>
      <c r="GJ74" s="54"/>
      <c r="GK74" s="54"/>
      <c r="GL74" s="54"/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</row>
    <row x14ac:dyDescent="0.25" r="75" customHeight="1" ht="21">
      <c r="A75" s="62"/>
      <c r="B75" s="57"/>
      <c r="C75" s="57"/>
      <c r="D75" s="212"/>
      <c r="E75" s="212"/>
      <c r="F75" s="213"/>
      <c r="G75" s="378" t="s">
        <v>486</v>
      </c>
      <c r="H75" s="247"/>
      <c r="I75" s="247"/>
      <c r="J75" s="247"/>
      <c r="K75" s="394"/>
      <c r="L75" s="394">
        <f>I75+J75+K75</f>
      </c>
      <c r="M75" s="275">
        <v>0</v>
      </c>
      <c r="N75" s="209">
        <f>L75-M75</f>
      </c>
      <c r="O75" s="183"/>
      <c r="P75" s="181"/>
      <c r="Q75" s="52"/>
      <c r="R75" s="181"/>
      <c r="S75" s="181"/>
      <c r="T75" s="52"/>
      <c r="U75" s="52"/>
      <c r="V75" s="52"/>
      <c r="W75" s="181"/>
      <c r="X75" s="181"/>
      <c r="Y75" s="52"/>
      <c r="Z75" s="52"/>
      <c r="AA75" s="52"/>
      <c r="AB75" s="181"/>
      <c r="AC75" s="181"/>
      <c r="AD75" s="181"/>
      <c r="AE75" s="181"/>
      <c r="AF75" s="181"/>
      <c r="AG75" s="52"/>
      <c r="AH75" s="51"/>
      <c r="AI75" s="181"/>
      <c r="AJ75" s="181"/>
      <c r="AK75" s="181"/>
      <c r="AL75" s="181"/>
      <c r="AM75" s="51"/>
      <c r="AN75" s="181"/>
      <c r="AO75" s="181"/>
      <c r="AP75" s="181"/>
      <c r="AQ75" s="181"/>
      <c r="AR75" s="51"/>
      <c r="AS75" s="51"/>
      <c r="AT75" s="51"/>
      <c r="AU75" s="51"/>
      <c r="AV75" s="52"/>
      <c r="AW75" s="51"/>
      <c r="AX75" s="51"/>
      <c r="AY75" s="51"/>
      <c r="AZ75" s="51"/>
      <c r="BA75" s="52"/>
      <c r="BB75" s="51"/>
      <c r="BC75" s="54"/>
      <c r="BD75" s="51"/>
      <c r="BE75" s="51"/>
      <c r="BF75" s="181"/>
      <c r="BG75" s="79"/>
      <c r="BH75" s="51"/>
      <c r="BI75" s="51"/>
      <c r="BJ75" s="51"/>
      <c r="BK75" s="181"/>
      <c r="BL75" s="51"/>
      <c r="BM75" s="54"/>
      <c r="BN75" s="51"/>
      <c r="BO75" s="51"/>
      <c r="BP75" s="181"/>
      <c r="BQ75" s="52"/>
      <c r="BR75" s="54"/>
      <c r="BS75" s="51"/>
      <c r="BT75" s="51"/>
      <c r="BU75" s="181"/>
      <c r="BV75" s="416"/>
      <c r="BW75" s="54"/>
      <c r="BX75" s="51"/>
      <c r="BY75" s="51"/>
      <c r="BZ75" s="181"/>
      <c r="CA75" s="181"/>
      <c r="CB75" s="469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/>
      <c r="GR75" s="54"/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/>
      <c r="HZ75" s="54"/>
      <c r="IA75" s="54"/>
      <c r="IB75" s="54"/>
      <c r="IC75" s="54"/>
      <c r="ID75" s="54"/>
      <c r="IE75" s="54"/>
      <c r="IF75" s="54"/>
      <c r="IG75" s="54"/>
      <c r="IH75" s="54"/>
      <c r="II75" s="54"/>
    </row>
    <row x14ac:dyDescent="0.25" r="76" customHeight="1" ht="21">
      <c r="A76" s="54"/>
      <c r="B76" s="379"/>
      <c r="C76" s="478"/>
      <c r="D76" s="479"/>
      <c r="E76" s="479"/>
      <c r="F76" s="479"/>
      <c r="G76" s="383" t="s">
        <v>432</v>
      </c>
      <c r="H76" s="399"/>
      <c r="I76" s="472">
        <f>SUM(I69:I73)</f>
      </c>
      <c r="J76" s="472">
        <f>SUM(J69:J73)</f>
      </c>
      <c r="K76" s="472">
        <f>SUM(K69:K73)</f>
      </c>
      <c r="L76" s="472">
        <f>SUM(L69:L75)</f>
      </c>
      <c r="M76" s="468">
        <f>SUM(M69:M75)</f>
      </c>
      <c r="N76" s="468">
        <f>SUM(N69:N75)</f>
      </c>
      <c r="O76" s="384"/>
      <c r="P76" s="384"/>
      <c r="Q76" s="384"/>
      <c r="R76" s="387"/>
      <c r="S76" s="387"/>
      <c r="T76" s="387"/>
      <c r="U76" s="387"/>
      <c r="V76" s="387"/>
      <c r="W76" s="387"/>
      <c r="X76" s="387"/>
      <c r="Y76" s="387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400"/>
      <c r="AT76" s="400"/>
      <c r="AU76" s="400"/>
      <c r="AV76" s="400"/>
      <c r="AW76" s="400"/>
      <c r="AX76" s="400"/>
      <c r="AY76" s="400"/>
      <c r="AZ76" s="400"/>
      <c r="BA76" s="400"/>
      <c r="BB76" s="400"/>
      <c r="BC76" s="400"/>
      <c r="BD76" s="400"/>
      <c r="BE76" s="400"/>
      <c r="BF76" s="400"/>
      <c r="BG76" s="400"/>
      <c r="BH76" s="400"/>
      <c r="BI76" s="400"/>
      <c r="BJ76" s="400"/>
      <c r="BK76" s="400"/>
      <c r="BL76" s="400"/>
      <c r="BM76" s="390"/>
      <c r="BN76" s="387"/>
      <c r="BO76" s="387"/>
      <c r="BP76" s="387"/>
      <c r="BQ76" s="387"/>
      <c r="BR76" s="390"/>
      <c r="BS76" s="387"/>
      <c r="BT76" s="387"/>
      <c r="BU76" s="387"/>
      <c r="BV76" s="412"/>
      <c r="BW76" s="390"/>
      <c r="BX76" s="387"/>
      <c r="BY76" s="387"/>
      <c r="BZ76" s="387"/>
      <c r="CA76" s="387"/>
      <c r="CB76" s="387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/>
      <c r="GR76" s="54"/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/>
      <c r="II76" s="54"/>
    </row>
    <row x14ac:dyDescent="0.25" r="77" customHeight="1" ht="21">
      <c r="A77" s="54"/>
      <c r="B77" s="57"/>
      <c r="C77" s="62" t="s">
        <v>561</v>
      </c>
      <c r="D77" s="414">
        <v>45479</v>
      </c>
      <c r="E77" s="414">
        <v>45574</v>
      </c>
      <c r="F77" s="425">
        <f>E77+90</f>
        <v>25569.041666666668</v>
      </c>
      <c r="G77" s="486" t="s">
        <v>537</v>
      </c>
      <c r="H77" s="247"/>
      <c r="I77" s="395"/>
      <c r="J77" s="395"/>
      <c r="K77" s="395"/>
      <c r="L77" s="487">
        <f>SUM(I77:K77)</f>
      </c>
      <c r="M77" s="488">
        <f>AQ77+AV77+BA77+BF77+BK77</f>
      </c>
      <c r="N77" s="489">
        <f>L77-M77</f>
      </c>
      <c r="O77" s="490"/>
      <c r="P77" s="490"/>
      <c r="Q77" s="490"/>
      <c r="R77" s="181"/>
      <c r="S77" s="181"/>
      <c r="T77" s="52"/>
      <c r="U77" s="52"/>
      <c r="V77" s="52"/>
      <c r="W77" s="181"/>
      <c r="X77" s="181"/>
      <c r="Y77" s="52"/>
      <c r="Z77" s="52"/>
      <c r="AA77" s="52"/>
      <c r="AB77" s="181"/>
      <c r="AC77" s="52"/>
      <c r="AD77" s="181"/>
      <c r="AE77" s="181"/>
      <c r="AF77" s="181"/>
      <c r="AG77" s="181"/>
      <c r="AH77" s="52"/>
      <c r="AI77" s="52"/>
      <c r="AJ77" s="52"/>
      <c r="AK77" s="52"/>
      <c r="AL77" s="52"/>
      <c r="AM77" s="51"/>
      <c r="AN77" s="186"/>
      <c r="AO77" s="186"/>
      <c r="AP77" s="186"/>
      <c r="AQ77" s="292"/>
      <c r="AR77" s="292"/>
      <c r="AS77" s="186"/>
      <c r="AT77" s="186"/>
      <c r="AU77" s="186"/>
      <c r="AV77" s="292"/>
      <c r="AW77" s="292"/>
      <c r="AX77" s="186"/>
      <c r="AY77" s="186"/>
      <c r="AZ77" s="186"/>
      <c r="BA77" s="292"/>
      <c r="BB77" s="292"/>
      <c r="BC77" s="186"/>
      <c r="BD77" s="186"/>
      <c r="BE77" s="186"/>
      <c r="BF77" s="292"/>
      <c r="BG77" s="292"/>
      <c r="BH77" s="64"/>
      <c r="BI77" s="64"/>
      <c r="BJ77" s="64"/>
      <c r="BK77" s="323"/>
      <c r="BL77" s="292"/>
      <c r="BM77" s="54"/>
      <c r="BN77" s="51"/>
      <c r="BO77" s="51"/>
      <c r="BP77" s="181"/>
      <c r="BQ77" s="51"/>
      <c r="BR77" s="54"/>
      <c r="BS77" s="51"/>
      <c r="BT77" s="51"/>
      <c r="BU77" s="181"/>
      <c r="BV77" s="416"/>
      <c r="BW77" s="54"/>
      <c r="BX77" s="51"/>
      <c r="BY77" s="51"/>
      <c r="BZ77" s="181"/>
      <c r="CA77" s="181"/>
      <c r="CB77" s="469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4"/>
      <c r="FS77" s="54"/>
      <c r="FT77" s="54"/>
      <c r="FU77" s="54"/>
      <c r="FV77" s="54"/>
      <c r="FW77" s="54"/>
      <c r="FX77" s="54"/>
      <c r="FY77" s="54"/>
      <c r="FZ77" s="54"/>
      <c r="GA77" s="54"/>
      <c r="GB77" s="54"/>
      <c r="GC77" s="54"/>
      <c r="GD77" s="54"/>
      <c r="GE77" s="54"/>
      <c r="GF77" s="54"/>
      <c r="GG77" s="54"/>
      <c r="GH77" s="54"/>
      <c r="GI77" s="54"/>
      <c r="GJ77" s="54"/>
      <c r="GK77" s="54"/>
      <c r="GL77" s="54"/>
      <c r="GM77" s="54"/>
      <c r="GN77" s="54"/>
      <c r="GO77" s="54"/>
      <c r="GP77" s="54"/>
      <c r="GQ77" s="54"/>
      <c r="GR77" s="54"/>
      <c r="GS77" s="54"/>
      <c r="GT77" s="54"/>
      <c r="GU77" s="54"/>
      <c r="GV77" s="54"/>
      <c r="GW77" s="54"/>
      <c r="GX77" s="54"/>
      <c r="GY77" s="54"/>
      <c r="GZ77" s="54"/>
      <c r="HA77" s="54"/>
      <c r="HB77" s="54"/>
      <c r="HC77" s="54"/>
      <c r="HD77" s="54"/>
      <c r="HE77" s="54"/>
      <c r="HF77" s="54"/>
      <c r="HG77" s="54"/>
      <c r="HH77" s="54"/>
      <c r="HI77" s="54"/>
      <c r="HJ77" s="54"/>
      <c r="HK77" s="54"/>
      <c r="HL77" s="54"/>
      <c r="HM77" s="54"/>
      <c r="HN77" s="54"/>
      <c r="HO77" s="54"/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/>
      <c r="IC77" s="54"/>
      <c r="ID77" s="54"/>
      <c r="IE77" s="54"/>
      <c r="IF77" s="54"/>
      <c r="IG77" s="54"/>
      <c r="IH77" s="54"/>
      <c r="II77" s="54"/>
    </row>
    <row x14ac:dyDescent="0.25" r="78" customHeight="1" ht="21">
      <c r="A78" s="54"/>
      <c r="B78" s="379"/>
      <c r="C78" s="478"/>
      <c r="D78" s="479"/>
      <c r="E78" s="479"/>
      <c r="F78" s="479"/>
      <c r="G78" s="383" t="s">
        <v>432</v>
      </c>
      <c r="H78" s="399"/>
      <c r="I78" s="385">
        <f>I77</f>
      </c>
      <c r="J78" s="385">
        <f>J77</f>
      </c>
      <c r="K78" s="385">
        <f>K77</f>
      </c>
      <c r="L78" s="385">
        <f>L77</f>
      </c>
      <c r="M78" s="468">
        <f>M77</f>
      </c>
      <c r="N78" s="468">
        <f>N77</f>
      </c>
      <c r="O78" s="384"/>
      <c r="P78" s="384"/>
      <c r="Q78" s="384"/>
      <c r="R78" s="387"/>
      <c r="S78" s="387"/>
      <c r="T78" s="387"/>
      <c r="U78" s="387"/>
      <c r="V78" s="387"/>
      <c r="W78" s="387"/>
      <c r="X78" s="387"/>
      <c r="Y78" s="387"/>
      <c r="Z78" s="387"/>
      <c r="AA78" s="387"/>
      <c r="AB78" s="387"/>
      <c r="AC78" s="387"/>
      <c r="AD78" s="387"/>
      <c r="AE78" s="387"/>
      <c r="AF78" s="387"/>
      <c r="AG78" s="387"/>
      <c r="AH78" s="387"/>
      <c r="AI78" s="387"/>
      <c r="AJ78" s="387"/>
      <c r="AK78" s="387"/>
      <c r="AL78" s="387"/>
      <c r="AM78" s="387"/>
      <c r="AN78" s="400"/>
      <c r="AO78" s="400"/>
      <c r="AP78" s="400"/>
      <c r="AQ78" s="400"/>
      <c r="AR78" s="400"/>
      <c r="AS78" s="400"/>
      <c r="AT78" s="400"/>
      <c r="AU78" s="400"/>
      <c r="AV78" s="400"/>
      <c r="AW78" s="400"/>
      <c r="AX78" s="400"/>
      <c r="AY78" s="400"/>
      <c r="AZ78" s="400"/>
      <c r="BA78" s="400"/>
      <c r="BB78" s="400"/>
      <c r="BC78" s="400"/>
      <c r="BD78" s="400"/>
      <c r="BE78" s="400"/>
      <c r="BF78" s="400"/>
      <c r="BG78" s="400"/>
      <c r="BH78" s="400"/>
      <c r="BI78" s="400"/>
      <c r="BJ78" s="400"/>
      <c r="BK78" s="400"/>
      <c r="BL78" s="387"/>
      <c r="BM78" s="390"/>
      <c r="BN78" s="387"/>
      <c r="BO78" s="387"/>
      <c r="BP78" s="387"/>
      <c r="BQ78" s="387"/>
      <c r="BR78" s="390"/>
      <c r="BS78" s="387"/>
      <c r="BT78" s="387"/>
      <c r="BU78" s="387"/>
      <c r="BV78" s="412"/>
      <c r="BW78" s="390"/>
      <c r="BX78" s="387"/>
      <c r="BY78" s="387"/>
      <c r="BZ78" s="387"/>
      <c r="CA78" s="387"/>
      <c r="CB78" s="387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4"/>
      <c r="FE78" s="54"/>
      <c r="FF78" s="54"/>
      <c r="FG78" s="54"/>
      <c r="FH78" s="54"/>
      <c r="FI78" s="54"/>
      <c r="FJ78" s="54"/>
      <c r="FK78" s="54"/>
      <c r="FL78" s="54"/>
      <c r="FM78" s="54"/>
      <c r="FN78" s="54"/>
      <c r="FO78" s="54"/>
      <c r="FP78" s="54"/>
      <c r="FQ78" s="54"/>
      <c r="FR78" s="54"/>
      <c r="FS78" s="54"/>
      <c r="FT78" s="54"/>
      <c r="FU78" s="54"/>
      <c r="FV78" s="54"/>
      <c r="FW78" s="54"/>
      <c r="FX78" s="54"/>
      <c r="FY78" s="54"/>
      <c r="FZ78" s="54"/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/>
      <c r="GL78" s="54"/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/>
      <c r="GX78" s="54"/>
      <c r="GY78" s="54"/>
      <c r="GZ78" s="54"/>
      <c r="HA78" s="54"/>
      <c r="HB78" s="54"/>
      <c r="HC78" s="54"/>
      <c r="HD78" s="54"/>
      <c r="HE78" s="54"/>
      <c r="HF78" s="54"/>
      <c r="HG78" s="54"/>
      <c r="HH78" s="54"/>
      <c r="HI78" s="54"/>
      <c r="HJ78" s="54"/>
      <c r="HK78" s="54"/>
      <c r="HL78" s="54"/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/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</row>
    <row x14ac:dyDescent="0.25" r="79" customHeight="1" ht="21">
      <c r="A79" s="54"/>
      <c r="B79" s="57"/>
      <c r="C79" s="57" t="s">
        <v>562</v>
      </c>
      <c r="D79" s="491">
        <v>45505</v>
      </c>
      <c r="E79" s="491">
        <v>45590</v>
      </c>
      <c r="F79" s="425">
        <f>E79+90</f>
        <v>25569.041666666668</v>
      </c>
      <c r="G79" s="378" t="s">
        <v>557</v>
      </c>
      <c r="H79" s="248"/>
      <c r="I79" s="395"/>
      <c r="J79" s="395"/>
      <c r="K79" s="395"/>
      <c r="L79" s="487">
        <f>I79+J79+K79</f>
      </c>
      <c r="M79" s="488">
        <f>AV79+BA79</f>
      </c>
      <c r="N79" s="489">
        <f>L79-M79</f>
      </c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186"/>
      <c r="AT79" s="186"/>
      <c r="AU79" s="186"/>
      <c r="AV79" s="292"/>
      <c r="AW79" s="292"/>
      <c r="AX79" s="186"/>
      <c r="AY79" s="186"/>
      <c r="AZ79" s="186"/>
      <c r="BA79" s="292"/>
      <c r="BB79" s="29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6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469"/>
      <c r="CC79" s="52"/>
      <c r="CD79" s="52"/>
      <c r="CE79" s="52"/>
      <c r="CF79" s="52"/>
      <c r="CG79" s="52"/>
      <c r="CH79" s="5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72"/>
      <c r="DU79" s="72"/>
      <c r="DV79" s="72"/>
      <c r="DW79" s="72"/>
      <c r="DX79" s="72"/>
      <c r="DY79" s="72"/>
      <c r="DZ79" s="72"/>
      <c r="EA79" s="72"/>
      <c r="EB79" s="72"/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54"/>
      <c r="GH79" s="54"/>
      <c r="GI79" s="54"/>
      <c r="GJ79" s="54"/>
      <c r="GK79" s="54"/>
      <c r="GL79" s="54"/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/>
      <c r="HZ79" s="54"/>
      <c r="IA79" s="54"/>
      <c r="IB79" s="54"/>
      <c r="IC79" s="54"/>
      <c r="ID79" s="54"/>
      <c r="IE79" s="54"/>
      <c r="IF79" s="54"/>
      <c r="IG79" s="54"/>
      <c r="IH79" s="54"/>
      <c r="II79" s="54"/>
    </row>
    <row x14ac:dyDescent="0.25" r="80" customHeight="1" ht="21">
      <c r="A80" s="54"/>
      <c r="B80" s="379"/>
      <c r="C80" s="478"/>
      <c r="D80" s="479"/>
      <c r="E80" s="479"/>
      <c r="F80" s="479"/>
      <c r="G80" s="383" t="s">
        <v>432</v>
      </c>
      <c r="H80" s="399"/>
      <c r="I80" s="385">
        <f>I79</f>
      </c>
      <c r="J80" s="385">
        <f>J79</f>
      </c>
      <c r="K80" s="385">
        <f>K79</f>
      </c>
      <c r="L80" s="385">
        <f>L79</f>
      </c>
      <c r="M80" s="468">
        <f>M79</f>
      </c>
      <c r="N80" s="468">
        <f>N79</f>
      </c>
      <c r="O80" s="384"/>
      <c r="P80" s="384"/>
      <c r="Q80" s="384"/>
      <c r="R80" s="387"/>
      <c r="S80" s="387"/>
      <c r="T80" s="387"/>
      <c r="U80" s="387"/>
      <c r="V80" s="387"/>
      <c r="W80" s="387"/>
      <c r="X80" s="387"/>
      <c r="Y80" s="387"/>
      <c r="Z80" s="387"/>
      <c r="AA80" s="387"/>
      <c r="AB80" s="387"/>
      <c r="AC80" s="387"/>
      <c r="AD80" s="387"/>
      <c r="AE80" s="387"/>
      <c r="AF80" s="387"/>
      <c r="AG80" s="387"/>
      <c r="AH80" s="387"/>
      <c r="AI80" s="387"/>
      <c r="AJ80" s="387"/>
      <c r="AK80" s="387"/>
      <c r="AL80" s="387"/>
      <c r="AM80" s="387"/>
      <c r="AN80" s="387"/>
      <c r="AO80" s="387"/>
      <c r="AP80" s="387"/>
      <c r="AQ80" s="387"/>
      <c r="AR80" s="387"/>
      <c r="AS80" s="400"/>
      <c r="AT80" s="400"/>
      <c r="AU80" s="400"/>
      <c r="AV80" s="400"/>
      <c r="AW80" s="400"/>
      <c r="AX80" s="400"/>
      <c r="AY80" s="400"/>
      <c r="AZ80" s="400"/>
      <c r="BA80" s="400"/>
      <c r="BB80" s="387"/>
      <c r="BC80" s="390"/>
      <c r="BD80" s="387"/>
      <c r="BE80" s="387"/>
      <c r="BF80" s="387"/>
      <c r="BG80" s="399"/>
      <c r="BH80" s="387"/>
      <c r="BI80" s="387"/>
      <c r="BJ80" s="387"/>
      <c r="BK80" s="387"/>
      <c r="BL80" s="387"/>
      <c r="BM80" s="390"/>
      <c r="BN80" s="387"/>
      <c r="BO80" s="387"/>
      <c r="BP80" s="387"/>
      <c r="BQ80" s="387"/>
      <c r="BR80" s="390"/>
      <c r="BS80" s="387"/>
      <c r="BT80" s="387"/>
      <c r="BU80" s="387"/>
      <c r="BV80" s="412"/>
      <c r="BW80" s="390"/>
      <c r="BX80" s="387"/>
      <c r="BY80" s="387"/>
      <c r="BZ80" s="387"/>
      <c r="CA80" s="387"/>
      <c r="CB80" s="387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54"/>
      <c r="FT80" s="54"/>
      <c r="FU80" s="54"/>
      <c r="FV80" s="54"/>
      <c r="FW80" s="54"/>
      <c r="FX80" s="54"/>
      <c r="FY80" s="54"/>
      <c r="FZ80" s="54"/>
      <c r="GA80" s="54"/>
      <c r="GB80" s="54"/>
      <c r="GC80" s="54"/>
      <c r="GD80" s="54"/>
      <c r="GE80" s="54"/>
      <c r="GF80" s="54"/>
      <c r="GG80" s="54"/>
      <c r="GH80" s="54"/>
      <c r="GI80" s="54"/>
      <c r="GJ80" s="54"/>
      <c r="GK80" s="54"/>
      <c r="GL80" s="54"/>
      <c r="GM80" s="54"/>
      <c r="GN80" s="54"/>
      <c r="GO80" s="54"/>
      <c r="GP80" s="54"/>
      <c r="GQ80" s="54"/>
      <c r="GR80" s="54"/>
      <c r="GS80" s="54"/>
      <c r="GT80" s="54"/>
      <c r="GU80" s="54"/>
      <c r="GV80" s="54"/>
      <c r="GW80" s="54"/>
      <c r="GX80" s="54"/>
      <c r="GY80" s="54"/>
      <c r="GZ80" s="54"/>
      <c r="HA80" s="54"/>
      <c r="HB80" s="54"/>
      <c r="HC80" s="54"/>
      <c r="HD80" s="54"/>
      <c r="HE80" s="54"/>
      <c r="HF80" s="54"/>
      <c r="HG80" s="54"/>
      <c r="HH80" s="54"/>
      <c r="HI80" s="54"/>
      <c r="HJ80" s="54"/>
      <c r="HK80" s="54"/>
      <c r="HL80" s="54"/>
      <c r="HM80" s="54"/>
      <c r="HN80" s="54"/>
      <c r="HO80" s="54"/>
      <c r="HP80" s="54"/>
      <c r="HQ80" s="54"/>
      <c r="HR80" s="54"/>
      <c r="HS80" s="54"/>
      <c r="HT80" s="54"/>
      <c r="HU80" s="54"/>
      <c r="HV80" s="54"/>
      <c r="HW80" s="54"/>
      <c r="HX80" s="54"/>
      <c r="HY80" s="54"/>
      <c r="HZ80" s="54"/>
      <c r="IA80" s="54"/>
      <c r="IB80" s="54"/>
      <c r="IC80" s="54"/>
      <c r="ID80" s="54"/>
      <c r="IE80" s="54"/>
      <c r="IF80" s="54"/>
      <c r="IG80" s="54"/>
      <c r="IH80" s="54"/>
      <c r="II80" s="54"/>
    </row>
    <row x14ac:dyDescent="0.25" r="81" customHeight="1" ht="21">
      <c r="A81" s="54"/>
      <c r="B81" s="57"/>
      <c r="C81" s="57" t="s">
        <v>563</v>
      </c>
      <c r="D81" s="492">
        <v>45505</v>
      </c>
      <c r="E81" s="492">
        <v>45525</v>
      </c>
      <c r="F81" s="425">
        <f>E81+90</f>
        <v>25569.041666666668</v>
      </c>
      <c r="G81" s="378" t="s">
        <v>537</v>
      </c>
      <c r="H81" s="248"/>
      <c r="I81" s="395"/>
      <c r="J81" s="395"/>
      <c r="K81" s="395"/>
      <c r="L81" s="487">
        <f>I81+J81+K81</f>
      </c>
      <c r="M81" s="488">
        <f>BA81</f>
      </c>
      <c r="N81" s="489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186"/>
      <c r="AY81" s="186"/>
      <c r="AZ81" s="186"/>
      <c r="BA81" s="292"/>
      <c r="BB81" s="29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6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469"/>
      <c r="CC81" s="52"/>
      <c r="CD81" s="52"/>
      <c r="CE81" s="52"/>
      <c r="CF81" s="52"/>
      <c r="CG81" s="52"/>
      <c r="CH81" s="5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54"/>
      <c r="GH81" s="54"/>
      <c r="GI81" s="54"/>
      <c r="GJ81" s="54"/>
      <c r="GK81" s="54"/>
      <c r="GL81" s="54"/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4"/>
      <c r="IC81" s="54"/>
      <c r="ID81" s="54"/>
      <c r="IE81" s="54"/>
      <c r="IF81" s="54"/>
      <c r="IG81" s="54"/>
      <c r="IH81" s="54"/>
      <c r="II81" s="54"/>
    </row>
    <row x14ac:dyDescent="0.25" r="82" customHeight="1" ht="21">
      <c r="A82" s="54"/>
      <c r="B82" s="379"/>
      <c r="C82" s="478"/>
      <c r="D82" s="479"/>
      <c r="E82" s="479"/>
      <c r="F82" s="479"/>
      <c r="G82" s="383" t="s">
        <v>432</v>
      </c>
      <c r="H82" s="399"/>
      <c r="I82" s="385">
        <f>I81</f>
      </c>
      <c r="J82" s="385">
        <f>J81</f>
      </c>
      <c r="K82" s="385">
        <f>K81</f>
      </c>
      <c r="L82" s="385">
        <f>L81</f>
      </c>
      <c r="M82" s="468">
        <f>M81</f>
      </c>
      <c r="N82" s="468">
        <f>N81</f>
      </c>
      <c r="O82" s="384"/>
      <c r="P82" s="384"/>
      <c r="Q82" s="384"/>
      <c r="R82" s="387"/>
      <c r="S82" s="387"/>
      <c r="T82" s="387"/>
      <c r="U82" s="387"/>
      <c r="V82" s="387"/>
      <c r="W82" s="387"/>
      <c r="X82" s="387"/>
      <c r="Y82" s="387"/>
      <c r="Z82" s="387"/>
      <c r="AA82" s="387"/>
      <c r="AB82" s="387"/>
      <c r="AC82" s="387"/>
      <c r="AD82" s="387"/>
      <c r="AE82" s="387"/>
      <c r="AF82" s="387"/>
      <c r="AG82" s="387"/>
      <c r="AH82" s="387"/>
      <c r="AI82" s="387"/>
      <c r="AJ82" s="387"/>
      <c r="AK82" s="387"/>
      <c r="AL82" s="387"/>
      <c r="AM82" s="387"/>
      <c r="AN82" s="387"/>
      <c r="AO82" s="387"/>
      <c r="AP82" s="387"/>
      <c r="AQ82" s="387"/>
      <c r="AR82" s="387"/>
      <c r="AS82" s="387"/>
      <c r="AT82" s="387"/>
      <c r="AU82" s="387"/>
      <c r="AV82" s="387"/>
      <c r="AW82" s="387"/>
      <c r="AX82" s="400"/>
      <c r="AY82" s="400"/>
      <c r="AZ82" s="400"/>
      <c r="BA82" s="400"/>
      <c r="BB82" s="387"/>
      <c r="BC82" s="390"/>
      <c r="BD82" s="387"/>
      <c r="BE82" s="387"/>
      <c r="BF82" s="387"/>
      <c r="BG82" s="399"/>
      <c r="BH82" s="387"/>
      <c r="BI82" s="387"/>
      <c r="BJ82" s="387"/>
      <c r="BK82" s="387"/>
      <c r="BL82" s="387"/>
      <c r="BM82" s="390"/>
      <c r="BN82" s="387"/>
      <c r="BO82" s="387"/>
      <c r="BP82" s="387"/>
      <c r="BQ82" s="387"/>
      <c r="BR82" s="390"/>
      <c r="BS82" s="387"/>
      <c r="BT82" s="387"/>
      <c r="BU82" s="387"/>
      <c r="BV82" s="412"/>
      <c r="BW82" s="390"/>
      <c r="BX82" s="387"/>
      <c r="BY82" s="387"/>
      <c r="BZ82" s="387"/>
      <c r="CA82" s="387"/>
      <c r="CB82" s="387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  <c r="GI82" s="54"/>
      <c r="GJ82" s="54"/>
      <c r="GK82" s="54"/>
      <c r="GL82" s="54"/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/>
      <c r="II82" s="54"/>
    </row>
    <row x14ac:dyDescent="0.25" r="83" customHeight="1" ht="38.25">
      <c r="A83" s="54"/>
      <c r="B83" s="219"/>
      <c r="C83" s="219" t="s">
        <v>564</v>
      </c>
      <c r="D83" s="493">
        <v>45572</v>
      </c>
      <c r="E83" s="493">
        <v>45657</v>
      </c>
      <c r="F83" s="419">
        <f>E83+90</f>
        <v>25569.041666666668</v>
      </c>
      <c r="G83" s="378" t="s">
        <v>565</v>
      </c>
      <c r="H83" s="403"/>
      <c r="I83" s="395"/>
      <c r="J83" s="395"/>
      <c r="K83" s="395"/>
      <c r="L83" s="394">
        <f>SUM(I83:K83)</f>
      </c>
      <c r="M83" s="488">
        <v>0</v>
      </c>
      <c r="N83" s="489">
        <f>L83-M83</f>
      </c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6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469"/>
      <c r="CC83" s="52"/>
      <c r="CD83" s="52"/>
      <c r="CE83" s="52"/>
      <c r="CF83" s="52"/>
      <c r="CG83" s="52"/>
      <c r="CH83" s="5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72"/>
      <c r="DU83" s="72"/>
      <c r="DV83" s="72"/>
      <c r="DW83" s="72"/>
      <c r="DX83" s="72"/>
      <c r="DY83" s="72"/>
      <c r="DZ83" s="72"/>
      <c r="EA83" s="72"/>
      <c r="EB83" s="72"/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</row>
    <row x14ac:dyDescent="0.25" r="84" customHeight="1" ht="21">
      <c r="A84" s="54"/>
      <c r="B84" s="57"/>
      <c r="C84" s="57"/>
      <c r="D84" s="492"/>
      <c r="E84" s="492"/>
      <c r="F84" s="425"/>
      <c r="G84" s="378" t="s">
        <v>566</v>
      </c>
      <c r="H84" s="248"/>
      <c r="I84" s="395"/>
      <c r="J84" s="395"/>
      <c r="K84" s="395"/>
      <c r="L84" s="394">
        <f>SUM(I84:K84)</f>
      </c>
      <c r="M84" s="488">
        <f>BK84</f>
      </c>
      <c r="N84" s="489">
        <f>L84-M84</f>
      </c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64"/>
      <c r="BI84" s="64"/>
      <c r="BJ84" s="64"/>
      <c r="BK84" s="323"/>
      <c r="BL84" s="292"/>
      <c r="BM84" s="6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469"/>
      <c r="CC84" s="52"/>
      <c r="CD84" s="52"/>
      <c r="CE84" s="52"/>
      <c r="CF84" s="52"/>
      <c r="CG84" s="52"/>
      <c r="CH84" s="5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  <c r="GI84" s="54"/>
      <c r="GJ84" s="54"/>
      <c r="GK84" s="54"/>
      <c r="GL84" s="54"/>
      <c r="GM84" s="54"/>
      <c r="GN84" s="54"/>
      <c r="GO84" s="54"/>
      <c r="GP84" s="54"/>
      <c r="GQ84" s="54"/>
      <c r="GR84" s="54"/>
      <c r="GS84" s="54"/>
      <c r="GT84" s="54"/>
      <c r="GU84" s="54"/>
      <c r="GV84" s="54"/>
      <c r="GW84" s="54"/>
      <c r="GX84" s="54"/>
      <c r="GY84" s="54"/>
      <c r="GZ84" s="54"/>
      <c r="HA84" s="54"/>
      <c r="HB84" s="54"/>
      <c r="HC84" s="54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/>
      <c r="II84" s="54"/>
    </row>
    <row x14ac:dyDescent="0.25" r="85" customHeight="1" ht="21">
      <c r="A85" s="54"/>
      <c r="B85" s="57"/>
      <c r="C85" s="57"/>
      <c r="D85" s="492"/>
      <c r="E85" s="492"/>
      <c r="F85" s="425"/>
      <c r="G85" s="378" t="s">
        <v>567</v>
      </c>
      <c r="H85" s="248"/>
      <c r="I85" s="395"/>
      <c r="J85" s="395"/>
      <c r="K85" s="395"/>
      <c r="L85" s="394">
        <f>SUM(I85:K85)</f>
      </c>
      <c r="M85" s="488">
        <f>BK85</f>
      </c>
      <c r="N85" s="489">
        <f>L85-M85</f>
      </c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64"/>
      <c r="BI85" s="64"/>
      <c r="BJ85" s="64"/>
      <c r="BK85" s="323"/>
      <c r="BL85" s="292"/>
      <c r="BM85" s="6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469"/>
      <c r="CC85" s="52"/>
      <c r="CD85" s="52"/>
      <c r="CE85" s="52"/>
      <c r="CF85" s="52"/>
      <c r="CG85" s="52"/>
      <c r="CH85" s="5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72"/>
      <c r="DZ85" s="72"/>
      <c r="EA85" s="72"/>
      <c r="EB85" s="72"/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4"/>
      <c r="FS85" s="54"/>
      <c r="FT85" s="54"/>
      <c r="FU85" s="54"/>
      <c r="FV85" s="54"/>
      <c r="FW85" s="54"/>
      <c r="FX85" s="54"/>
      <c r="FY85" s="54"/>
      <c r="FZ85" s="54"/>
      <c r="GA85" s="54"/>
      <c r="GB85" s="54"/>
      <c r="GC85" s="54"/>
      <c r="GD85" s="54"/>
      <c r="GE85" s="54"/>
      <c r="GF85" s="54"/>
      <c r="GG85" s="54"/>
      <c r="GH85" s="54"/>
      <c r="GI85" s="54"/>
      <c r="GJ85" s="54"/>
      <c r="GK85" s="54"/>
      <c r="GL85" s="54"/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</row>
    <row x14ac:dyDescent="0.25" r="86" customHeight="1" ht="21">
      <c r="A86" s="54"/>
      <c r="B86" s="57"/>
      <c r="C86" s="57"/>
      <c r="D86" s="492"/>
      <c r="E86" s="492"/>
      <c r="F86" s="425"/>
      <c r="G86" s="378" t="s">
        <v>568</v>
      </c>
      <c r="H86" s="248"/>
      <c r="I86" s="395"/>
      <c r="J86" s="395"/>
      <c r="K86" s="395"/>
      <c r="L86" s="394">
        <f>SUM(I86:K86)</f>
      </c>
      <c r="M86" s="488">
        <f>AV86+BF86+BK86</f>
      </c>
      <c r="N86" s="489">
        <f>L86-M86</f>
      </c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186"/>
      <c r="AT86" s="186"/>
      <c r="AU86" s="186"/>
      <c r="AV86" s="292"/>
      <c r="AW86" s="292"/>
      <c r="AX86" s="52"/>
      <c r="AY86" s="52"/>
      <c r="AZ86" s="52"/>
      <c r="BA86" s="52"/>
      <c r="BB86" s="52"/>
      <c r="BC86" s="186"/>
      <c r="BD86" s="186"/>
      <c r="BE86" s="186"/>
      <c r="BF86" s="292"/>
      <c r="BG86" s="292"/>
      <c r="BH86" s="64"/>
      <c r="BI86" s="64"/>
      <c r="BJ86" s="64"/>
      <c r="BK86" s="323"/>
      <c r="BL86" s="292"/>
      <c r="BM86" s="6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469"/>
      <c r="CC86" s="52"/>
      <c r="CD86" s="52"/>
      <c r="CE86" s="52"/>
      <c r="CF86" s="52"/>
      <c r="CG86" s="52"/>
      <c r="CH86" s="5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  <c r="EB86" s="72"/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</row>
    <row x14ac:dyDescent="0.25" r="87" customHeight="1" ht="21">
      <c r="A87" s="426"/>
      <c r="B87" s="379"/>
      <c r="C87" s="478"/>
      <c r="D87" s="479"/>
      <c r="E87" s="479"/>
      <c r="F87" s="479"/>
      <c r="G87" s="383" t="s">
        <v>432</v>
      </c>
      <c r="H87" s="399"/>
      <c r="I87" s="385">
        <f>I86</f>
      </c>
      <c r="J87" s="385">
        <f>J86</f>
      </c>
      <c r="K87" s="385">
        <f>K86</f>
      </c>
      <c r="L87" s="385">
        <f>L86</f>
      </c>
      <c r="M87" s="468">
        <f>SUM(M83:M86)</f>
      </c>
      <c r="N87" s="468">
        <f>L87-M87</f>
      </c>
      <c r="O87" s="384"/>
      <c r="P87" s="384"/>
      <c r="Q87" s="384"/>
      <c r="R87" s="387"/>
      <c r="S87" s="387"/>
      <c r="T87" s="387"/>
      <c r="U87" s="387"/>
      <c r="V87" s="387"/>
      <c r="W87" s="387"/>
      <c r="X87" s="387"/>
      <c r="Y87" s="387"/>
      <c r="Z87" s="387"/>
      <c r="AA87" s="387"/>
      <c r="AB87" s="387"/>
      <c r="AC87" s="387"/>
      <c r="AD87" s="387"/>
      <c r="AE87" s="387"/>
      <c r="AF87" s="387"/>
      <c r="AG87" s="387"/>
      <c r="AH87" s="387"/>
      <c r="AI87" s="387"/>
      <c r="AJ87" s="387"/>
      <c r="AK87" s="387"/>
      <c r="AL87" s="387"/>
      <c r="AM87" s="387"/>
      <c r="AN87" s="387"/>
      <c r="AO87" s="387"/>
      <c r="AP87" s="387"/>
      <c r="AQ87" s="387"/>
      <c r="AR87" s="387"/>
      <c r="AS87" s="400"/>
      <c r="AT87" s="400"/>
      <c r="AU87" s="400"/>
      <c r="AV87" s="400"/>
      <c r="AW87" s="387"/>
      <c r="AX87" s="387"/>
      <c r="AY87" s="387"/>
      <c r="AZ87" s="387"/>
      <c r="BA87" s="387"/>
      <c r="BB87" s="387"/>
      <c r="BC87" s="400"/>
      <c r="BD87" s="400"/>
      <c r="BE87" s="400"/>
      <c r="BF87" s="400"/>
      <c r="BG87" s="400"/>
      <c r="BH87" s="400"/>
      <c r="BI87" s="400"/>
      <c r="BJ87" s="400"/>
      <c r="BK87" s="400"/>
      <c r="BL87" s="400"/>
      <c r="BM87" s="390"/>
      <c r="BN87" s="387"/>
      <c r="BO87" s="387"/>
      <c r="BP87" s="387"/>
      <c r="BQ87" s="387"/>
      <c r="BR87" s="390"/>
      <c r="BS87" s="387"/>
      <c r="BT87" s="387"/>
      <c r="BU87" s="387"/>
      <c r="BV87" s="412"/>
      <c r="BW87" s="390"/>
      <c r="BX87" s="387"/>
      <c r="BY87" s="387"/>
      <c r="BZ87" s="387"/>
      <c r="CA87" s="387"/>
      <c r="CB87" s="387"/>
      <c r="CC87" s="426"/>
      <c r="CD87" s="426"/>
      <c r="CE87" s="426"/>
      <c r="CF87" s="426"/>
      <c r="CG87" s="426"/>
      <c r="CH87" s="426"/>
      <c r="CI87" s="426"/>
      <c r="CJ87" s="426"/>
      <c r="CK87" s="426"/>
      <c r="CL87" s="426"/>
      <c r="CM87" s="426"/>
      <c r="CN87" s="426"/>
      <c r="CO87" s="426"/>
      <c r="CP87" s="426"/>
      <c r="CQ87" s="426"/>
      <c r="CR87" s="426"/>
      <c r="CS87" s="426"/>
      <c r="CT87" s="426"/>
      <c r="CU87" s="426"/>
      <c r="CV87" s="426"/>
      <c r="CW87" s="426"/>
      <c r="CX87" s="426"/>
      <c r="CY87" s="426"/>
      <c r="CZ87" s="426"/>
      <c r="DA87" s="426"/>
      <c r="DB87" s="426"/>
      <c r="DC87" s="426"/>
      <c r="DD87" s="426"/>
      <c r="DE87" s="426"/>
      <c r="DF87" s="426"/>
      <c r="DG87" s="426"/>
      <c r="DH87" s="426"/>
      <c r="DI87" s="426"/>
      <c r="DJ87" s="426"/>
      <c r="DK87" s="426"/>
      <c r="DL87" s="426"/>
      <c r="DM87" s="426"/>
      <c r="DN87" s="426"/>
      <c r="DO87" s="426"/>
      <c r="DP87" s="426"/>
      <c r="DQ87" s="426"/>
      <c r="DR87" s="426"/>
      <c r="DS87" s="426"/>
      <c r="DT87" s="426"/>
      <c r="DU87" s="426"/>
      <c r="DV87" s="426"/>
      <c r="DW87" s="426"/>
      <c r="DX87" s="426"/>
      <c r="DY87" s="426"/>
      <c r="DZ87" s="426"/>
      <c r="EA87" s="426"/>
      <c r="EB87" s="426"/>
      <c r="EC87" s="426"/>
      <c r="ED87" s="426"/>
      <c r="EE87" s="426"/>
      <c r="EF87" s="426"/>
      <c r="EG87" s="426"/>
      <c r="EH87" s="426"/>
      <c r="EI87" s="426"/>
      <c r="EJ87" s="426"/>
      <c r="EK87" s="426"/>
      <c r="EL87" s="426"/>
      <c r="EM87" s="426"/>
      <c r="EN87" s="426"/>
      <c r="EO87" s="426"/>
      <c r="EP87" s="426"/>
      <c r="EQ87" s="426"/>
      <c r="ER87" s="426"/>
      <c r="ES87" s="426"/>
      <c r="ET87" s="426"/>
      <c r="EU87" s="426"/>
      <c r="EV87" s="426"/>
      <c r="EW87" s="426"/>
      <c r="EX87" s="426"/>
      <c r="EY87" s="426"/>
      <c r="EZ87" s="426"/>
      <c r="FA87" s="426"/>
      <c r="FB87" s="426"/>
      <c r="FC87" s="426"/>
      <c r="FD87" s="426"/>
      <c r="FE87" s="426"/>
      <c r="FF87" s="426"/>
      <c r="FG87" s="426"/>
      <c r="FH87" s="426"/>
      <c r="FI87" s="426"/>
      <c r="FJ87" s="426"/>
      <c r="FK87" s="426"/>
      <c r="FL87" s="426"/>
      <c r="FM87" s="426"/>
      <c r="FN87" s="426"/>
      <c r="FO87" s="426"/>
      <c r="FP87" s="426"/>
      <c r="FQ87" s="426"/>
      <c r="FR87" s="426"/>
      <c r="FS87" s="426"/>
      <c r="FT87" s="426"/>
      <c r="FU87" s="426"/>
      <c r="FV87" s="426"/>
      <c r="FW87" s="426"/>
      <c r="FX87" s="426"/>
      <c r="FY87" s="426"/>
      <c r="FZ87" s="426"/>
      <c r="GA87" s="426"/>
      <c r="GB87" s="426"/>
      <c r="GC87" s="426"/>
      <c r="GD87" s="426"/>
      <c r="GE87" s="426"/>
      <c r="GF87" s="426"/>
      <c r="GG87" s="426"/>
      <c r="GH87" s="426"/>
      <c r="GI87" s="426"/>
      <c r="GJ87" s="426"/>
      <c r="GK87" s="426"/>
      <c r="GL87" s="426"/>
      <c r="GM87" s="426"/>
      <c r="GN87" s="426"/>
      <c r="GO87" s="426"/>
      <c r="GP87" s="426"/>
      <c r="GQ87" s="426"/>
      <c r="GR87" s="426"/>
      <c r="GS87" s="426"/>
      <c r="GT87" s="426"/>
      <c r="GU87" s="426"/>
      <c r="GV87" s="426"/>
      <c r="GW87" s="426"/>
      <c r="GX87" s="426"/>
      <c r="GY87" s="426"/>
      <c r="GZ87" s="426"/>
      <c r="HA87" s="426"/>
      <c r="HB87" s="426"/>
      <c r="HC87" s="426"/>
      <c r="HD87" s="426"/>
      <c r="HE87" s="426"/>
      <c r="HF87" s="426"/>
      <c r="HG87" s="426"/>
      <c r="HH87" s="426"/>
      <c r="HI87" s="426"/>
      <c r="HJ87" s="426"/>
      <c r="HK87" s="426"/>
      <c r="HL87" s="426"/>
      <c r="HM87" s="426"/>
      <c r="HN87" s="426"/>
      <c r="HO87" s="426"/>
      <c r="HP87" s="426"/>
      <c r="HQ87" s="426"/>
      <c r="HR87" s="426"/>
      <c r="HS87" s="426"/>
      <c r="HT87" s="426"/>
      <c r="HU87" s="426"/>
      <c r="HV87" s="426"/>
      <c r="HW87" s="426"/>
      <c r="HX87" s="426"/>
      <c r="HY87" s="426"/>
      <c r="HZ87" s="426"/>
      <c r="IA87" s="426"/>
      <c r="IB87" s="426"/>
      <c r="IC87" s="426"/>
      <c r="ID87" s="426"/>
      <c r="IE87" s="426"/>
      <c r="IF87" s="426"/>
      <c r="IG87" s="426"/>
      <c r="IH87" s="426"/>
      <c r="II87" s="426"/>
    </row>
    <row x14ac:dyDescent="0.25" r="88" customHeight="1" ht="21">
      <c r="A88" s="54"/>
      <c r="B88" s="57"/>
      <c r="C88" s="62"/>
      <c r="D88" s="494"/>
      <c r="E88" s="494"/>
      <c r="F88" s="495"/>
      <c r="G88" s="496"/>
      <c r="H88" s="79"/>
      <c r="I88" s="497"/>
      <c r="J88" s="497"/>
      <c r="K88" s="497"/>
      <c r="L88" s="497"/>
      <c r="M88" s="497"/>
      <c r="N88" s="497"/>
      <c r="O88" s="490"/>
      <c r="P88" s="490"/>
      <c r="Q88" s="490"/>
      <c r="R88" s="181"/>
      <c r="S88" s="181"/>
      <c r="T88" s="52"/>
      <c r="U88" s="52"/>
      <c r="V88" s="52"/>
      <c r="W88" s="181"/>
      <c r="X88" s="181"/>
      <c r="Y88" s="52"/>
      <c r="Z88" s="52"/>
      <c r="AA88" s="52"/>
      <c r="AB88" s="181"/>
      <c r="AC88" s="181"/>
      <c r="AD88" s="181"/>
      <c r="AE88" s="181"/>
      <c r="AF88" s="181"/>
      <c r="AG88" s="52"/>
      <c r="AH88" s="51"/>
      <c r="AI88" s="181"/>
      <c r="AJ88" s="181"/>
      <c r="AK88" s="181"/>
      <c r="AL88" s="181"/>
      <c r="AM88" s="51"/>
      <c r="AN88" s="181"/>
      <c r="AO88" s="181"/>
      <c r="AP88" s="181"/>
      <c r="AQ88" s="181"/>
      <c r="AR88" s="51"/>
      <c r="AS88" s="51"/>
      <c r="AT88" s="51"/>
      <c r="AU88" s="51"/>
      <c r="AV88" s="52"/>
      <c r="AW88" s="51"/>
      <c r="AX88" s="51"/>
      <c r="AY88" s="51"/>
      <c r="AZ88" s="51"/>
      <c r="BA88" s="52"/>
      <c r="BB88" s="51"/>
      <c r="BC88" s="54"/>
      <c r="BD88" s="51"/>
      <c r="BE88" s="51"/>
      <c r="BF88" s="181"/>
      <c r="BG88" s="79"/>
      <c r="BH88" s="51"/>
      <c r="BI88" s="51"/>
      <c r="BJ88" s="51"/>
      <c r="BK88" s="52"/>
      <c r="BL88" s="51"/>
      <c r="BM88" s="54"/>
      <c r="BN88" s="51"/>
      <c r="BO88" s="51"/>
      <c r="BP88" s="181"/>
      <c r="BQ88" s="51"/>
      <c r="BR88" s="54"/>
      <c r="BS88" s="51"/>
      <c r="BT88" s="51"/>
      <c r="BU88" s="181"/>
      <c r="BV88" s="416"/>
      <c r="BW88" s="54"/>
      <c r="BX88" s="51"/>
      <c r="BY88" s="51"/>
      <c r="BZ88" s="181"/>
      <c r="CA88" s="181"/>
      <c r="CB88" s="469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4"/>
      <c r="FS88" s="54"/>
      <c r="FT88" s="54"/>
      <c r="FU88" s="54"/>
      <c r="FV88" s="54"/>
      <c r="FW88" s="54"/>
      <c r="FX88" s="54"/>
      <c r="FY88" s="54"/>
      <c r="FZ88" s="54"/>
      <c r="GA88" s="54"/>
      <c r="GB88" s="54"/>
      <c r="GC88" s="54"/>
      <c r="GD88" s="54"/>
      <c r="GE88" s="54"/>
      <c r="GF88" s="54"/>
      <c r="GG88" s="54"/>
      <c r="GH88" s="54"/>
      <c r="GI88" s="54"/>
      <c r="GJ88" s="54"/>
      <c r="GK88" s="54"/>
      <c r="GL88" s="54"/>
      <c r="GM88" s="54"/>
      <c r="GN88" s="54"/>
      <c r="GO88" s="54"/>
      <c r="GP88" s="54"/>
      <c r="GQ88" s="54"/>
      <c r="GR88" s="54"/>
      <c r="GS88" s="54"/>
      <c r="GT88" s="54"/>
      <c r="GU88" s="54"/>
      <c r="GV88" s="54"/>
      <c r="GW88" s="54"/>
      <c r="GX88" s="54"/>
      <c r="GY88" s="54"/>
      <c r="GZ88" s="54"/>
      <c r="HA88" s="54"/>
      <c r="HB88" s="54"/>
      <c r="HC88" s="54"/>
      <c r="HD88" s="54"/>
      <c r="HE88" s="54"/>
      <c r="HF88" s="54"/>
      <c r="HG88" s="54"/>
      <c r="HH88" s="54"/>
      <c r="HI88" s="54"/>
      <c r="HJ88" s="54"/>
      <c r="HK88" s="54"/>
      <c r="HL88" s="54"/>
      <c r="HM88" s="54"/>
      <c r="HN88" s="54"/>
      <c r="HO88" s="54"/>
      <c r="HP88" s="54"/>
      <c r="HQ88" s="54"/>
      <c r="HR88" s="54"/>
      <c r="HS88" s="54"/>
      <c r="HT88" s="54"/>
      <c r="HU88" s="54"/>
      <c r="HV88" s="54"/>
      <c r="HW88" s="54"/>
      <c r="HX88" s="54"/>
      <c r="HY88" s="54"/>
      <c r="HZ88" s="54"/>
      <c r="IA88" s="54"/>
      <c r="IB88" s="54"/>
      <c r="IC88" s="54"/>
      <c r="ID88" s="54"/>
      <c r="IE88" s="54"/>
      <c r="IF88" s="54"/>
      <c r="IG88" s="54"/>
      <c r="IH88" s="54"/>
      <c r="II88" s="54"/>
    </row>
    <row x14ac:dyDescent="0.25" r="89" customHeight="1" ht="25.05">
      <c r="A89" s="54"/>
      <c r="B89" s="498"/>
      <c r="C89" s="499"/>
      <c r="D89" s="500"/>
      <c r="E89" s="500"/>
      <c r="F89" s="500"/>
      <c r="G89" s="501"/>
      <c r="H89" s="501"/>
      <c r="I89" s="501"/>
      <c r="J89" s="501"/>
      <c r="K89" s="501"/>
      <c r="L89" s="501"/>
      <c r="M89" s="501"/>
      <c r="N89" s="501"/>
      <c r="O89" s="501"/>
      <c r="P89" s="501"/>
      <c r="Q89" s="501"/>
      <c r="R89" s="502"/>
      <c r="S89" s="502"/>
      <c r="T89" s="502"/>
      <c r="U89" s="502"/>
      <c r="V89" s="502"/>
      <c r="W89" s="502"/>
      <c r="X89" s="502"/>
      <c r="Y89" s="502"/>
      <c r="Z89" s="502"/>
      <c r="AA89" s="502"/>
      <c r="AB89" s="502"/>
      <c r="AC89" s="502"/>
      <c r="AD89" s="502"/>
      <c r="AE89" s="502"/>
      <c r="AF89" s="502"/>
      <c r="AG89" s="502"/>
      <c r="AH89" s="502"/>
      <c r="AI89" s="502"/>
      <c r="AJ89" s="502"/>
      <c r="AK89" s="502"/>
      <c r="AL89" s="502"/>
      <c r="AM89" s="502"/>
      <c r="AN89" s="502"/>
      <c r="AO89" s="502"/>
      <c r="AP89" s="502"/>
      <c r="AQ89" s="502"/>
      <c r="AR89" s="502"/>
      <c r="AS89" s="502"/>
      <c r="AT89" s="502"/>
      <c r="AU89" s="502"/>
      <c r="AV89" s="502"/>
      <c r="AW89" s="502"/>
      <c r="AX89" s="502"/>
      <c r="AY89" s="502"/>
      <c r="AZ89" s="502"/>
      <c r="BA89" s="502"/>
      <c r="BB89" s="502"/>
      <c r="BC89" s="503"/>
      <c r="BD89" s="502"/>
      <c r="BE89" s="502"/>
      <c r="BF89" s="502"/>
      <c r="BG89" s="504"/>
      <c r="BH89" s="502"/>
      <c r="BI89" s="502"/>
      <c r="BJ89" s="502"/>
      <c r="BK89" s="502"/>
      <c r="BL89" s="502"/>
      <c r="BM89" s="503"/>
      <c r="BN89" s="502"/>
      <c r="BO89" s="502"/>
      <c r="BP89" s="502"/>
      <c r="BQ89" s="502"/>
      <c r="BR89" s="503"/>
      <c r="BS89" s="502"/>
      <c r="BT89" s="502"/>
      <c r="BU89" s="502"/>
      <c r="BV89" s="502"/>
      <c r="BW89" s="503"/>
      <c r="BX89" s="502"/>
      <c r="BY89" s="502"/>
      <c r="BZ89" s="502"/>
      <c r="CA89" s="502"/>
      <c r="CB89" s="469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</row>
    <row x14ac:dyDescent="0.25" r="90" customHeight="1" ht="18.7">
      <c r="A90" s="54"/>
      <c r="B90" s="470" t="s">
        <v>569</v>
      </c>
      <c r="C90" s="505"/>
      <c r="D90" s="505"/>
      <c r="E90" s="505"/>
      <c r="F90" s="505"/>
      <c r="G90" s="505"/>
      <c r="H90" s="505"/>
      <c r="I90" s="505"/>
      <c r="J90" s="505"/>
      <c r="K90" s="505"/>
      <c r="L90" s="505"/>
      <c r="M90" s="505"/>
      <c r="N90" s="505"/>
      <c r="O90" s="505"/>
      <c r="P90" s="505"/>
      <c r="Q90" s="505"/>
      <c r="R90" s="387"/>
      <c r="S90" s="387"/>
      <c r="T90" s="387"/>
      <c r="U90" s="387"/>
      <c r="V90" s="387"/>
      <c r="W90" s="387"/>
      <c r="X90" s="387"/>
      <c r="Y90" s="387"/>
      <c r="Z90" s="387"/>
      <c r="AA90" s="387"/>
      <c r="AB90" s="387"/>
      <c r="AC90" s="387"/>
      <c r="AD90" s="387"/>
      <c r="AE90" s="387"/>
      <c r="AF90" s="387"/>
      <c r="AG90" s="387"/>
      <c r="AH90" s="387"/>
      <c r="AI90" s="387"/>
      <c r="AJ90" s="387"/>
      <c r="AK90" s="387"/>
      <c r="AL90" s="387"/>
      <c r="AM90" s="387"/>
      <c r="AN90" s="387"/>
      <c r="AO90" s="387"/>
      <c r="AP90" s="387"/>
      <c r="AQ90" s="387"/>
      <c r="AR90" s="387"/>
      <c r="AS90" s="387"/>
      <c r="AT90" s="387"/>
      <c r="AU90" s="387"/>
      <c r="AV90" s="387"/>
      <c r="AW90" s="387"/>
      <c r="AX90" s="387"/>
      <c r="AY90" s="387"/>
      <c r="AZ90" s="387"/>
      <c r="BA90" s="387"/>
      <c r="BB90" s="387"/>
      <c r="BC90" s="390"/>
      <c r="BD90" s="387"/>
      <c r="BE90" s="387"/>
      <c r="BF90" s="387"/>
      <c r="BG90" s="506"/>
      <c r="BH90" s="387"/>
      <c r="BI90" s="387"/>
      <c r="BJ90" s="387"/>
      <c r="BK90" s="387"/>
      <c r="BL90" s="387"/>
      <c r="BM90" s="390"/>
      <c r="BN90" s="387"/>
      <c r="BO90" s="387"/>
      <c r="BP90" s="387"/>
      <c r="BQ90" s="387"/>
      <c r="BR90" s="390"/>
      <c r="BS90" s="387"/>
      <c r="BT90" s="387"/>
      <c r="BU90" s="387"/>
      <c r="BV90" s="387"/>
      <c r="BW90" s="390"/>
      <c r="BX90" s="387"/>
      <c r="BY90" s="387"/>
      <c r="BZ90" s="387"/>
      <c r="CA90" s="387"/>
      <c r="CB90" s="387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</row>
    <row x14ac:dyDescent="0.25" r="91" customHeight="1" ht="21">
      <c r="A91" s="83"/>
      <c r="B91" s="219"/>
      <c r="C91" s="219" t="s">
        <v>570</v>
      </c>
      <c r="D91" s="297"/>
      <c r="E91" s="297"/>
      <c r="F91" s="424"/>
      <c r="G91" s="378" t="s">
        <v>571</v>
      </c>
      <c r="H91" s="402"/>
      <c r="I91" s="395"/>
      <c r="J91" s="248"/>
      <c r="K91" s="395"/>
      <c r="L91" s="395">
        <f>SUM(I91:K91)</f>
      </c>
      <c r="M91" s="275"/>
      <c r="N91" s="209">
        <f>L91-M91</f>
      </c>
      <c r="O91" s="183"/>
      <c r="P91" s="181"/>
      <c r="Q91" s="181"/>
      <c r="R91" s="181"/>
      <c r="S91" s="181"/>
      <c r="T91" s="52"/>
      <c r="U91" s="52"/>
      <c r="V91" s="52"/>
      <c r="W91" s="181"/>
      <c r="X91" s="181"/>
      <c r="Y91" s="52"/>
      <c r="Z91" s="52"/>
      <c r="AA91" s="52"/>
      <c r="AB91" s="181"/>
      <c r="AC91" s="181"/>
      <c r="AD91" s="181"/>
      <c r="AE91" s="181"/>
      <c r="AF91" s="181"/>
      <c r="AG91" s="181"/>
      <c r="AH91" s="51"/>
      <c r="AI91" s="181"/>
      <c r="AJ91" s="181"/>
      <c r="AK91" s="181"/>
      <c r="AL91" s="181"/>
      <c r="AM91" s="51"/>
      <c r="AN91" s="181"/>
      <c r="AO91" s="181"/>
      <c r="AP91" s="181"/>
      <c r="AQ91" s="181"/>
      <c r="AR91" s="51"/>
      <c r="AS91" s="51"/>
      <c r="AT91" s="51"/>
      <c r="AU91" s="51"/>
      <c r="AV91" s="52"/>
      <c r="AW91" s="51"/>
      <c r="AX91" s="51"/>
      <c r="AY91" s="51"/>
      <c r="AZ91" s="51"/>
      <c r="BA91" s="181"/>
      <c r="BB91" s="51"/>
      <c r="BC91" s="54"/>
      <c r="BD91" s="51"/>
      <c r="BE91" s="51"/>
      <c r="BF91" s="52"/>
      <c r="BG91" s="106"/>
      <c r="BH91" s="51"/>
      <c r="BI91" s="51"/>
      <c r="BJ91" s="51"/>
      <c r="BK91" s="52"/>
      <c r="BL91" s="51"/>
      <c r="BM91" s="54"/>
      <c r="BN91" s="51"/>
      <c r="BO91" s="51"/>
      <c r="BP91" s="52"/>
      <c r="BQ91" s="51"/>
      <c r="BR91" s="54"/>
      <c r="BS91" s="51"/>
      <c r="BT91" s="51"/>
      <c r="BU91" s="52"/>
      <c r="BV91" s="51"/>
      <c r="BW91" s="54"/>
      <c r="BX91" s="51"/>
      <c r="BY91" s="51"/>
      <c r="BZ91" s="52"/>
      <c r="CA91" s="52"/>
      <c r="CB91" s="453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</row>
    <row x14ac:dyDescent="0.25" r="92" customHeight="1" ht="21">
      <c r="A92" s="62"/>
      <c r="B92" s="57"/>
      <c r="C92" s="57"/>
      <c r="D92" s="212"/>
      <c r="E92" s="212"/>
      <c r="F92" s="480"/>
      <c r="G92" s="378" t="s">
        <v>572</v>
      </c>
      <c r="H92" s="247"/>
      <c r="I92" s="248"/>
      <c r="J92" s="248"/>
      <c r="K92" s="248"/>
      <c r="L92" s="395">
        <f>SUM(I92:K92)</f>
      </c>
      <c r="M92" s="275">
        <f>AQ92+BA92</f>
      </c>
      <c r="N92" s="209">
        <f>L92-M92</f>
      </c>
      <c r="O92" s="183"/>
      <c r="P92" s="181"/>
      <c r="Q92" s="52"/>
      <c r="R92" s="181"/>
      <c r="S92" s="181"/>
      <c r="T92" s="52"/>
      <c r="U92" s="52"/>
      <c r="V92" s="52"/>
      <c r="W92" s="181"/>
      <c r="X92" s="181"/>
      <c r="Y92" s="52"/>
      <c r="Z92" s="52"/>
      <c r="AA92" s="52"/>
      <c r="AB92" s="181"/>
      <c r="AC92" s="181"/>
      <c r="AD92" s="181"/>
      <c r="AE92" s="181"/>
      <c r="AF92" s="181"/>
      <c r="AG92" s="52"/>
      <c r="AH92" s="51"/>
      <c r="AI92" s="181"/>
      <c r="AJ92" s="181"/>
      <c r="AK92" s="181"/>
      <c r="AL92" s="181"/>
      <c r="AM92" s="89"/>
      <c r="AN92" s="186"/>
      <c r="AO92" s="186"/>
      <c r="AP92" s="186"/>
      <c r="AQ92" s="292"/>
      <c r="AR92" s="51"/>
      <c r="AS92" s="51"/>
      <c r="AT92" s="51"/>
      <c r="AU92" s="51"/>
      <c r="AV92" s="181"/>
      <c r="AW92" s="51"/>
      <c r="AX92" s="186"/>
      <c r="AY92" s="186"/>
      <c r="AZ92" s="186"/>
      <c r="BA92" s="292"/>
      <c r="BB92" s="51"/>
      <c r="BC92" s="54"/>
      <c r="BD92" s="51"/>
      <c r="BE92" s="51"/>
      <c r="BF92" s="52"/>
      <c r="BG92" s="106"/>
      <c r="BH92" s="51"/>
      <c r="BI92" s="51"/>
      <c r="BJ92" s="51"/>
      <c r="BK92" s="52"/>
      <c r="BL92" s="51"/>
      <c r="BM92" s="54"/>
      <c r="BN92" s="51"/>
      <c r="BO92" s="51"/>
      <c r="BP92" s="52"/>
      <c r="BQ92" s="51"/>
      <c r="BR92" s="54"/>
      <c r="BS92" s="51"/>
      <c r="BT92" s="51"/>
      <c r="BU92" s="52"/>
      <c r="BV92" s="51"/>
      <c r="BW92" s="54"/>
      <c r="BX92" s="51"/>
      <c r="BY92" s="51"/>
      <c r="BZ92" s="52"/>
      <c r="CA92" s="52"/>
      <c r="CB92" s="453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</row>
    <row x14ac:dyDescent="0.25" r="93" customHeight="1" ht="21">
      <c r="A93" s="62"/>
      <c r="B93" s="57"/>
      <c r="C93" s="57"/>
      <c r="D93" s="212"/>
      <c r="E93" s="212"/>
      <c r="F93" s="480"/>
      <c r="G93" s="378" t="s">
        <v>534</v>
      </c>
      <c r="H93" s="247"/>
      <c r="I93" s="248"/>
      <c r="J93" s="247"/>
      <c r="K93" s="247"/>
      <c r="L93" s="395">
        <f>SUM(I93:K93)</f>
      </c>
      <c r="M93" s="275">
        <f>AQ93</f>
      </c>
      <c r="N93" s="209">
        <f>L93-M93</f>
      </c>
      <c r="O93" s="183"/>
      <c r="P93" s="181"/>
      <c r="Q93" s="52"/>
      <c r="R93" s="181"/>
      <c r="S93" s="181"/>
      <c r="T93" s="52"/>
      <c r="U93" s="52"/>
      <c r="V93" s="52"/>
      <c r="W93" s="181"/>
      <c r="X93" s="181"/>
      <c r="Y93" s="52"/>
      <c r="Z93" s="52"/>
      <c r="AA93" s="52"/>
      <c r="AB93" s="181"/>
      <c r="AC93" s="181"/>
      <c r="AD93" s="181"/>
      <c r="AE93" s="181"/>
      <c r="AF93" s="181"/>
      <c r="AG93" s="52"/>
      <c r="AH93" s="51"/>
      <c r="AI93" s="181"/>
      <c r="AJ93" s="181"/>
      <c r="AK93" s="181"/>
      <c r="AL93" s="181"/>
      <c r="AM93" s="51"/>
      <c r="AN93" s="186"/>
      <c r="AO93" s="186"/>
      <c r="AP93" s="186"/>
      <c r="AQ93" s="292"/>
      <c r="AR93" s="51"/>
      <c r="AS93" s="51"/>
      <c r="AT93" s="51"/>
      <c r="AU93" s="51"/>
      <c r="AV93" s="181"/>
      <c r="AW93" s="51"/>
      <c r="AX93" s="51"/>
      <c r="AY93" s="51"/>
      <c r="AZ93" s="51"/>
      <c r="BA93" s="52"/>
      <c r="BB93" s="51"/>
      <c r="BC93" s="54"/>
      <c r="BD93" s="51"/>
      <c r="BE93" s="51"/>
      <c r="BF93" s="52"/>
      <c r="BG93" s="106"/>
      <c r="BH93" s="51"/>
      <c r="BI93" s="51"/>
      <c r="BJ93" s="51"/>
      <c r="BK93" s="181"/>
      <c r="BL93" s="51"/>
      <c r="BM93" s="54"/>
      <c r="BN93" s="51"/>
      <c r="BO93" s="51"/>
      <c r="BP93" s="181"/>
      <c r="BQ93" s="51"/>
      <c r="BR93" s="54"/>
      <c r="BS93" s="51"/>
      <c r="BT93" s="51"/>
      <c r="BU93" s="52"/>
      <c r="BV93" s="51"/>
      <c r="BW93" s="54"/>
      <c r="BX93" s="51"/>
      <c r="BY93" s="51"/>
      <c r="BZ93" s="52"/>
      <c r="CA93" s="52"/>
      <c r="CB93" s="453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</row>
    <row x14ac:dyDescent="0.25" r="94" customHeight="1" ht="21">
      <c r="A94" s="62"/>
      <c r="B94" s="57"/>
      <c r="C94" s="57"/>
      <c r="D94" s="212"/>
      <c r="E94" s="212"/>
      <c r="F94" s="480"/>
      <c r="G94" s="378" t="s">
        <v>573</v>
      </c>
      <c r="H94" s="247"/>
      <c r="I94" s="395"/>
      <c r="J94" s="247"/>
      <c r="K94" s="394"/>
      <c r="L94" s="395">
        <f>SUM(I94:K94)</f>
      </c>
      <c r="M94" s="275"/>
      <c r="N94" s="209">
        <f>L94-M94</f>
      </c>
      <c r="O94" s="183"/>
      <c r="P94" s="181"/>
      <c r="Q94" s="52"/>
      <c r="R94" s="181"/>
      <c r="S94" s="181"/>
      <c r="T94" s="52"/>
      <c r="U94" s="52"/>
      <c r="V94" s="52"/>
      <c r="W94" s="181"/>
      <c r="X94" s="181"/>
      <c r="Y94" s="52"/>
      <c r="Z94" s="52"/>
      <c r="AA94" s="52"/>
      <c r="AB94" s="181"/>
      <c r="AC94" s="181"/>
      <c r="AD94" s="181"/>
      <c r="AE94" s="181"/>
      <c r="AF94" s="181"/>
      <c r="AG94" s="52"/>
      <c r="AH94" s="51"/>
      <c r="AI94" s="181"/>
      <c r="AJ94" s="181"/>
      <c r="AK94" s="181"/>
      <c r="AL94" s="181"/>
      <c r="AM94" s="51"/>
      <c r="AN94" s="181"/>
      <c r="AO94" s="181"/>
      <c r="AP94" s="181"/>
      <c r="AQ94" s="181"/>
      <c r="AR94" s="51"/>
      <c r="AS94" s="51"/>
      <c r="AT94" s="51"/>
      <c r="AU94" s="51"/>
      <c r="AV94" s="181"/>
      <c r="AW94" s="51"/>
      <c r="AX94" s="51"/>
      <c r="AY94" s="51"/>
      <c r="AZ94" s="51"/>
      <c r="BA94" s="181"/>
      <c r="BB94" s="51"/>
      <c r="BC94" s="54"/>
      <c r="BD94" s="51"/>
      <c r="BE94" s="51"/>
      <c r="BF94" s="181"/>
      <c r="BG94" s="79"/>
      <c r="BH94" s="51"/>
      <c r="BI94" s="51"/>
      <c r="BJ94" s="51"/>
      <c r="BK94" s="181"/>
      <c r="BL94" s="51"/>
      <c r="BM94" s="54"/>
      <c r="BN94" s="51"/>
      <c r="BO94" s="51"/>
      <c r="BP94" s="181"/>
      <c r="BQ94" s="51"/>
      <c r="BR94" s="54"/>
      <c r="BS94" s="51"/>
      <c r="BT94" s="51"/>
      <c r="BU94" s="181"/>
      <c r="BV94" s="416"/>
      <c r="BW94" s="54"/>
      <c r="BX94" s="51"/>
      <c r="BY94" s="51"/>
      <c r="BZ94" s="181"/>
      <c r="CA94" s="181"/>
      <c r="CB94" s="469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/>
      <c r="FW94" s="54"/>
      <c r="FX94" s="54"/>
      <c r="FY94" s="54"/>
      <c r="FZ94" s="54"/>
      <c r="GA94" s="54"/>
      <c r="GB94" s="54"/>
      <c r="GC94" s="54"/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/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/>
      <c r="HR94" s="54"/>
      <c r="HS94" s="54"/>
      <c r="HT94" s="54"/>
      <c r="HU94" s="54"/>
      <c r="HV94" s="54"/>
      <c r="HW94" s="54"/>
      <c r="HX94" s="54"/>
      <c r="HY94" s="54"/>
      <c r="HZ94" s="54"/>
      <c r="IA94" s="54"/>
      <c r="IB94" s="54"/>
      <c r="IC94" s="54"/>
      <c r="ID94" s="54"/>
      <c r="IE94" s="54"/>
      <c r="IF94" s="54"/>
      <c r="IG94" s="54"/>
      <c r="IH94" s="54"/>
      <c r="II94" s="54"/>
    </row>
    <row x14ac:dyDescent="0.25" r="95" customHeight="1" ht="21">
      <c r="A95" s="54"/>
      <c r="B95" s="379"/>
      <c r="C95" s="470"/>
      <c r="D95" s="471"/>
      <c r="E95" s="471"/>
      <c r="F95" s="471"/>
      <c r="G95" s="383" t="s">
        <v>432</v>
      </c>
      <c r="H95" s="399"/>
      <c r="I95" s="385">
        <f>SUM(I91:I94)</f>
      </c>
      <c r="J95" s="507">
        <v>1739.64</v>
      </c>
      <c r="K95" s="386">
        <v>6929.34</v>
      </c>
      <c r="L95" s="385">
        <f>SUM(J95+K95+L91+L92+L93+L94)</f>
      </c>
      <c r="M95" s="468">
        <f>SUM(M91:M94)</f>
      </c>
      <c r="N95" s="468">
        <f>SUM(N91:N94)</f>
      </c>
      <c r="O95" s="384"/>
      <c r="P95" s="384"/>
      <c r="Q95" s="384"/>
      <c r="R95" s="387"/>
      <c r="S95" s="387"/>
      <c r="T95" s="387"/>
      <c r="U95" s="387"/>
      <c r="V95" s="387"/>
      <c r="W95" s="387"/>
      <c r="X95" s="387"/>
      <c r="Y95" s="387"/>
      <c r="Z95" s="387"/>
      <c r="AA95" s="387"/>
      <c r="AB95" s="387"/>
      <c r="AC95" s="387"/>
      <c r="AD95" s="387"/>
      <c r="AE95" s="387"/>
      <c r="AF95" s="387"/>
      <c r="AG95" s="387"/>
      <c r="AH95" s="387"/>
      <c r="AI95" s="387"/>
      <c r="AJ95" s="387"/>
      <c r="AK95" s="387"/>
      <c r="AL95" s="387"/>
      <c r="AM95" s="387"/>
      <c r="AN95" s="400">
        <f>SUM(AN91:AN94)</f>
      </c>
      <c r="AO95" s="400">
        <f>SUM(AO91:AO94)</f>
      </c>
      <c r="AP95" s="400">
        <f>SUM(AP91:AP94)</f>
      </c>
      <c r="AQ95" s="400">
        <f>SUM(AQ91:AQ94)</f>
      </c>
      <c r="AR95" s="400"/>
      <c r="AS95" s="400"/>
      <c r="AT95" s="400"/>
      <c r="AU95" s="400"/>
      <c r="AV95" s="400"/>
      <c r="AW95" s="400"/>
      <c r="AX95" s="400">
        <f>SUM(AX91:AX94)</f>
      </c>
      <c r="AY95" s="400">
        <f>SUM(AY91:AY94)</f>
      </c>
      <c r="AZ95" s="400">
        <f>SUM(AZ91:AZ94)</f>
      </c>
      <c r="BA95" s="400">
        <f>SUM(BA91:BA94)</f>
      </c>
      <c r="BB95" s="387"/>
      <c r="BC95" s="390"/>
      <c r="BD95" s="387"/>
      <c r="BE95" s="387"/>
      <c r="BF95" s="387"/>
      <c r="BG95" s="506"/>
      <c r="BH95" s="387"/>
      <c r="BI95" s="387"/>
      <c r="BJ95" s="387"/>
      <c r="BK95" s="387"/>
      <c r="BL95" s="387"/>
      <c r="BM95" s="390"/>
      <c r="BN95" s="387"/>
      <c r="BO95" s="387"/>
      <c r="BP95" s="387"/>
      <c r="BQ95" s="387"/>
      <c r="BR95" s="390"/>
      <c r="BS95" s="387"/>
      <c r="BT95" s="387"/>
      <c r="BU95" s="387"/>
      <c r="BV95" s="387"/>
      <c r="BW95" s="390"/>
      <c r="BX95" s="387"/>
      <c r="BY95" s="387"/>
      <c r="BZ95" s="387"/>
      <c r="CA95" s="387"/>
      <c r="CB95" s="387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/>
      <c r="GD95" s="54"/>
      <c r="GE95" s="54"/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</row>
    <row x14ac:dyDescent="0.25" r="96" customHeight="1" ht="18.7">
      <c r="A96" s="83"/>
      <c r="B96" s="428" t="s">
        <v>442</v>
      </c>
      <c r="C96" s="508"/>
      <c r="D96" s="508"/>
      <c r="E96" s="508"/>
      <c r="F96" s="508"/>
      <c r="G96" s="508"/>
      <c r="H96" s="509"/>
      <c r="I96" s="510"/>
      <c r="J96" s="510"/>
      <c r="K96" s="510"/>
      <c r="L96" s="510"/>
      <c r="M96" s="511"/>
      <c r="N96" s="511"/>
      <c r="O96" s="508"/>
      <c r="P96" s="508"/>
      <c r="Q96" s="508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1"/>
      <c r="BD96" s="40"/>
      <c r="BE96" s="40"/>
      <c r="BF96" s="40"/>
      <c r="BG96" s="512"/>
      <c r="BH96" s="40"/>
      <c r="BI96" s="40"/>
      <c r="BJ96" s="40"/>
      <c r="BK96" s="40"/>
      <c r="BL96" s="40"/>
      <c r="BM96" s="41"/>
      <c r="BN96" s="40"/>
      <c r="BO96" s="40"/>
      <c r="BP96" s="40"/>
      <c r="BQ96" s="40"/>
      <c r="BR96" s="41"/>
      <c r="BS96" s="40"/>
      <c r="BT96" s="40"/>
      <c r="BU96" s="40"/>
      <c r="BV96" s="40"/>
      <c r="BW96" s="41"/>
      <c r="BX96" s="40"/>
      <c r="BY96" s="40"/>
      <c r="BZ96" s="40"/>
      <c r="CA96" s="40"/>
      <c r="CB96" s="40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/>
      <c r="IH96" s="54"/>
      <c r="II96" s="54"/>
    </row>
    <row x14ac:dyDescent="0.25" r="97" customHeight="1" ht="25.05">
      <c r="A97" s="62"/>
      <c r="B97" s="57"/>
      <c r="C97" s="57" t="s">
        <v>574</v>
      </c>
      <c r="D97" s="212"/>
      <c r="E97" s="212"/>
      <c r="F97" s="480"/>
      <c r="G97" s="378" t="s">
        <v>575</v>
      </c>
      <c r="H97" s="247"/>
      <c r="I97" s="248"/>
      <c r="J97" s="248"/>
      <c r="K97" s="248"/>
      <c r="L97" s="395">
        <f>SUM(I97:K97)</f>
      </c>
      <c r="M97" s="275">
        <f>AV97+BA97+BK97</f>
      </c>
      <c r="N97" s="209">
        <f>L97-M97</f>
      </c>
      <c r="O97" s="52"/>
      <c r="P97" s="52"/>
      <c r="Q97" s="181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1"/>
      <c r="AI97" s="52"/>
      <c r="AJ97" s="52"/>
      <c r="AK97" s="52"/>
      <c r="AL97" s="52"/>
      <c r="AM97" s="51"/>
      <c r="AN97" s="52"/>
      <c r="AO97" s="52"/>
      <c r="AP97" s="52"/>
      <c r="AQ97" s="52"/>
      <c r="AR97" s="51"/>
      <c r="AS97" s="186"/>
      <c r="AT97" s="186"/>
      <c r="AU97" s="186"/>
      <c r="AV97" s="292"/>
      <c r="AW97" s="292"/>
      <c r="AX97" s="186"/>
      <c r="AY97" s="186"/>
      <c r="AZ97" s="186"/>
      <c r="BA97" s="292"/>
      <c r="BB97" s="51"/>
      <c r="BC97" s="54"/>
      <c r="BD97" s="51"/>
      <c r="BE97" s="51"/>
      <c r="BF97" s="52"/>
      <c r="BG97" s="79"/>
      <c r="BH97" s="64"/>
      <c r="BI97" s="64"/>
      <c r="BJ97" s="64"/>
      <c r="BK97" s="323"/>
      <c r="BL97" s="64"/>
      <c r="BM97" s="54"/>
      <c r="BN97" s="51"/>
      <c r="BO97" s="51"/>
      <c r="BP97" s="52"/>
      <c r="BQ97" s="51"/>
      <c r="BR97" s="54"/>
      <c r="BS97" s="51"/>
      <c r="BT97" s="51"/>
      <c r="BU97" s="52"/>
      <c r="BV97" s="51"/>
      <c r="BW97" s="54"/>
      <c r="BX97" s="51"/>
      <c r="BY97" s="51"/>
      <c r="BZ97" s="52"/>
      <c r="CA97" s="52"/>
      <c r="CB97" s="453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4"/>
      <c r="FS97" s="54"/>
      <c r="FT97" s="54"/>
      <c r="FU97" s="54"/>
      <c r="FV97" s="54"/>
      <c r="FW97" s="54"/>
      <c r="FX97" s="54"/>
      <c r="FY97" s="54"/>
      <c r="FZ97" s="54"/>
      <c r="GA97" s="54"/>
      <c r="GB97" s="54"/>
      <c r="GC97" s="54"/>
      <c r="GD97" s="54"/>
      <c r="GE97" s="54"/>
      <c r="GF97" s="54"/>
      <c r="GG97" s="54"/>
      <c r="GH97" s="54"/>
      <c r="GI97" s="54"/>
      <c r="GJ97" s="54"/>
      <c r="GK97" s="54"/>
      <c r="GL97" s="54"/>
      <c r="GM97" s="54"/>
      <c r="GN97" s="54"/>
      <c r="GO97" s="54"/>
      <c r="GP97" s="54"/>
      <c r="GQ97" s="54"/>
      <c r="GR97" s="54"/>
      <c r="GS97" s="54"/>
      <c r="GT97" s="54"/>
      <c r="GU97" s="54"/>
      <c r="GV97" s="54"/>
      <c r="GW97" s="54"/>
      <c r="GX97" s="54"/>
      <c r="GY97" s="54"/>
      <c r="GZ97" s="54"/>
      <c r="HA97" s="54"/>
      <c r="HB97" s="54"/>
      <c r="HC97" s="54"/>
      <c r="HD97" s="54"/>
      <c r="HE97" s="54"/>
      <c r="HF97" s="54"/>
      <c r="HG97" s="54"/>
      <c r="HH97" s="54"/>
      <c r="HI97" s="54"/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/>
      <c r="IG97" s="54"/>
      <c r="IH97" s="54"/>
      <c r="II97" s="54"/>
    </row>
    <row x14ac:dyDescent="0.25" r="98" customHeight="1" ht="18.7">
      <c r="A98" s="54"/>
      <c r="B98" s="513"/>
      <c r="C98" s="514" t="s">
        <v>576</v>
      </c>
      <c r="D98" s="456"/>
      <c r="E98" s="456"/>
      <c r="F98" s="456"/>
      <c r="G98" s="513"/>
      <c r="H98" s="387"/>
      <c r="I98" s="515"/>
      <c r="J98" s="515"/>
      <c r="K98" s="515"/>
      <c r="L98" s="388">
        <f>L97</f>
      </c>
      <c r="M98" s="400">
        <f>M97</f>
      </c>
      <c r="N98" s="400">
        <f>N97</f>
      </c>
      <c r="O98" s="387"/>
      <c r="P98" s="387"/>
      <c r="Q98" s="387"/>
      <c r="R98" s="387"/>
      <c r="S98" s="387"/>
      <c r="T98" s="387"/>
      <c r="U98" s="387"/>
      <c r="V98" s="387"/>
      <c r="W98" s="387"/>
      <c r="X98" s="387"/>
      <c r="Y98" s="387"/>
      <c r="Z98" s="387"/>
      <c r="AA98" s="387"/>
      <c r="AB98" s="387"/>
      <c r="AC98" s="387"/>
      <c r="AD98" s="387"/>
      <c r="AE98" s="387"/>
      <c r="AF98" s="387"/>
      <c r="AG98" s="181"/>
      <c r="AH98" s="51"/>
      <c r="AI98" s="387"/>
      <c r="AJ98" s="387"/>
      <c r="AK98" s="387"/>
      <c r="AL98" s="387"/>
      <c r="AM98" s="51"/>
      <c r="AN98" s="387"/>
      <c r="AO98" s="387"/>
      <c r="AP98" s="387"/>
      <c r="AQ98" s="387"/>
      <c r="AR98" s="51"/>
      <c r="AS98" s="400">
        <f>AS97</f>
      </c>
      <c r="AT98" s="400">
        <f>AT97</f>
      </c>
      <c r="AU98" s="400">
        <f>AU97</f>
      </c>
      <c r="AV98" s="400">
        <f>AV97</f>
      </c>
      <c r="AW98" s="400"/>
      <c r="AX98" s="400">
        <f>AX97</f>
      </c>
      <c r="AY98" s="400">
        <f>AY97</f>
      </c>
      <c r="AZ98" s="400">
        <f>AZ97</f>
      </c>
      <c r="BA98" s="400">
        <f>BA97</f>
      </c>
      <c r="BB98" s="51"/>
      <c r="BC98" s="54"/>
      <c r="BD98" s="51"/>
      <c r="BE98" s="51"/>
      <c r="BF98" s="181"/>
      <c r="BG98" s="51"/>
      <c r="BH98" s="400">
        <f>BH97</f>
      </c>
      <c r="BI98" s="400">
        <f>BI97</f>
      </c>
      <c r="BJ98" s="400">
        <f>BJ97</f>
      </c>
      <c r="BK98" s="400">
        <f>BK97</f>
      </c>
      <c r="BL98" s="51"/>
      <c r="BM98" s="54"/>
      <c r="BN98" s="51"/>
      <c r="BO98" s="51"/>
      <c r="BP98" s="181"/>
      <c r="BQ98" s="51"/>
      <c r="BR98" s="54"/>
      <c r="BS98" s="51"/>
      <c r="BT98" s="51"/>
      <c r="BU98" s="181"/>
      <c r="BV98" s="51"/>
      <c r="BW98" s="54"/>
      <c r="BX98" s="51"/>
      <c r="BY98" s="51"/>
      <c r="BZ98" s="181"/>
      <c r="CA98" s="181"/>
      <c r="CB98" s="51"/>
      <c r="CC98" s="426"/>
      <c r="CD98" s="426"/>
      <c r="CE98" s="426"/>
      <c r="CF98" s="426"/>
      <c r="CG98" s="426"/>
      <c r="CH98" s="426"/>
      <c r="CI98" s="426"/>
      <c r="CJ98" s="426"/>
      <c r="CK98" s="426"/>
      <c r="CL98" s="426"/>
      <c r="CM98" s="426"/>
      <c r="CN98" s="426"/>
      <c r="CO98" s="426"/>
      <c r="CP98" s="426"/>
      <c r="CQ98" s="426"/>
      <c r="CR98" s="426"/>
      <c r="CS98" s="426"/>
      <c r="CT98" s="426"/>
      <c r="CU98" s="426"/>
      <c r="CV98" s="426"/>
      <c r="CW98" s="426"/>
      <c r="CX98" s="426"/>
      <c r="CY98" s="426"/>
      <c r="CZ98" s="426"/>
      <c r="DA98" s="426"/>
      <c r="DB98" s="426"/>
      <c r="DC98" s="426"/>
      <c r="DD98" s="426"/>
      <c r="DE98" s="426"/>
      <c r="DF98" s="426"/>
      <c r="DG98" s="426"/>
      <c r="DH98" s="426"/>
      <c r="DI98" s="426"/>
      <c r="DJ98" s="426"/>
      <c r="DK98" s="426"/>
      <c r="DL98" s="426"/>
      <c r="DM98" s="426"/>
      <c r="DN98" s="426"/>
      <c r="DO98" s="426"/>
      <c r="DP98" s="426"/>
      <c r="DQ98" s="426"/>
      <c r="DR98" s="426"/>
      <c r="DS98" s="426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/>
    </row>
    <row x14ac:dyDescent="0.25" r="99" customHeight="1" ht="17.25">
      <c r="A99" s="54"/>
      <c r="B99" s="50"/>
      <c r="C99" s="249"/>
      <c r="D99" s="249"/>
      <c r="E99" s="249"/>
      <c r="F99" s="249"/>
      <c r="G99" s="50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181"/>
      <c r="AH99" s="51"/>
      <c r="AI99" s="52"/>
      <c r="AJ99" s="52"/>
      <c r="AK99" s="52"/>
      <c r="AL99" s="52"/>
      <c r="AM99" s="51"/>
      <c r="AN99" s="52"/>
      <c r="AO99" s="52"/>
      <c r="AP99" s="52"/>
      <c r="AQ99" s="52"/>
      <c r="AR99" s="51"/>
      <c r="AS99" s="92"/>
      <c r="AT99" s="92"/>
      <c r="AU99" s="92"/>
      <c r="AV99" s="92"/>
      <c r="AW99" s="92"/>
      <c r="AX99" s="92"/>
      <c r="AY99" s="92"/>
      <c r="AZ99" s="92"/>
      <c r="BA99" s="92"/>
      <c r="BB99" s="51"/>
      <c r="BC99" s="54"/>
      <c r="BD99" s="51"/>
      <c r="BE99" s="51"/>
      <c r="BF99" s="181"/>
      <c r="BG99" s="51"/>
      <c r="BH99" s="51"/>
      <c r="BI99" s="51"/>
      <c r="BJ99" s="51"/>
      <c r="BK99" s="181"/>
      <c r="BL99" s="51"/>
      <c r="BM99" s="54"/>
      <c r="BN99" s="51"/>
      <c r="BO99" s="51"/>
      <c r="BP99" s="181"/>
      <c r="BQ99" s="51"/>
      <c r="BR99" s="54"/>
      <c r="BS99" s="51"/>
      <c r="BT99" s="51"/>
      <c r="BU99" s="181"/>
      <c r="BV99" s="51"/>
      <c r="BW99" s="54"/>
      <c r="BX99" s="51"/>
      <c r="BY99" s="51"/>
      <c r="BZ99" s="181"/>
      <c r="CA99" s="181"/>
      <c r="CB99" s="51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4"/>
      <c r="FS99" s="54"/>
      <c r="FT99" s="54"/>
      <c r="FU99" s="54"/>
      <c r="FV99" s="54"/>
      <c r="FW99" s="54"/>
      <c r="FX99" s="54"/>
      <c r="FY99" s="54"/>
      <c r="FZ99" s="54"/>
      <c r="GA99" s="54"/>
      <c r="GB99" s="54"/>
      <c r="GC99" s="54"/>
      <c r="GD99" s="54"/>
      <c r="GE99" s="54"/>
      <c r="GF99" s="54"/>
      <c r="GG99" s="54"/>
      <c r="GH99" s="54"/>
      <c r="GI99" s="54"/>
      <c r="GJ99" s="54"/>
      <c r="GK99" s="54"/>
      <c r="GL99" s="54"/>
      <c r="GM99" s="54"/>
      <c r="GN99" s="54"/>
      <c r="GO99" s="54"/>
      <c r="GP99" s="54"/>
      <c r="GQ99" s="54"/>
      <c r="GR99" s="54"/>
      <c r="GS99" s="54"/>
      <c r="GT99" s="54"/>
      <c r="GU99" s="54"/>
      <c r="GV99" s="54"/>
      <c r="GW99" s="54"/>
      <c r="GX99" s="54"/>
      <c r="GY99" s="54"/>
      <c r="GZ99" s="54"/>
      <c r="HA99" s="54"/>
      <c r="HB99" s="54"/>
      <c r="HC99" s="54"/>
      <c r="HD99" s="54"/>
      <c r="HE99" s="54"/>
      <c r="HF99" s="54"/>
      <c r="HG99" s="54"/>
      <c r="HH99" s="54"/>
      <c r="HI99" s="54"/>
      <c r="HJ99" s="54"/>
      <c r="HK99" s="54"/>
      <c r="HL99" s="54"/>
      <c r="HM99" s="54"/>
      <c r="HN99" s="54"/>
      <c r="HO99" s="54"/>
      <c r="HP99" s="54"/>
      <c r="HQ99" s="54"/>
      <c r="HR99" s="54"/>
      <c r="HS99" s="54"/>
      <c r="HT99" s="54"/>
      <c r="HU99" s="54"/>
      <c r="HV99" s="54"/>
      <c r="HW99" s="54"/>
      <c r="HX99" s="54"/>
      <c r="HY99" s="54"/>
      <c r="HZ99" s="54"/>
      <c r="IA99" s="54"/>
      <c r="IB99" s="54"/>
      <c r="IC99" s="54"/>
      <c r="ID99" s="54"/>
      <c r="IE99" s="54"/>
      <c r="IF99" s="54"/>
      <c r="IG99" s="54"/>
      <c r="IH99" s="54"/>
      <c r="II99" s="54"/>
    </row>
    <row x14ac:dyDescent="0.25" r="100" customHeight="1" ht="17.25">
      <c r="A100" s="54"/>
      <c r="B100" s="50"/>
      <c r="C100" s="249"/>
      <c r="D100" s="249"/>
      <c r="E100" s="249"/>
      <c r="F100" s="249"/>
      <c r="G100" s="50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181"/>
      <c r="AH100" s="51"/>
      <c r="AI100" s="52"/>
      <c r="AJ100" s="52"/>
      <c r="AK100" s="52"/>
      <c r="AL100" s="52"/>
      <c r="AM100" s="51"/>
      <c r="AN100" s="52"/>
      <c r="AO100" s="52"/>
      <c r="AP100" s="52"/>
      <c r="AQ100" s="52"/>
      <c r="AR100" s="51"/>
      <c r="AS100" s="51"/>
      <c r="AT100" s="51"/>
      <c r="AU100" s="51"/>
      <c r="AV100" s="181"/>
      <c r="AW100" s="51"/>
      <c r="AX100" s="51"/>
      <c r="AY100" s="51"/>
      <c r="AZ100" s="51"/>
      <c r="BA100" s="181"/>
      <c r="BB100" s="51"/>
      <c r="BC100" s="54"/>
      <c r="BD100" s="51"/>
      <c r="BE100" s="51"/>
      <c r="BF100" s="181"/>
      <c r="BG100" s="51"/>
      <c r="BH100" s="51"/>
      <c r="BI100" s="51"/>
      <c r="BJ100" s="51"/>
      <c r="BK100" s="181"/>
      <c r="BL100" s="51"/>
      <c r="BM100" s="54"/>
      <c r="BN100" s="51"/>
      <c r="BO100" s="51"/>
      <c r="BP100" s="181"/>
      <c r="BQ100" s="51"/>
      <c r="BR100" s="54"/>
      <c r="BS100" s="51"/>
      <c r="BT100" s="51"/>
      <c r="BU100" s="181"/>
      <c r="BV100" s="51"/>
      <c r="BW100" s="54"/>
      <c r="BX100" s="51"/>
      <c r="BY100" s="51"/>
      <c r="BZ100" s="181"/>
      <c r="CA100" s="181"/>
      <c r="CB100" s="51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/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</row>
    <row x14ac:dyDescent="0.25" r="101" customHeight="1" ht="17.25">
      <c r="A101" s="54"/>
      <c r="B101" s="50"/>
      <c r="C101" s="249"/>
      <c r="D101" s="249"/>
      <c r="E101" s="249"/>
      <c r="F101" s="249"/>
      <c r="G101" s="50"/>
      <c r="H101" s="52"/>
      <c r="I101" s="52"/>
      <c r="J101" s="52"/>
      <c r="K101" s="427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181"/>
      <c r="AH101" s="51"/>
      <c r="AI101" s="52"/>
      <c r="AJ101" s="52"/>
      <c r="AK101" s="52"/>
      <c r="AL101" s="52"/>
      <c r="AM101" s="51"/>
      <c r="AN101" s="52"/>
      <c r="AO101" s="52"/>
      <c r="AP101" s="52"/>
      <c r="AQ101" s="52"/>
      <c r="AR101" s="51"/>
      <c r="AS101" s="51"/>
      <c r="AT101" s="51"/>
      <c r="AU101" s="51"/>
      <c r="AV101" s="181"/>
      <c r="AW101" s="51"/>
      <c r="AX101" s="51"/>
      <c r="AY101" s="51"/>
      <c r="AZ101" s="51"/>
      <c r="BA101" s="181"/>
      <c r="BB101" s="51"/>
      <c r="BC101" s="54"/>
      <c r="BD101" s="51"/>
      <c r="BE101" s="51"/>
      <c r="BF101" s="181"/>
      <c r="BG101" s="51"/>
      <c r="BH101" s="51"/>
      <c r="BI101" s="51"/>
      <c r="BJ101" s="51"/>
      <c r="BK101" s="181"/>
      <c r="BL101" s="51"/>
      <c r="BM101" s="54"/>
      <c r="BN101" s="51"/>
      <c r="BO101" s="51"/>
      <c r="BP101" s="181"/>
      <c r="BQ101" s="51"/>
      <c r="BR101" s="54"/>
      <c r="BS101" s="51"/>
      <c r="BT101" s="51"/>
      <c r="BU101" s="181"/>
      <c r="BV101" s="51"/>
      <c r="BW101" s="54"/>
      <c r="BX101" s="51"/>
      <c r="BY101" s="51"/>
      <c r="BZ101" s="181"/>
      <c r="CA101" s="181"/>
      <c r="CB101" s="51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/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</row>
    <row x14ac:dyDescent="0.25" r="102" customHeight="1" ht="17.25">
      <c r="A102" s="54"/>
      <c r="B102" s="50"/>
      <c r="C102" s="249"/>
      <c r="D102" s="249"/>
      <c r="E102" s="249"/>
      <c r="F102" s="249"/>
      <c r="G102" s="50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181"/>
      <c r="AH102" s="51"/>
      <c r="AI102" s="52"/>
      <c r="AJ102" s="52"/>
      <c r="AK102" s="52"/>
      <c r="AL102" s="52"/>
      <c r="AM102" s="51"/>
      <c r="AN102" s="52"/>
      <c r="AO102" s="52"/>
      <c r="AP102" s="52"/>
      <c r="AQ102" s="52"/>
      <c r="AR102" s="51"/>
      <c r="AS102" s="51"/>
      <c r="AT102" s="51"/>
      <c r="AU102" s="51"/>
      <c r="AV102" s="181"/>
      <c r="AW102" s="51"/>
      <c r="AX102" s="51"/>
      <c r="AY102" s="51"/>
      <c r="AZ102" s="51"/>
      <c r="BA102" s="181"/>
      <c r="BB102" s="51"/>
      <c r="BC102" s="54"/>
      <c r="BD102" s="51"/>
      <c r="BE102" s="51"/>
      <c r="BF102" s="181"/>
      <c r="BG102" s="51"/>
      <c r="BH102" s="51"/>
      <c r="BI102" s="51"/>
      <c r="BJ102" s="51"/>
      <c r="BK102" s="181"/>
      <c r="BL102" s="51"/>
      <c r="BM102" s="54"/>
      <c r="BN102" s="51"/>
      <c r="BO102" s="51"/>
      <c r="BP102" s="181"/>
      <c r="BQ102" s="51"/>
      <c r="BR102" s="54"/>
      <c r="BS102" s="51"/>
      <c r="BT102" s="51"/>
      <c r="BU102" s="181"/>
      <c r="BV102" s="51"/>
      <c r="BW102" s="54"/>
      <c r="BX102" s="51"/>
      <c r="BY102" s="51"/>
      <c r="BZ102" s="181"/>
      <c r="CA102" s="181"/>
      <c r="CB102" s="51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/>
      <c r="EV102" s="54"/>
      <c r="EW102" s="54"/>
      <c r="EX102" s="54"/>
      <c r="EY102" s="54"/>
      <c r="EZ102" s="54"/>
      <c r="FA102" s="54"/>
      <c r="FB102" s="54"/>
      <c r="FC102" s="54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</row>
    <row x14ac:dyDescent="0.25" r="103" customHeight="1" ht="17.25">
      <c r="A103" s="54"/>
      <c r="B103" s="50"/>
      <c r="C103" s="249"/>
      <c r="D103" s="249"/>
      <c r="E103" s="249"/>
      <c r="F103" s="249"/>
      <c r="G103" s="50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181"/>
      <c r="AH103" s="51"/>
      <c r="AI103" s="52"/>
      <c r="AJ103" s="52"/>
      <c r="AK103" s="52"/>
      <c r="AL103" s="52"/>
      <c r="AM103" s="51"/>
      <c r="AN103" s="52"/>
      <c r="AO103" s="52"/>
      <c r="AP103" s="52"/>
      <c r="AQ103" s="52"/>
      <c r="AR103" s="51"/>
      <c r="AS103" s="51"/>
      <c r="AT103" s="51"/>
      <c r="AU103" s="51"/>
      <c r="AV103" s="181"/>
      <c r="AW103" s="51"/>
      <c r="AX103" s="51"/>
      <c r="AY103" s="51"/>
      <c r="AZ103" s="51"/>
      <c r="BA103" s="181"/>
      <c r="BB103" s="51"/>
      <c r="BC103" s="54"/>
      <c r="BD103" s="51"/>
      <c r="BE103" s="51"/>
      <c r="BF103" s="181"/>
      <c r="BG103" s="51"/>
      <c r="BH103" s="51"/>
      <c r="BI103" s="51"/>
      <c r="BJ103" s="51"/>
      <c r="BK103" s="181"/>
      <c r="BL103" s="51"/>
      <c r="BM103" s="54"/>
      <c r="BN103" s="51"/>
      <c r="BO103" s="51"/>
      <c r="BP103" s="181"/>
      <c r="BQ103" s="51"/>
      <c r="BR103" s="54"/>
      <c r="BS103" s="51"/>
      <c r="BT103" s="51"/>
      <c r="BU103" s="181"/>
      <c r="BV103" s="51"/>
      <c r="BW103" s="54"/>
      <c r="BX103" s="51"/>
      <c r="BY103" s="51"/>
      <c r="BZ103" s="181"/>
      <c r="CA103" s="181"/>
      <c r="CB103" s="51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/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</row>
    <row x14ac:dyDescent="0.25" r="104" customHeight="1" ht="17.25">
      <c r="A104" s="54"/>
      <c r="B104" s="98"/>
      <c r="C104" s="258"/>
      <c r="D104" s="258"/>
      <c r="E104" s="258"/>
      <c r="F104" s="258"/>
      <c r="G104" s="50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181"/>
      <c r="AH104" s="51"/>
      <c r="AI104" s="52"/>
      <c r="AJ104" s="52"/>
      <c r="AK104" s="52"/>
      <c r="AL104" s="52"/>
      <c r="AM104" s="51"/>
      <c r="AN104" s="52"/>
      <c r="AO104" s="52"/>
      <c r="AP104" s="52"/>
      <c r="AQ104" s="52"/>
      <c r="AR104" s="51"/>
      <c r="AS104" s="51"/>
      <c r="AT104" s="51"/>
      <c r="AU104" s="51"/>
      <c r="AV104" s="181"/>
      <c r="AW104" s="51"/>
      <c r="AX104" s="51"/>
      <c r="AY104" s="51"/>
      <c r="AZ104" s="51"/>
      <c r="BA104" s="181"/>
      <c r="BB104" s="51"/>
      <c r="BC104" s="54"/>
      <c r="BD104" s="51"/>
      <c r="BE104" s="51"/>
      <c r="BF104" s="181"/>
      <c r="BG104" s="51"/>
      <c r="BH104" s="51"/>
      <c r="BI104" s="51"/>
      <c r="BJ104" s="51"/>
      <c r="BK104" s="181"/>
      <c r="BL104" s="51"/>
      <c r="BM104" s="54"/>
      <c r="BN104" s="51"/>
      <c r="BO104" s="51"/>
      <c r="BP104" s="181"/>
      <c r="BQ104" s="51"/>
      <c r="BR104" s="54"/>
      <c r="BS104" s="51"/>
      <c r="BT104" s="51"/>
      <c r="BU104" s="181"/>
      <c r="BV104" s="51"/>
      <c r="BW104" s="54"/>
      <c r="BX104" s="51"/>
      <c r="BY104" s="51"/>
      <c r="BZ104" s="181"/>
      <c r="CA104" s="181"/>
      <c r="CB104" s="51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54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4"/>
      <c r="EI104" s="54"/>
      <c r="EJ104" s="54"/>
      <c r="EK104" s="54"/>
      <c r="EL104" s="54"/>
      <c r="EM104" s="54"/>
      <c r="EN104" s="54"/>
      <c r="EO104" s="54"/>
      <c r="EP104" s="54"/>
      <c r="EQ104" s="54"/>
      <c r="ER104" s="54"/>
      <c r="ES104" s="54"/>
      <c r="ET104" s="54"/>
      <c r="EU104" s="54"/>
      <c r="EV104" s="54"/>
      <c r="EW104" s="54"/>
      <c r="EX104" s="54"/>
      <c r="EY104" s="54"/>
      <c r="EZ104" s="54"/>
      <c r="FA104" s="54"/>
      <c r="FB104" s="54"/>
      <c r="FC104" s="54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4"/>
      <c r="FS104" s="54"/>
      <c r="FT104" s="54"/>
      <c r="FU104" s="54"/>
      <c r="FV104" s="54"/>
      <c r="FW104" s="54"/>
      <c r="FX104" s="54"/>
      <c r="FY104" s="54"/>
      <c r="FZ104" s="54"/>
      <c r="GA104" s="54"/>
      <c r="GB104" s="54"/>
      <c r="GC104" s="54"/>
      <c r="GD104" s="54"/>
      <c r="GE104" s="54"/>
      <c r="GF104" s="54"/>
      <c r="GG104" s="54"/>
      <c r="GH104" s="54"/>
      <c r="GI104" s="54"/>
      <c r="GJ104" s="54"/>
      <c r="GK104" s="54"/>
      <c r="GL104" s="54"/>
      <c r="GM104" s="54"/>
      <c r="GN104" s="54"/>
      <c r="GO104" s="54"/>
      <c r="GP104" s="54"/>
      <c r="GQ104" s="54"/>
      <c r="GR104" s="54"/>
      <c r="GS104" s="54"/>
      <c r="GT104" s="54"/>
      <c r="GU104" s="54"/>
      <c r="GV104" s="54"/>
      <c r="GW104" s="54"/>
      <c r="GX104" s="54"/>
      <c r="GY104" s="54"/>
      <c r="GZ104" s="54"/>
      <c r="HA104" s="54"/>
      <c r="HB104" s="54"/>
      <c r="HC104" s="54"/>
      <c r="HD104" s="54"/>
      <c r="HE104" s="54"/>
      <c r="HF104" s="54"/>
      <c r="HG104" s="54"/>
      <c r="HH104" s="54"/>
      <c r="HI104" s="54"/>
      <c r="HJ104" s="54"/>
      <c r="HK104" s="54"/>
      <c r="HL104" s="54"/>
      <c r="HM104" s="54"/>
      <c r="HN104" s="54"/>
      <c r="HO104" s="54"/>
      <c r="HP104" s="54"/>
      <c r="HQ104" s="54"/>
      <c r="HR104" s="54"/>
      <c r="HS104" s="54"/>
      <c r="HT104" s="54"/>
      <c r="HU104" s="54"/>
      <c r="HV104" s="54"/>
      <c r="HW104" s="54"/>
      <c r="HX104" s="54"/>
      <c r="HY104" s="54"/>
      <c r="HZ104" s="54"/>
      <c r="IA104" s="54"/>
      <c r="IB104" s="54"/>
      <c r="IC104" s="54"/>
      <c r="ID104" s="54"/>
      <c r="IE104" s="54"/>
      <c r="IF104" s="54"/>
      <c r="IG104" s="54"/>
      <c r="IH104" s="54"/>
      <c r="II104" s="54"/>
    </row>
    <row x14ac:dyDescent="0.25" r="105" customHeight="1" ht="17.25">
      <c r="A105" s="54"/>
      <c r="B105" s="50"/>
      <c r="C105" s="249"/>
      <c r="D105" s="249"/>
      <c r="E105" s="249"/>
      <c r="F105" s="249"/>
      <c r="G105" s="50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181"/>
      <c r="AH105" s="51"/>
      <c r="AI105" s="52"/>
      <c r="AJ105" s="52"/>
      <c r="AK105" s="52"/>
      <c r="AL105" s="52"/>
      <c r="AM105" s="51"/>
      <c r="AN105" s="52"/>
      <c r="AO105" s="52"/>
      <c r="AP105" s="52"/>
      <c r="AQ105" s="52"/>
      <c r="AR105" s="51"/>
      <c r="AS105" s="51"/>
      <c r="AT105" s="51"/>
      <c r="AU105" s="51"/>
      <c r="AV105" s="181"/>
      <c r="AW105" s="51"/>
      <c r="AX105" s="51"/>
      <c r="AY105" s="51"/>
      <c r="AZ105" s="51"/>
      <c r="BA105" s="181"/>
      <c r="BB105" s="51"/>
      <c r="BC105" s="54"/>
      <c r="BD105" s="51"/>
      <c r="BE105" s="51"/>
      <c r="BF105" s="181"/>
      <c r="BG105" s="51"/>
      <c r="BH105" s="51"/>
      <c r="BI105" s="51"/>
      <c r="BJ105" s="51"/>
      <c r="BK105" s="181"/>
      <c r="BL105" s="51"/>
      <c r="BM105" s="54"/>
      <c r="BN105" s="51"/>
      <c r="BO105" s="51"/>
      <c r="BP105" s="181"/>
      <c r="BQ105" s="51"/>
      <c r="BR105" s="54"/>
      <c r="BS105" s="51"/>
      <c r="BT105" s="51"/>
      <c r="BU105" s="181"/>
      <c r="BV105" s="51"/>
      <c r="BW105" s="54"/>
      <c r="BX105" s="51"/>
      <c r="BY105" s="51"/>
      <c r="BZ105" s="181"/>
      <c r="CA105" s="181"/>
      <c r="CB105" s="51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</row>
    <row x14ac:dyDescent="0.25" r="106" customHeight="1" ht="17.25">
      <c r="A106" s="54"/>
      <c r="B106" s="50"/>
      <c r="C106" s="249"/>
      <c r="D106" s="249"/>
      <c r="E106" s="249"/>
      <c r="F106" s="249"/>
      <c r="G106" s="50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181"/>
      <c r="AH106" s="51"/>
      <c r="AI106" s="52"/>
      <c r="AJ106" s="52"/>
      <c r="AK106" s="52"/>
      <c r="AL106" s="52"/>
      <c r="AM106" s="51"/>
      <c r="AN106" s="52"/>
      <c r="AO106" s="52"/>
      <c r="AP106" s="52"/>
      <c r="AQ106" s="52"/>
      <c r="AR106" s="51"/>
      <c r="AS106" s="51"/>
      <c r="AT106" s="51"/>
      <c r="AU106" s="51"/>
      <c r="AV106" s="181"/>
      <c r="AW106" s="51"/>
      <c r="AX106" s="51"/>
      <c r="AY106" s="51"/>
      <c r="AZ106" s="51"/>
      <c r="BA106" s="181"/>
      <c r="BB106" s="51"/>
      <c r="BC106" s="54"/>
      <c r="BD106" s="51"/>
      <c r="BE106" s="51"/>
      <c r="BF106" s="181"/>
      <c r="BG106" s="51"/>
      <c r="BH106" s="51"/>
      <c r="BI106" s="51"/>
      <c r="BJ106" s="51"/>
      <c r="BK106" s="181"/>
      <c r="BL106" s="51"/>
      <c r="BM106" s="54"/>
      <c r="BN106" s="51"/>
      <c r="BO106" s="51"/>
      <c r="BP106" s="181"/>
      <c r="BQ106" s="51"/>
      <c r="BR106" s="54"/>
      <c r="BS106" s="51"/>
      <c r="BT106" s="51"/>
      <c r="BU106" s="181"/>
      <c r="BV106" s="51"/>
      <c r="BW106" s="54"/>
      <c r="BX106" s="51"/>
      <c r="BY106" s="51"/>
      <c r="BZ106" s="181"/>
      <c r="CA106" s="181"/>
      <c r="CB106" s="51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  <c r="DS106" s="72"/>
      <c r="DT106" s="54"/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/>
    </row>
    <row x14ac:dyDescent="0.25" r="107" customHeight="1" ht="17.25">
      <c r="A107" s="54"/>
      <c r="B107" s="50"/>
      <c r="C107" s="249"/>
      <c r="D107" s="249"/>
      <c r="E107" s="249"/>
      <c r="F107" s="249"/>
      <c r="G107" s="50"/>
      <c r="H107" s="183"/>
      <c r="I107" s="427"/>
      <c r="J107" s="427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181"/>
      <c r="AH107" s="51"/>
      <c r="AI107" s="52"/>
      <c r="AJ107" s="52"/>
      <c r="AK107" s="52"/>
      <c r="AL107" s="52"/>
      <c r="AM107" s="51"/>
      <c r="AN107" s="52"/>
      <c r="AO107" s="52"/>
      <c r="AP107" s="52"/>
      <c r="AQ107" s="52"/>
      <c r="AR107" s="51"/>
      <c r="AS107" s="51"/>
      <c r="AT107" s="51"/>
      <c r="AU107" s="51"/>
      <c r="AV107" s="181"/>
      <c r="AW107" s="51"/>
      <c r="AX107" s="51"/>
      <c r="AY107" s="51"/>
      <c r="AZ107" s="51"/>
      <c r="BA107" s="181"/>
      <c r="BB107" s="51"/>
      <c r="BC107" s="54"/>
      <c r="BD107" s="51"/>
      <c r="BE107" s="51"/>
      <c r="BF107" s="181"/>
      <c r="BG107" s="51"/>
      <c r="BH107" s="51"/>
      <c r="BI107" s="51"/>
      <c r="BJ107" s="51"/>
      <c r="BK107" s="181"/>
      <c r="BL107" s="51"/>
      <c r="BM107" s="54"/>
      <c r="BN107" s="51"/>
      <c r="BO107" s="51"/>
      <c r="BP107" s="181"/>
      <c r="BQ107" s="51"/>
      <c r="BR107" s="54"/>
      <c r="BS107" s="51"/>
      <c r="BT107" s="51"/>
      <c r="BU107" s="181"/>
      <c r="BV107" s="51"/>
      <c r="BW107" s="54"/>
      <c r="BX107" s="51"/>
      <c r="BY107" s="51"/>
      <c r="BZ107" s="181"/>
      <c r="CA107" s="181"/>
      <c r="CB107" s="51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/>
      <c r="EM107" s="54"/>
      <c r="EN107" s="54"/>
      <c r="EO107" s="54"/>
      <c r="EP107" s="54"/>
      <c r="EQ107" s="54"/>
      <c r="ER107" s="54"/>
      <c r="ES107" s="54"/>
      <c r="ET107" s="54"/>
      <c r="EU107" s="54"/>
      <c r="EV107" s="54"/>
      <c r="EW107" s="54"/>
      <c r="EX107" s="54"/>
      <c r="EY107" s="54"/>
      <c r="EZ107" s="54"/>
      <c r="FA107" s="54"/>
      <c r="FB107" s="54"/>
      <c r="FC107" s="54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/>
    </row>
    <row x14ac:dyDescent="0.25" r="108" customHeight="1" ht="17.25">
      <c r="A108" s="54"/>
      <c r="B108" s="50"/>
      <c r="C108" s="249"/>
      <c r="D108" s="249"/>
      <c r="E108" s="249"/>
      <c r="F108" s="249"/>
      <c r="G108" s="50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181"/>
      <c r="AH108" s="51"/>
      <c r="AI108" s="52"/>
      <c r="AJ108" s="52"/>
      <c r="AK108" s="52"/>
      <c r="AL108" s="52"/>
      <c r="AM108" s="51"/>
      <c r="AN108" s="52"/>
      <c r="AO108" s="52"/>
      <c r="AP108" s="52"/>
      <c r="AQ108" s="52"/>
      <c r="AR108" s="51"/>
      <c r="AS108" s="51"/>
      <c r="AT108" s="51"/>
      <c r="AU108" s="51"/>
      <c r="AV108" s="181"/>
      <c r="AW108" s="51"/>
      <c r="AX108" s="51"/>
      <c r="AY108" s="51"/>
      <c r="AZ108" s="51"/>
      <c r="BA108" s="181"/>
      <c r="BB108" s="51"/>
      <c r="BC108" s="54"/>
      <c r="BD108" s="51"/>
      <c r="BE108" s="51"/>
      <c r="BF108" s="181"/>
      <c r="BG108" s="51"/>
      <c r="BH108" s="51"/>
      <c r="BI108" s="51"/>
      <c r="BJ108" s="51"/>
      <c r="BK108" s="181"/>
      <c r="BL108" s="51"/>
      <c r="BM108" s="54"/>
      <c r="BN108" s="51"/>
      <c r="BO108" s="51"/>
      <c r="BP108" s="181"/>
      <c r="BQ108" s="51"/>
      <c r="BR108" s="54"/>
      <c r="BS108" s="51"/>
      <c r="BT108" s="51"/>
      <c r="BU108" s="181"/>
      <c r="BV108" s="51"/>
      <c r="BW108" s="54"/>
      <c r="BX108" s="51"/>
      <c r="BY108" s="51"/>
      <c r="BZ108" s="181"/>
      <c r="CA108" s="181"/>
      <c r="CB108" s="51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  <c r="DS108" s="72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/>
      <c r="EM108" s="54"/>
      <c r="EN108" s="54"/>
      <c r="EO108" s="54"/>
      <c r="EP108" s="54"/>
      <c r="EQ108" s="54"/>
      <c r="ER108" s="54"/>
      <c r="ES108" s="54"/>
      <c r="ET108" s="54"/>
      <c r="EU108" s="54"/>
      <c r="EV108" s="54"/>
      <c r="EW108" s="54"/>
      <c r="EX108" s="54"/>
      <c r="EY108" s="54"/>
      <c r="EZ108" s="54"/>
      <c r="FA108" s="54"/>
      <c r="FB108" s="54"/>
      <c r="FC108" s="54"/>
      <c r="FD108" s="54"/>
      <c r="FE108" s="54"/>
      <c r="FF108" s="54"/>
      <c r="FG108" s="54"/>
      <c r="FH108" s="54"/>
      <c r="FI108" s="54"/>
      <c r="FJ108" s="54"/>
      <c r="FK108" s="54"/>
      <c r="FL108" s="54"/>
      <c r="FM108" s="54"/>
      <c r="FN108" s="54"/>
      <c r="FO108" s="54"/>
      <c r="FP108" s="54"/>
      <c r="FQ108" s="54"/>
      <c r="FR108" s="54"/>
      <c r="FS108" s="54"/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/>
    </row>
    <row x14ac:dyDescent="0.25" r="109" customHeight="1" ht="17.25">
      <c r="A109" s="54"/>
      <c r="B109" s="50"/>
      <c r="C109" s="249"/>
      <c r="D109" s="249"/>
      <c r="E109" s="249"/>
      <c r="F109" s="249"/>
      <c r="G109" s="50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181"/>
      <c r="AH109" s="51"/>
      <c r="AI109" s="52"/>
      <c r="AJ109" s="52"/>
      <c r="AK109" s="52"/>
      <c r="AL109" s="52"/>
      <c r="AM109" s="51"/>
      <c r="AN109" s="52"/>
      <c r="AO109" s="52"/>
      <c r="AP109" s="52"/>
      <c r="AQ109" s="52"/>
      <c r="AR109" s="51"/>
      <c r="AS109" s="51"/>
      <c r="AT109" s="51"/>
      <c r="AU109" s="51"/>
      <c r="AV109" s="181"/>
      <c r="AW109" s="51"/>
      <c r="AX109" s="51"/>
      <c r="AY109" s="51"/>
      <c r="AZ109" s="51"/>
      <c r="BA109" s="181"/>
      <c r="BB109" s="51"/>
      <c r="BC109" s="54"/>
      <c r="BD109" s="51"/>
      <c r="BE109" s="51"/>
      <c r="BF109" s="181"/>
      <c r="BG109" s="51"/>
      <c r="BH109" s="51"/>
      <c r="BI109" s="51"/>
      <c r="BJ109" s="51"/>
      <c r="BK109" s="181"/>
      <c r="BL109" s="51"/>
      <c r="BM109" s="54"/>
      <c r="BN109" s="51"/>
      <c r="BO109" s="51"/>
      <c r="BP109" s="181"/>
      <c r="BQ109" s="51"/>
      <c r="BR109" s="54"/>
      <c r="BS109" s="51"/>
      <c r="BT109" s="51"/>
      <c r="BU109" s="181"/>
      <c r="BV109" s="51"/>
      <c r="BW109" s="54"/>
      <c r="BX109" s="51"/>
      <c r="BY109" s="51"/>
      <c r="BZ109" s="181"/>
      <c r="CA109" s="181"/>
      <c r="CB109" s="51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72"/>
      <c r="DS109" s="72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</row>
    <row x14ac:dyDescent="0.25" r="110" customHeight="1" ht="17.25">
      <c r="A110" s="54"/>
      <c r="B110" s="50"/>
      <c r="C110" s="249"/>
      <c r="D110" s="249"/>
      <c r="E110" s="249"/>
      <c r="F110" s="249"/>
      <c r="G110" s="50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181"/>
      <c r="AH110" s="51"/>
      <c r="AI110" s="52"/>
      <c r="AJ110" s="52"/>
      <c r="AK110" s="52"/>
      <c r="AL110" s="52"/>
      <c r="AM110" s="51"/>
      <c r="AN110" s="52"/>
      <c r="AO110" s="52"/>
      <c r="AP110" s="52"/>
      <c r="AQ110" s="52"/>
      <c r="AR110" s="51"/>
      <c r="AS110" s="51"/>
      <c r="AT110" s="51"/>
      <c r="AU110" s="51"/>
      <c r="AV110" s="181"/>
      <c r="AW110" s="51"/>
      <c r="AX110" s="51"/>
      <c r="AY110" s="51"/>
      <c r="AZ110" s="51"/>
      <c r="BA110" s="181"/>
      <c r="BB110" s="51"/>
      <c r="BC110" s="54"/>
      <c r="BD110" s="51"/>
      <c r="BE110" s="51"/>
      <c r="BF110" s="181"/>
      <c r="BG110" s="51"/>
      <c r="BH110" s="51"/>
      <c r="BI110" s="51"/>
      <c r="BJ110" s="51"/>
      <c r="BK110" s="181"/>
      <c r="BL110" s="51"/>
      <c r="BM110" s="54"/>
      <c r="BN110" s="51"/>
      <c r="BO110" s="51"/>
      <c r="BP110" s="181"/>
      <c r="BQ110" s="51"/>
      <c r="BR110" s="54"/>
      <c r="BS110" s="51"/>
      <c r="BT110" s="51"/>
      <c r="BU110" s="181"/>
      <c r="BV110" s="51"/>
      <c r="BW110" s="54"/>
      <c r="BX110" s="51"/>
      <c r="BY110" s="51"/>
      <c r="BZ110" s="181"/>
      <c r="CA110" s="181"/>
      <c r="CB110" s="51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72"/>
      <c r="DS110" s="72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/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</row>
    <row x14ac:dyDescent="0.25" r="111" customHeight="1" ht="17.25">
      <c r="A111" s="54"/>
      <c r="B111" s="50"/>
      <c r="C111" s="249"/>
      <c r="D111" s="249"/>
      <c r="E111" s="249"/>
      <c r="F111" s="249"/>
      <c r="G111" s="50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181"/>
      <c r="AH111" s="51"/>
      <c r="AI111" s="52"/>
      <c r="AJ111" s="52"/>
      <c r="AK111" s="52"/>
      <c r="AL111" s="52"/>
      <c r="AM111" s="51"/>
      <c r="AN111" s="52"/>
      <c r="AO111" s="52"/>
      <c r="AP111" s="52"/>
      <c r="AQ111" s="52"/>
      <c r="AR111" s="51"/>
      <c r="AS111" s="51"/>
      <c r="AT111" s="51"/>
      <c r="AU111" s="51"/>
      <c r="AV111" s="181"/>
      <c r="AW111" s="51"/>
      <c r="AX111" s="51"/>
      <c r="AY111" s="51"/>
      <c r="AZ111" s="51"/>
      <c r="BA111" s="181"/>
      <c r="BB111" s="51"/>
      <c r="BC111" s="54"/>
      <c r="BD111" s="51"/>
      <c r="BE111" s="51"/>
      <c r="BF111" s="181"/>
      <c r="BG111" s="51"/>
      <c r="BH111" s="51"/>
      <c r="BI111" s="51"/>
      <c r="BJ111" s="51"/>
      <c r="BK111" s="181"/>
      <c r="BL111" s="51"/>
      <c r="BM111" s="54"/>
      <c r="BN111" s="51"/>
      <c r="BO111" s="51"/>
      <c r="BP111" s="181"/>
      <c r="BQ111" s="51"/>
      <c r="BR111" s="54"/>
      <c r="BS111" s="51"/>
      <c r="BT111" s="51"/>
      <c r="BU111" s="181"/>
      <c r="BV111" s="51"/>
      <c r="BW111" s="54"/>
      <c r="BX111" s="51"/>
      <c r="BY111" s="51"/>
      <c r="BZ111" s="181"/>
      <c r="CA111" s="181"/>
      <c r="CB111" s="51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  <c r="DS111" s="72"/>
      <c r="DT111" s="54"/>
      <c r="DU111" s="54"/>
      <c r="DV111" s="54"/>
      <c r="DW111" s="54"/>
      <c r="DX111" s="54"/>
      <c r="DY111" s="54"/>
      <c r="DZ111" s="54"/>
      <c r="EA111" s="54"/>
      <c r="EB111" s="54"/>
      <c r="EC111" s="54"/>
      <c r="ED111" s="54"/>
      <c r="EE111" s="54"/>
      <c r="EF111" s="54"/>
      <c r="EG111" s="54"/>
      <c r="EH111" s="54"/>
      <c r="EI111" s="54"/>
      <c r="EJ111" s="54"/>
      <c r="EK111" s="54"/>
      <c r="EL111" s="54"/>
      <c r="EM111" s="54"/>
      <c r="EN111" s="54"/>
      <c r="EO111" s="54"/>
      <c r="EP111" s="54"/>
      <c r="EQ111" s="54"/>
      <c r="ER111" s="54"/>
      <c r="ES111" s="54"/>
      <c r="ET111" s="54"/>
      <c r="EU111" s="54"/>
      <c r="EV111" s="54"/>
      <c r="EW111" s="54"/>
      <c r="EX111" s="54"/>
      <c r="EY111" s="54"/>
      <c r="EZ111" s="54"/>
      <c r="FA111" s="54"/>
      <c r="FB111" s="54"/>
      <c r="FC111" s="54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/>
      <c r="FQ111" s="54"/>
      <c r="FR111" s="54"/>
      <c r="FS111" s="54"/>
      <c r="FT111" s="54"/>
      <c r="FU111" s="54"/>
      <c r="FV111" s="54"/>
      <c r="FW111" s="54"/>
      <c r="FX111" s="54"/>
      <c r="FY111" s="54"/>
      <c r="FZ111" s="54"/>
      <c r="GA111" s="54"/>
      <c r="GB111" s="54"/>
      <c r="GC111" s="54"/>
      <c r="GD111" s="54"/>
      <c r="GE111" s="54"/>
      <c r="GF111" s="54"/>
      <c r="GG111" s="54"/>
      <c r="GH111" s="54"/>
      <c r="GI111" s="54"/>
      <c r="GJ111" s="54"/>
      <c r="GK111" s="54"/>
      <c r="GL111" s="54"/>
      <c r="GM111" s="54"/>
      <c r="GN111" s="54"/>
      <c r="GO111" s="54"/>
      <c r="GP111" s="54"/>
      <c r="GQ111" s="54"/>
      <c r="GR111" s="54"/>
      <c r="GS111" s="54"/>
      <c r="GT111" s="54"/>
      <c r="GU111" s="54"/>
      <c r="GV111" s="54"/>
      <c r="GW111" s="54"/>
      <c r="GX111" s="54"/>
      <c r="GY111" s="54"/>
      <c r="GZ111" s="54"/>
      <c r="HA111" s="54"/>
      <c r="HB111" s="54"/>
      <c r="HC111" s="54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/>
      <c r="II111" s="54"/>
    </row>
    <row x14ac:dyDescent="0.25" r="112" customHeight="1" ht="17.25">
      <c r="A112" s="54"/>
      <c r="B112" s="50"/>
      <c r="C112" s="249"/>
      <c r="D112" s="249"/>
      <c r="E112" s="249"/>
      <c r="F112" s="249"/>
      <c r="G112" s="50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181"/>
      <c r="AH112" s="51"/>
      <c r="AI112" s="52"/>
      <c r="AJ112" s="52"/>
      <c r="AK112" s="52"/>
      <c r="AL112" s="52"/>
      <c r="AM112" s="51"/>
      <c r="AN112" s="52"/>
      <c r="AO112" s="52"/>
      <c r="AP112" s="52"/>
      <c r="AQ112" s="52"/>
      <c r="AR112" s="51"/>
      <c r="AS112" s="51"/>
      <c r="AT112" s="51"/>
      <c r="AU112" s="51"/>
      <c r="AV112" s="181"/>
      <c r="AW112" s="51"/>
      <c r="AX112" s="51"/>
      <c r="AY112" s="51"/>
      <c r="AZ112" s="51"/>
      <c r="BA112" s="181"/>
      <c r="BB112" s="51"/>
      <c r="BC112" s="54"/>
      <c r="BD112" s="51"/>
      <c r="BE112" s="51"/>
      <c r="BF112" s="181"/>
      <c r="BG112" s="51"/>
      <c r="BH112" s="51"/>
      <c r="BI112" s="51"/>
      <c r="BJ112" s="51"/>
      <c r="BK112" s="181"/>
      <c r="BL112" s="51"/>
      <c r="BM112" s="54"/>
      <c r="BN112" s="51"/>
      <c r="BO112" s="51"/>
      <c r="BP112" s="181"/>
      <c r="BQ112" s="51"/>
      <c r="BR112" s="54"/>
      <c r="BS112" s="51"/>
      <c r="BT112" s="51"/>
      <c r="BU112" s="181"/>
      <c r="BV112" s="51"/>
      <c r="BW112" s="54"/>
      <c r="BX112" s="51"/>
      <c r="BY112" s="51"/>
      <c r="BZ112" s="181"/>
      <c r="CA112" s="181"/>
      <c r="CB112" s="51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</row>
    <row x14ac:dyDescent="0.25" r="113" customHeight="1" ht="17.25">
      <c r="A113" s="54"/>
      <c r="B113" s="50"/>
      <c r="C113" s="249"/>
      <c r="D113" s="249"/>
      <c r="E113" s="249"/>
      <c r="F113" s="249"/>
      <c r="G113" s="50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181"/>
      <c r="AH113" s="51"/>
      <c r="AI113" s="52"/>
      <c r="AJ113" s="52"/>
      <c r="AK113" s="52"/>
      <c r="AL113" s="52"/>
      <c r="AM113" s="51"/>
      <c r="AN113" s="52"/>
      <c r="AO113" s="52"/>
      <c r="AP113" s="52"/>
      <c r="AQ113" s="52"/>
      <c r="AR113" s="51"/>
      <c r="AS113" s="51"/>
      <c r="AT113" s="51"/>
      <c r="AU113" s="51"/>
      <c r="AV113" s="181"/>
      <c r="AW113" s="51"/>
      <c r="AX113" s="51"/>
      <c r="AY113" s="51"/>
      <c r="AZ113" s="51"/>
      <c r="BA113" s="181"/>
      <c r="BB113" s="51"/>
      <c r="BC113" s="54"/>
      <c r="BD113" s="51"/>
      <c r="BE113" s="51"/>
      <c r="BF113" s="181"/>
      <c r="BG113" s="51"/>
      <c r="BH113" s="51"/>
      <c r="BI113" s="51"/>
      <c r="BJ113" s="51"/>
      <c r="BK113" s="181"/>
      <c r="BL113" s="51"/>
      <c r="BM113" s="54"/>
      <c r="BN113" s="51"/>
      <c r="BO113" s="51"/>
      <c r="BP113" s="181"/>
      <c r="BQ113" s="51"/>
      <c r="BR113" s="54"/>
      <c r="BS113" s="51"/>
      <c r="BT113" s="51"/>
      <c r="BU113" s="181"/>
      <c r="BV113" s="51"/>
      <c r="BW113" s="54"/>
      <c r="BX113" s="51"/>
      <c r="BY113" s="51"/>
      <c r="BZ113" s="181"/>
      <c r="CA113" s="181"/>
      <c r="CB113" s="51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72"/>
      <c r="DS113" s="72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</row>
    <row x14ac:dyDescent="0.25" r="114" customHeight="1" ht="17.25">
      <c r="A114" s="54"/>
      <c r="B114" s="50"/>
      <c r="C114" s="249"/>
      <c r="D114" s="249"/>
      <c r="E114" s="249"/>
      <c r="F114" s="249"/>
      <c r="G114" s="50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181"/>
      <c r="AH114" s="51"/>
      <c r="AI114" s="52"/>
      <c r="AJ114" s="52"/>
      <c r="AK114" s="52"/>
      <c r="AL114" s="52"/>
      <c r="AM114" s="51"/>
      <c r="AN114" s="52"/>
      <c r="AO114" s="52"/>
      <c r="AP114" s="52"/>
      <c r="AQ114" s="52"/>
      <c r="AR114" s="51"/>
      <c r="AS114" s="51"/>
      <c r="AT114" s="51"/>
      <c r="AU114" s="51"/>
      <c r="AV114" s="181"/>
      <c r="AW114" s="51"/>
      <c r="AX114" s="51"/>
      <c r="AY114" s="51"/>
      <c r="AZ114" s="51"/>
      <c r="BA114" s="181"/>
      <c r="BB114" s="51"/>
      <c r="BC114" s="54"/>
      <c r="BD114" s="51"/>
      <c r="BE114" s="51"/>
      <c r="BF114" s="181"/>
      <c r="BG114" s="51"/>
      <c r="BH114" s="51"/>
      <c r="BI114" s="51"/>
      <c r="BJ114" s="51"/>
      <c r="BK114" s="181"/>
      <c r="BL114" s="51"/>
      <c r="BM114" s="54"/>
      <c r="BN114" s="51"/>
      <c r="BO114" s="51"/>
      <c r="BP114" s="181"/>
      <c r="BQ114" s="51"/>
      <c r="BR114" s="54"/>
      <c r="BS114" s="51"/>
      <c r="BT114" s="51"/>
      <c r="BU114" s="181"/>
      <c r="BV114" s="51"/>
      <c r="BW114" s="54"/>
      <c r="BX114" s="51"/>
      <c r="BY114" s="51"/>
      <c r="BZ114" s="181"/>
      <c r="CA114" s="181"/>
      <c r="CB114" s="51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72"/>
      <c r="DS114" s="72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</row>
    <row x14ac:dyDescent="0.25" r="115" customHeight="1" ht="17.25">
      <c r="A115" s="54"/>
      <c r="B115" s="50"/>
      <c r="C115" s="249"/>
      <c r="D115" s="249"/>
      <c r="E115" s="249"/>
      <c r="F115" s="249"/>
      <c r="G115" s="50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181"/>
      <c r="AH115" s="51"/>
      <c r="AI115" s="52"/>
      <c r="AJ115" s="52"/>
      <c r="AK115" s="52"/>
      <c r="AL115" s="52"/>
      <c r="AM115" s="51"/>
      <c r="AN115" s="52"/>
      <c r="AO115" s="52"/>
      <c r="AP115" s="52"/>
      <c r="AQ115" s="52"/>
      <c r="AR115" s="51"/>
      <c r="AS115" s="51"/>
      <c r="AT115" s="51"/>
      <c r="AU115" s="51"/>
      <c r="AV115" s="181"/>
      <c r="AW115" s="51"/>
      <c r="AX115" s="51"/>
      <c r="AY115" s="51"/>
      <c r="AZ115" s="51"/>
      <c r="BA115" s="181"/>
      <c r="BB115" s="51"/>
      <c r="BC115" s="54"/>
      <c r="BD115" s="51"/>
      <c r="BE115" s="51"/>
      <c r="BF115" s="181"/>
      <c r="BG115" s="51"/>
      <c r="BH115" s="51"/>
      <c r="BI115" s="51"/>
      <c r="BJ115" s="51"/>
      <c r="BK115" s="181"/>
      <c r="BL115" s="51"/>
      <c r="BM115" s="54"/>
      <c r="BN115" s="51"/>
      <c r="BO115" s="51"/>
      <c r="BP115" s="181"/>
      <c r="BQ115" s="51"/>
      <c r="BR115" s="54"/>
      <c r="BS115" s="51"/>
      <c r="BT115" s="51"/>
      <c r="BU115" s="181"/>
      <c r="BV115" s="51"/>
      <c r="BW115" s="54"/>
      <c r="BX115" s="51"/>
      <c r="BY115" s="51"/>
      <c r="BZ115" s="181"/>
      <c r="CA115" s="181"/>
      <c r="CB115" s="51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54"/>
      <c r="DU115" s="54"/>
      <c r="DV115" s="54"/>
      <c r="DW115" s="54"/>
      <c r="DX115" s="54"/>
      <c r="DY115" s="54"/>
      <c r="DZ115" s="54"/>
      <c r="EA115" s="54"/>
      <c r="EB115" s="54"/>
      <c r="EC115" s="54"/>
      <c r="ED115" s="54"/>
      <c r="EE115" s="54"/>
      <c r="EF115" s="54"/>
      <c r="EG115" s="54"/>
      <c r="EH115" s="54"/>
      <c r="EI115" s="54"/>
      <c r="EJ115" s="54"/>
      <c r="EK115" s="54"/>
      <c r="EL115" s="54"/>
      <c r="EM115" s="54"/>
      <c r="EN115" s="54"/>
      <c r="EO115" s="54"/>
      <c r="EP115" s="54"/>
      <c r="EQ115" s="54"/>
      <c r="ER115" s="54"/>
      <c r="ES115" s="54"/>
      <c r="ET115" s="54"/>
      <c r="EU115" s="54"/>
      <c r="EV115" s="54"/>
      <c r="EW115" s="54"/>
      <c r="EX115" s="54"/>
      <c r="EY115" s="54"/>
      <c r="EZ115" s="54"/>
      <c r="FA115" s="54"/>
      <c r="FB115" s="54"/>
      <c r="FC115" s="54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4"/>
      <c r="FS115" s="54"/>
      <c r="FT115" s="54"/>
      <c r="FU115" s="54"/>
      <c r="FV115" s="54"/>
      <c r="FW115" s="54"/>
      <c r="FX115" s="54"/>
      <c r="FY115" s="54"/>
      <c r="FZ115" s="54"/>
      <c r="GA115" s="54"/>
      <c r="GB115" s="54"/>
      <c r="GC115" s="54"/>
      <c r="GD115" s="54"/>
      <c r="GE115" s="54"/>
      <c r="GF115" s="54"/>
      <c r="GG115" s="54"/>
      <c r="GH115" s="54"/>
      <c r="GI115" s="54"/>
      <c r="GJ115" s="54"/>
      <c r="GK115" s="54"/>
      <c r="GL115" s="54"/>
      <c r="GM115" s="54"/>
      <c r="GN115" s="54"/>
      <c r="GO115" s="54"/>
      <c r="GP115" s="54"/>
      <c r="GQ115" s="54"/>
      <c r="GR115" s="54"/>
      <c r="GS115" s="54"/>
      <c r="GT115" s="54"/>
      <c r="GU115" s="54"/>
      <c r="GV115" s="54"/>
      <c r="GW115" s="54"/>
      <c r="GX115" s="54"/>
      <c r="GY115" s="54"/>
      <c r="GZ115" s="54"/>
      <c r="HA115" s="54"/>
      <c r="HB115" s="54"/>
      <c r="HC115" s="54"/>
      <c r="HD115" s="54"/>
      <c r="HE115" s="54"/>
      <c r="HF115" s="54"/>
      <c r="HG115" s="54"/>
      <c r="HH115" s="54"/>
      <c r="HI115" s="54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4"/>
      <c r="IC115" s="54"/>
      <c r="ID115" s="54"/>
      <c r="IE115" s="54"/>
      <c r="IF115" s="54"/>
      <c r="IG115" s="54"/>
      <c r="IH115" s="54"/>
      <c r="II115" s="54"/>
    </row>
    <row x14ac:dyDescent="0.25" r="116" customHeight="1" ht="17.25">
      <c r="A116" s="54"/>
      <c r="B116" s="50"/>
      <c r="C116" s="249"/>
      <c r="D116" s="249"/>
      <c r="E116" s="249"/>
      <c r="F116" s="249"/>
      <c r="G116" s="50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181"/>
      <c r="AH116" s="51"/>
      <c r="AI116" s="52"/>
      <c r="AJ116" s="52"/>
      <c r="AK116" s="52"/>
      <c r="AL116" s="52"/>
      <c r="AM116" s="51"/>
      <c r="AN116" s="52"/>
      <c r="AO116" s="52"/>
      <c r="AP116" s="52"/>
      <c r="AQ116" s="52"/>
      <c r="AR116" s="51"/>
      <c r="AS116" s="51"/>
      <c r="AT116" s="51"/>
      <c r="AU116" s="51"/>
      <c r="AV116" s="181"/>
      <c r="AW116" s="51"/>
      <c r="AX116" s="51"/>
      <c r="AY116" s="51"/>
      <c r="AZ116" s="51"/>
      <c r="BA116" s="181"/>
      <c r="BB116" s="51"/>
      <c r="BC116" s="54"/>
      <c r="BD116" s="51"/>
      <c r="BE116" s="51"/>
      <c r="BF116" s="181"/>
      <c r="BG116" s="51"/>
      <c r="BH116" s="51"/>
      <c r="BI116" s="51"/>
      <c r="BJ116" s="51"/>
      <c r="BK116" s="181"/>
      <c r="BL116" s="51"/>
      <c r="BM116" s="54"/>
      <c r="BN116" s="51"/>
      <c r="BO116" s="51"/>
      <c r="BP116" s="181"/>
      <c r="BQ116" s="51"/>
      <c r="BR116" s="54"/>
      <c r="BS116" s="51"/>
      <c r="BT116" s="51"/>
      <c r="BU116" s="181"/>
      <c r="BV116" s="51"/>
      <c r="BW116" s="54"/>
      <c r="BX116" s="51"/>
      <c r="BY116" s="51"/>
      <c r="BZ116" s="181"/>
      <c r="CA116" s="181"/>
      <c r="CB116" s="51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/>
      <c r="EV116" s="54"/>
      <c r="EW116" s="54"/>
      <c r="EX116" s="54"/>
      <c r="EY116" s="54"/>
      <c r="EZ116" s="54"/>
      <c r="FA116" s="54"/>
      <c r="FB116" s="54"/>
      <c r="FC116" s="54"/>
      <c r="FD116" s="54"/>
      <c r="FE116" s="54"/>
      <c r="FF116" s="54"/>
      <c r="FG116" s="54"/>
      <c r="FH116" s="54"/>
      <c r="FI116" s="54"/>
      <c r="FJ116" s="54"/>
      <c r="FK116" s="54"/>
      <c r="FL116" s="54"/>
      <c r="FM116" s="54"/>
      <c r="FN116" s="54"/>
      <c r="FO116" s="54"/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/>
      <c r="IG116" s="54"/>
      <c r="IH116" s="54"/>
      <c r="II116" s="54"/>
    </row>
    <row x14ac:dyDescent="0.25" r="117" customHeight="1" ht="17.25">
      <c r="A117" s="54"/>
      <c r="B117" s="50"/>
      <c r="C117" s="249"/>
      <c r="D117" s="249"/>
      <c r="E117" s="249"/>
      <c r="F117" s="249"/>
      <c r="G117" s="50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181"/>
      <c r="AH117" s="51"/>
      <c r="AI117" s="52"/>
      <c r="AJ117" s="52"/>
      <c r="AK117" s="52"/>
      <c r="AL117" s="52"/>
      <c r="AM117" s="51"/>
      <c r="AN117" s="52"/>
      <c r="AO117" s="52"/>
      <c r="AP117" s="52"/>
      <c r="AQ117" s="52"/>
      <c r="AR117" s="51"/>
      <c r="AS117" s="51"/>
      <c r="AT117" s="51"/>
      <c r="AU117" s="51"/>
      <c r="AV117" s="181"/>
      <c r="AW117" s="51"/>
      <c r="AX117" s="51"/>
      <c r="AY117" s="51"/>
      <c r="AZ117" s="51"/>
      <c r="BA117" s="181"/>
      <c r="BB117" s="51"/>
      <c r="BC117" s="54"/>
      <c r="BD117" s="51"/>
      <c r="BE117" s="51"/>
      <c r="BF117" s="181"/>
      <c r="BG117" s="51"/>
      <c r="BH117" s="51"/>
      <c r="BI117" s="51"/>
      <c r="BJ117" s="51"/>
      <c r="BK117" s="181"/>
      <c r="BL117" s="51"/>
      <c r="BM117" s="54"/>
      <c r="BN117" s="51"/>
      <c r="BO117" s="51"/>
      <c r="BP117" s="181"/>
      <c r="BQ117" s="51"/>
      <c r="BR117" s="54"/>
      <c r="BS117" s="51"/>
      <c r="BT117" s="51"/>
      <c r="BU117" s="181"/>
      <c r="BV117" s="51"/>
      <c r="BW117" s="54"/>
      <c r="BX117" s="51"/>
      <c r="BY117" s="51"/>
      <c r="BZ117" s="181"/>
      <c r="CA117" s="181"/>
      <c r="CB117" s="51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/>
      <c r="EV117" s="54"/>
      <c r="EW117" s="54"/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</row>
    <row x14ac:dyDescent="0.25" r="118" customHeight="1" ht="17.25">
      <c r="A118" s="54"/>
      <c r="B118" s="50"/>
      <c r="C118" s="249"/>
      <c r="D118" s="249"/>
      <c r="E118" s="249"/>
      <c r="F118" s="249"/>
      <c r="G118" s="50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181"/>
      <c r="AH118" s="51"/>
      <c r="AI118" s="52"/>
      <c r="AJ118" s="52"/>
      <c r="AK118" s="52"/>
      <c r="AL118" s="52"/>
      <c r="AM118" s="51"/>
      <c r="AN118" s="52"/>
      <c r="AO118" s="52"/>
      <c r="AP118" s="52"/>
      <c r="AQ118" s="52"/>
      <c r="AR118" s="51"/>
      <c r="AS118" s="51"/>
      <c r="AT118" s="51"/>
      <c r="AU118" s="51"/>
      <c r="AV118" s="181"/>
      <c r="AW118" s="51"/>
      <c r="AX118" s="51"/>
      <c r="AY118" s="51"/>
      <c r="AZ118" s="51"/>
      <c r="BA118" s="181"/>
      <c r="BB118" s="51"/>
      <c r="BC118" s="54"/>
      <c r="BD118" s="51"/>
      <c r="BE118" s="51"/>
      <c r="BF118" s="181"/>
      <c r="BG118" s="51"/>
      <c r="BH118" s="51"/>
      <c r="BI118" s="51"/>
      <c r="BJ118" s="51"/>
      <c r="BK118" s="181"/>
      <c r="BL118" s="51"/>
      <c r="BM118" s="54"/>
      <c r="BN118" s="51"/>
      <c r="BO118" s="51"/>
      <c r="BP118" s="181"/>
      <c r="BQ118" s="51"/>
      <c r="BR118" s="54"/>
      <c r="BS118" s="51"/>
      <c r="BT118" s="51"/>
      <c r="BU118" s="181"/>
      <c r="BV118" s="51"/>
      <c r="BW118" s="54"/>
      <c r="BX118" s="51"/>
      <c r="BY118" s="51"/>
      <c r="BZ118" s="181"/>
      <c r="CA118" s="181"/>
      <c r="CB118" s="51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54"/>
      <c r="DU118" s="54"/>
      <c r="DV118" s="54"/>
      <c r="DW118" s="54"/>
      <c r="DX118" s="54"/>
      <c r="DY118" s="54"/>
      <c r="DZ118" s="54"/>
      <c r="EA118" s="54"/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/>
      <c r="EW118" s="54"/>
      <c r="EX118" s="54"/>
      <c r="EY118" s="54"/>
      <c r="EZ118" s="54"/>
      <c r="FA118" s="54"/>
      <c r="FB118" s="54"/>
      <c r="FC118" s="54"/>
      <c r="FD118" s="54"/>
      <c r="FE118" s="54"/>
      <c r="FF118" s="54"/>
      <c r="FG118" s="54"/>
      <c r="FH118" s="54"/>
      <c r="FI118" s="54"/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/>
      <c r="FV118" s="54"/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/>
      <c r="IG118" s="54"/>
      <c r="IH118" s="54"/>
      <c r="II118" s="54"/>
    </row>
    <row x14ac:dyDescent="0.25" r="119" customHeight="1" ht="17.25">
      <c r="A119" s="54"/>
      <c r="B119" s="50"/>
      <c r="C119" s="249"/>
      <c r="D119" s="249"/>
      <c r="E119" s="249"/>
      <c r="F119" s="249"/>
      <c r="G119" s="50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181"/>
      <c r="AH119" s="51"/>
      <c r="AI119" s="52"/>
      <c r="AJ119" s="52"/>
      <c r="AK119" s="52"/>
      <c r="AL119" s="52"/>
      <c r="AM119" s="51"/>
      <c r="AN119" s="52"/>
      <c r="AO119" s="52"/>
      <c r="AP119" s="52"/>
      <c r="AQ119" s="52"/>
      <c r="AR119" s="51"/>
      <c r="AS119" s="51"/>
      <c r="AT119" s="51"/>
      <c r="AU119" s="51"/>
      <c r="AV119" s="181"/>
      <c r="AW119" s="51"/>
      <c r="AX119" s="51"/>
      <c r="AY119" s="51"/>
      <c r="AZ119" s="51"/>
      <c r="BA119" s="181"/>
      <c r="BB119" s="51"/>
      <c r="BC119" s="54"/>
      <c r="BD119" s="51"/>
      <c r="BE119" s="51"/>
      <c r="BF119" s="181"/>
      <c r="BG119" s="51"/>
      <c r="BH119" s="51"/>
      <c r="BI119" s="51"/>
      <c r="BJ119" s="51"/>
      <c r="BK119" s="181"/>
      <c r="BL119" s="51"/>
      <c r="BM119" s="54"/>
      <c r="BN119" s="51"/>
      <c r="BO119" s="51"/>
      <c r="BP119" s="181"/>
      <c r="BQ119" s="51"/>
      <c r="BR119" s="54"/>
      <c r="BS119" s="51"/>
      <c r="BT119" s="51"/>
      <c r="BU119" s="181"/>
      <c r="BV119" s="51"/>
      <c r="BW119" s="54"/>
      <c r="BX119" s="51"/>
      <c r="BY119" s="51"/>
      <c r="BZ119" s="181"/>
      <c r="CA119" s="181"/>
      <c r="CB119" s="51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54"/>
      <c r="DU119" s="54"/>
      <c r="DV119" s="54"/>
      <c r="DW119" s="54"/>
      <c r="DX119" s="54"/>
      <c r="DY119" s="54"/>
      <c r="DZ119" s="54"/>
      <c r="EA119" s="54"/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/>
      <c r="EP119" s="54"/>
      <c r="EQ119" s="54"/>
      <c r="ER119" s="54"/>
      <c r="ES119" s="54"/>
      <c r="ET119" s="54"/>
      <c r="EU119" s="54"/>
      <c r="EV119" s="54"/>
      <c r="EW119" s="54"/>
      <c r="EX119" s="54"/>
      <c r="EY119" s="54"/>
      <c r="EZ119" s="54"/>
      <c r="FA119" s="54"/>
      <c r="FB119" s="54"/>
      <c r="FC119" s="54"/>
      <c r="FD119" s="54"/>
      <c r="FE119" s="54"/>
      <c r="FF119" s="54"/>
      <c r="FG119" s="54"/>
      <c r="FH119" s="54"/>
      <c r="FI119" s="54"/>
      <c r="FJ119" s="54"/>
      <c r="FK119" s="54"/>
      <c r="FL119" s="54"/>
      <c r="FM119" s="54"/>
      <c r="FN119" s="54"/>
      <c r="FO119" s="54"/>
      <c r="FP119" s="54"/>
      <c r="FQ119" s="54"/>
      <c r="FR119" s="54"/>
      <c r="FS119" s="54"/>
      <c r="FT119" s="54"/>
      <c r="FU119" s="54"/>
      <c r="FV119" s="54"/>
      <c r="FW119" s="54"/>
      <c r="FX119" s="54"/>
      <c r="FY119" s="54"/>
      <c r="FZ119" s="54"/>
      <c r="GA119" s="54"/>
      <c r="GB119" s="54"/>
      <c r="GC119" s="54"/>
      <c r="GD119" s="54"/>
      <c r="GE119" s="54"/>
      <c r="GF119" s="54"/>
      <c r="GG119" s="54"/>
      <c r="GH119" s="54"/>
      <c r="GI119" s="54"/>
      <c r="GJ119" s="54"/>
      <c r="GK119" s="54"/>
      <c r="GL119" s="54"/>
      <c r="GM119" s="54"/>
      <c r="GN119" s="54"/>
      <c r="GO119" s="54"/>
      <c r="GP119" s="54"/>
      <c r="GQ119" s="54"/>
      <c r="GR119" s="54"/>
      <c r="GS119" s="54"/>
      <c r="GT119" s="54"/>
      <c r="GU119" s="54"/>
      <c r="GV119" s="54"/>
      <c r="GW119" s="54"/>
      <c r="GX119" s="54"/>
      <c r="GY119" s="54"/>
      <c r="GZ119" s="54"/>
      <c r="HA119" s="54"/>
      <c r="HB119" s="54"/>
      <c r="HC119" s="54"/>
      <c r="HD119" s="54"/>
      <c r="HE119" s="54"/>
      <c r="HF119" s="54"/>
      <c r="HG119" s="54"/>
      <c r="HH119" s="54"/>
      <c r="HI119" s="54"/>
      <c r="HJ119" s="54"/>
      <c r="HK119" s="54"/>
      <c r="HL119" s="54"/>
      <c r="HM119" s="54"/>
      <c r="HN119" s="54"/>
      <c r="HO119" s="54"/>
      <c r="HP119" s="54"/>
      <c r="HQ119" s="54"/>
      <c r="HR119" s="54"/>
      <c r="HS119" s="54"/>
      <c r="HT119" s="54"/>
      <c r="HU119" s="54"/>
      <c r="HV119" s="54"/>
      <c r="HW119" s="54"/>
      <c r="HX119" s="54"/>
      <c r="HY119" s="54"/>
      <c r="HZ119" s="54"/>
      <c r="IA119" s="54"/>
      <c r="IB119" s="54"/>
      <c r="IC119" s="54"/>
      <c r="ID119" s="54"/>
      <c r="IE119" s="54"/>
      <c r="IF119" s="54"/>
      <c r="IG119" s="54"/>
      <c r="IH119" s="54"/>
      <c r="II119" s="54"/>
    </row>
    <row x14ac:dyDescent="0.25" r="120" customHeight="1" ht="17.25">
      <c r="A120" s="54"/>
      <c r="B120" s="50"/>
      <c r="C120" s="249"/>
      <c r="D120" s="249"/>
      <c r="E120" s="249"/>
      <c r="F120" s="249"/>
      <c r="G120" s="50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181"/>
      <c r="AH120" s="51"/>
      <c r="AI120" s="52"/>
      <c r="AJ120" s="52"/>
      <c r="AK120" s="52"/>
      <c r="AL120" s="52"/>
      <c r="AM120" s="51"/>
      <c r="AN120" s="52"/>
      <c r="AO120" s="52"/>
      <c r="AP120" s="52"/>
      <c r="AQ120" s="52"/>
      <c r="AR120" s="51"/>
      <c r="AS120" s="51"/>
      <c r="AT120" s="51"/>
      <c r="AU120" s="51"/>
      <c r="AV120" s="181"/>
      <c r="AW120" s="51"/>
      <c r="AX120" s="51"/>
      <c r="AY120" s="51"/>
      <c r="AZ120" s="51"/>
      <c r="BA120" s="181"/>
      <c r="BB120" s="51"/>
      <c r="BC120" s="54"/>
      <c r="BD120" s="51"/>
      <c r="BE120" s="51"/>
      <c r="BF120" s="181"/>
      <c r="BG120" s="51"/>
      <c r="BH120" s="51"/>
      <c r="BI120" s="51"/>
      <c r="BJ120" s="51"/>
      <c r="BK120" s="181"/>
      <c r="BL120" s="51"/>
      <c r="BM120" s="54"/>
      <c r="BN120" s="51"/>
      <c r="BO120" s="51"/>
      <c r="BP120" s="181"/>
      <c r="BQ120" s="51"/>
      <c r="BR120" s="54"/>
      <c r="BS120" s="51"/>
      <c r="BT120" s="51"/>
      <c r="BU120" s="181"/>
      <c r="BV120" s="51"/>
      <c r="BW120" s="54"/>
      <c r="BX120" s="51"/>
      <c r="BY120" s="51"/>
      <c r="BZ120" s="181"/>
      <c r="CA120" s="181"/>
      <c r="CB120" s="51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54"/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</row>
    <row x14ac:dyDescent="0.25" r="121" customHeight="1" ht="17.25">
      <c r="A121" s="54"/>
      <c r="B121" s="50"/>
      <c r="C121" s="249"/>
      <c r="D121" s="249"/>
      <c r="E121" s="249"/>
      <c r="F121" s="249"/>
      <c r="G121" s="50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181"/>
      <c r="AH121" s="51"/>
      <c r="AI121" s="52"/>
      <c r="AJ121" s="52"/>
      <c r="AK121" s="52"/>
      <c r="AL121" s="52"/>
      <c r="AM121" s="51"/>
      <c r="AN121" s="52"/>
      <c r="AO121" s="52"/>
      <c r="AP121" s="52"/>
      <c r="AQ121" s="52"/>
      <c r="AR121" s="51"/>
      <c r="AS121" s="51"/>
      <c r="AT121" s="51"/>
      <c r="AU121" s="51"/>
      <c r="AV121" s="181"/>
      <c r="AW121" s="51"/>
      <c r="AX121" s="51"/>
      <c r="AY121" s="51"/>
      <c r="AZ121" s="51"/>
      <c r="BA121" s="181"/>
      <c r="BB121" s="51"/>
      <c r="BC121" s="54"/>
      <c r="BD121" s="51"/>
      <c r="BE121" s="51"/>
      <c r="BF121" s="181"/>
      <c r="BG121" s="51"/>
      <c r="BH121" s="51"/>
      <c r="BI121" s="51"/>
      <c r="BJ121" s="51"/>
      <c r="BK121" s="181"/>
      <c r="BL121" s="51"/>
      <c r="BM121" s="54"/>
      <c r="BN121" s="51"/>
      <c r="BO121" s="51"/>
      <c r="BP121" s="181"/>
      <c r="BQ121" s="51"/>
      <c r="BR121" s="54"/>
      <c r="BS121" s="51"/>
      <c r="BT121" s="51"/>
      <c r="BU121" s="181"/>
      <c r="BV121" s="51"/>
      <c r="BW121" s="54"/>
      <c r="BX121" s="51"/>
      <c r="BY121" s="51"/>
      <c r="BZ121" s="181"/>
      <c r="CA121" s="181"/>
      <c r="CB121" s="51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54"/>
      <c r="DU121" s="54"/>
      <c r="DV121" s="54"/>
      <c r="DW121" s="54"/>
      <c r="DX121" s="54"/>
      <c r="DY121" s="54"/>
      <c r="DZ121" s="54"/>
      <c r="EA121" s="54"/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/>
      <c r="EU121" s="54"/>
      <c r="EV121" s="54"/>
      <c r="EW121" s="54"/>
      <c r="EX121" s="54"/>
      <c r="EY121" s="54"/>
      <c r="EZ121" s="54"/>
      <c r="FA121" s="54"/>
      <c r="FB121" s="54"/>
      <c r="FC121" s="54"/>
      <c r="FD121" s="54"/>
      <c r="FE121" s="54"/>
      <c r="FF121" s="54"/>
      <c r="FG121" s="54"/>
      <c r="FH121" s="54"/>
      <c r="FI121" s="54"/>
      <c r="FJ121" s="54"/>
      <c r="FK121" s="54"/>
      <c r="FL121" s="54"/>
      <c r="FM121" s="54"/>
      <c r="FN121" s="54"/>
      <c r="FO121" s="54"/>
      <c r="FP121" s="54"/>
      <c r="FQ121" s="54"/>
      <c r="FR121" s="54"/>
      <c r="FS121" s="54"/>
      <c r="FT121" s="54"/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/>
      <c r="GW121" s="54"/>
      <c r="GX121" s="54"/>
      <c r="GY121" s="54"/>
      <c r="GZ121" s="54"/>
      <c r="HA121" s="54"/>
      <c r="HB121" s="54"/>
      <c r="HC121" s="54"/>
      <c r="HD121" s="54"/>
      <c r="HE121" s="54"/>
      <c r="HF121" s="54"/>
      <c r="HG121" s="54"/>
      <c r="HH121" s="54"/>
      <c r="HI121" s="54"/>
      <c r="HJ121" s="54"/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/>
      <c r="IB121" s="54"/>
      <c r="IC121" s="54"/>
      <c r="ID121" s="54"/>
      <c r="IE121" s="54"/>
      <c r="IF121" s="54"/>
      <c r="IG121" s="54"/>
      <c r="IH121" s="54"/>
      <c r="II121" s="54"/>
    </row>
    <row x14ac:dyDescent="0.25" r="122" customHeight="1" ht="17.25">
      <c r="A122" s="54"/>
      <c r="B122" s="50"/>
      <c r="C122" s="249"/>
      <c r="D122" s="249"/>
      <c r="E122" s="249"/>
      <c r="F122" s="249"/>
      <c r="G122" s="50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181"/>
      <c r="AH122" s="51"/>
      <c r="AI122" s="52"/>
      <c r="AJ122" s="52"/>
      <c r="AK122" s="52"/>
      <c r="AL122" s="52"/>
      <c r="AM122" s="51"/>
      <c r="AN122" s="52"/>
      <c r="AO122" s="52"/>
      <c r="AP122" s="52"/>
      <c r="AQ122" s="52"/>
      <c r="AR122" s="51"/>
      <c r="AS122" s="51"/>
      <c r="AT122" s="51"/>
      <c r="AU122" s="51"/>
      <c r="AV122" s="181"/>
      <c r="AW122" s="51"/>
      <c r="AX122" s="51"/>
      <c r="AY122" s="51"/>
      <c r="AZ122" s="51"/>
      <c r="BA122" s="181"/>
      <c r="BB122" s="51"/>
      <c r="BC122" s="54"/>
      <c r="BD122" s="51"/>
      <c r="BE122" s="51"/>
      <c r="BF122" s="181"/>
      <c r="BG122" s="51"/>
      <c r="BH122" s="51"/>
      <c r="BI122" s="51"/>
      <c r="BJ122" s="51"/>
      <c r="BK122" s="181"/>
      <c r="BL122" s="51"/>
      <c r="BM122" s="54"/>
      <c r="BN122" s="51"/>
      <c r="BO122" s="51"/>
      <c r="BP122" s="181"/>
      <c r="BQ122" s="51"/>
      <c r="BR122" s="54"/>
      <c r="BS122" s="51"/>
      <c r="BT122" s="51"/>
      <c r="BU122" s="181"/>
      <c r="BV122" s="51"/>
      <c r="BW122" s="54"/>
      <c r="BX122" s="51"/>
      <c r="BY122" s="51"/>
      <c r="BZ122" s="181"/>
      <c r="CA122" s="181"/>
      <c r="CB122" s="51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/>
      <c r="FH122" s="54"/>
      <c r="FI122" s="54"/>
      <c r="FJ122" s="54"/>
      <c r="FK122" s="54"/>
      <c r="FL122" s="54"/>
      <c r="FM122" s="54"/>
      <c r="FN122" s="54"/>
      <c r="FO122" s="54"/>
      <c r="FP122" s="54"/>
      <c r="FQ122" s="54"/>
      <c r="FR122" s="54"/>
      <c r="FS122" s="54"/>
      <c r="FT122" s="54"/>
      <c r="FU122" s="54"/>
      <c r="FV122" s="54"/>
      <c r="FW122" s="54"/>
      <c r="FX122" s="54"/>
      <c r="FY122" s="54"/>
      <c r="FZ122" s="54"/>
      <c r="GA122" s="54"/>
      <c r="GB122" s="54"/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/>
      <c r="GW122" s="54"/>
      <c r="GX122" s="54"/>
      <c r="GY122" s="54"/>
      <c r="GZ122" s="54"/>
      <c r="HA122" s="54"/>
      <c r="HB122" s="54"/>
      <c r="HC122" s="54"/>
      <c r="HD122" s="54"/>
      <c r="HE122" s="54"/>
      <c r="HF122" s="54"/>
      <c r="HG122" s="54"/>
      <c r="HH122" s="54"/>
      <c r="HI122" s="54"/>
      <c r="HJ122" s="54"/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/>
      <c r="IB122" s="54"/>
      <c r="IC122" s="54"/>
      <c r="ID122" s="54"/>
      <c r="IE122" s="54"/>
      <c r="IF122" s="54"/>
      <c r="IG122" s="54"/>
      <c r="IH122" s="54"/>
      <c r="II122" s="54"/>
    </row>
    <row x14ac:dyDescent="0.25" r="123" customHeight="1" ht="17.25">
      <c r="A123" s="54"/>
      <c r="B123" s="50"/>
      <c r="C123" s="249"/>
      <c r="D123" s="249"/>
      <c r="E123" s="249"/>
      <c r="F123" s="249"/>
      <c r="G123" s="50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181"/>
      <c r="AH123" s="51"/>
      <c r="AI123" s="52"/>
      <c r="AJ123" s="52"/>
      <c r="AK123" s="52"/>
      <c r="AL123" s="52"/>
      <c r="AM123" s="51"/>
      <c r="AN123" s="52"/>
      <c r="AO123" s="52"/>
      <c r="AP123" s="52"/>
      <c r="AQ123" s="52"/>
      <c r="AR123" s="51"/>
      <c r="AS123" s="51"/>
      <c r="AT123" s="51"/>
      <c r="AU123" s="51"/>
      <c r="AV123" s="181"/>
      <c r="AW123" s="51"/>
      <c r="AX123" s="51"/>
      <c r="AY123" s="51"/>
      <c r="AZ123" s="51"/>
      <c r="BA123" s="181"/>
      <c r="BB123" s="51"/>
      <c r="BC123" s="54"/>
      <c r="BD123" s="51"/>
      <c r="BE123" s="51"/>
      <c r="BF123" s="181"/>
      <c r="BG123" s="51"/>
      <c r="BH123" s="51"/>
      <c r="BI123" s="51"/>
      <c r="BJ123" s="51"/>
      <c r="BK123" s="181"/>
      <c r="BL123" s="51"/>
      <c r="BM123" s="54"/>
      <c r="BN123" s="51"/>
      <c r="BO123" s="51"/>
      <c r="BP123" s="181"/>
      <c r="BQ123" s="51"/>
      <c r="BR123" s="54"/>
      <c r="BS123" s="51"/>
      <c r="BT123" s="51"/>
      <c r="BU123" s="181"/>
      <c r="BV123" s="51"/>
      <c r="BW123" s="54"/>
      <c r="BX123" s="51"/>
      <c r="BY123" s="51"/>
      <c r="BZ123" s="181"/>
      <c r="CA123" s="181"/>
      <c r="CB123" s="51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  <c r="DS123" s="72"/>
      <c r="DT123" s="54"/>
      <c r="DU123" s="54"/>
      <c r="DV123" s="54"/>
      <c r="DW123" s="54"/>
      <c r="DX123" s="54"/>
      <c r="DY123" s="54"/>
      <c r="DZ123" s="54"/>
      <c r="EA123" s="54"/>
      <c r="EB123" s="54"/>
      <c r="EC123" s="54"/>
      <c r="ED123" s="54"/>
      <c r="EE123" s="54"/>
      <c r="EF123" s="54"/>
      <c r="EG123" s="54"/>
      <c r="EH123" s="54"/>
      <c r="EI123" s="54"/>
      <c r="EJ123" s="54"/>
      <c r="EK123" s="54"/>
      <c r="EL123" s="54"/>
      <c r="EM123" s="54"/>
      <c r="EN123" s="54"/>
      <c r="EO123" s="54"/>
      <c r="EP123" s="54"/>
      <c r="EQ123" s="54"/>
      <c r="ER123" s="54"/>
      <c r="ES123" s="54"/>
      <c r="ET123" s="54"/>
      <c r="EU123" s="54"/>
      <c r="EV123" s="54"/>
      <c r="EW123" s="54"/>
      <c r="EX123" s="54"/>
      <c r="EY123" s="54"/>
      <c r="EZ123" s="54"/>
      <c r="FA123" s="54"/>
      <c r="FB123" s="54"/>
      <c r="FC123" s="54"/>
      <c r="FD123" s="54"/>
      <c r="FE123" s="54"/>
      <c r="FF123" s="54"/>
      <c r="FG123" s="54"/>
      <c r="FH123" s="54"/>
      <c r="FI123" s="54"/>
      <c r="FJ123" s="54"/>
      <c r="FK123" s="54"/>
      <c r="FL123" s="54"/>
      <c r="FM123" s="54"/>
      <c r="FN123" s="54"/>
      <c r="FO123" s="54"/>
      <c r="FP123" s="54"/>
      <c r="FQ123" s="54"/>
      <c r="FR123" s="54"/>
      <c r="FS123" s="54"/>
      <c r="FT123" s="54"/>
      <c r="FU123" s="54"/>
      <c r="FV123" s="54"/>
      <c r="FW123" s="54"/>
      <c r="FX123" s="54"/>
      <c r="FY123" s="54"/>
      <c r="FZ123" s="54"/>
      <c r="GA123" s="54"/>
      <c r="GB123" s="54"/>
      <c r="GC123" s="54"/>
      <c r="GD123" s="54"/>
      <c r="GE123" s="54"/>
      <c r="GF123" s="54"/>
      <c r="GG123" s="54"/>
      <c r="GH123" s="54"/>
      <c r="GI123" s="54"/>
      <c r="GJ123" s="54"/>
      <c r="GK123" s="54"/>
      <c r="GL123" s="54"/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/>
      <c r="HL123" s="54"/>
      <c r="HM123" s="54"/>
      <c r="HN123" s="54"/>
      <c r="HO123" s="54"/>
      <c r="HP123" s="54"/>
      <c r="HQ123" s="54"/>
      <c r="HR123" s="54"/>
      <c r="HS123" s="54"/>
      <c r="HT123" s="54"/>
      <c r="HU123" s="54"/>
      <c r="HV123" s="54"/>
      <c r="HW123" s="54"/>
      <c r="HX123" s="54"/>
      <c r="HY123" s="54"/>
      <c r="HZ123" s="54"/>
      <c r="IA123" s="54"/>
      <c r="IB123" s="54"/>
      <c r="IC123" s="54"/>
      <c r="ID123" s="54"/>
      <c r="IE123" s="54"/>
      <c r="IF123" s="54"/>
      <c r="IG123" s="54"/>
      <c r="IH123" s="54"/>
      <c r="II123" s="54"/>
    </row>
    <row x14ac:dyDescent="0.25" r="124" customHeight="1" ht="17.25">
      <c r="A124" s="54"/>
      <c r="B124" s="50"/>
      <c r="C124" s="249"/>
      <c r="D124" s="249"/>
      <c r="E124" s="249"/>
      <c r="F124" s="249"/>
      <c r="G124" s="50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181"/>
      <c r="AH124" s="51"/>
      <c r="AI124" s="52"/>
      <c r="AJ124" s="52"/>
      <c r="AK124" s="52"/>
      <c r="AL124" s="52"/>
      <c r="AM124" s="51"/>
      <c r="AN124" s="52"/>
      <c r="AO124" s="52"/>
      <c r="AP124" s="52"/>
      <c r="AQ124" s="52"/>
      <c r="AR124" s="51"/>
      <c r="AS124" s="51"/>
      <c r="AT124" s="51"/>
      <c r="AU124" s="51"/>
      <c r="AV124" s="181"/>
      <c r="AW124" s="51"/>
      <c r="AX124" s="51"/>
      <c r="AY124" s="51"/>
      <c r="AZ124" s="51"/>
      <c r="BA124" s="181"/>
      <c r="BB124" s="51"/>
      <c r="BC124" s="54"/>
      <c r="BD124" s="51"/>
      <c r="BE124" s="51"/>
      <c r="BF124" s="181"/>
      <c r="BG124" s="51"/>
      <c r="BH124" s="51"/>
      <c r="BI124" s="51"/>
      <c r="BJ124" s="51"/>
      <c r="BK124" s="181"/>
      <c r="BL124" s="51"/>
      <c r="BM124" s="54"/>
      <c r="BN124" s="51"/>
      <c r="BO124" s="51"/>
      <c r="BP124" s="181"/>
      <c r="BQ124" s="51"/>
      <c r="BR124" s="54"/>
      <c r="BS124" s="51"/>
      <c r="BT124" s="51"/>
      <c r="BU124" s="181"/>
      <c r="BV124" s="51"/>
      <c r="BW124" s="54"/>
      <c r="BX124" s="51"/>
      <c r="BY124" s="51"/>
      <c r="BZ124" s="181"/>
      <c r="CA124" s="181"/>
      <c r="CB124" s="51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54"/>
      <c r="DU124" s="54"/>
      <c r="DV124" s="54"/>
      <c r="DW124" s="54"/>
      <c r="DX124" s="54"/>
      <c r="DY124" s="54"/>
      <c r="DZ124" s="54"/>
      <c r="EA124" s="54"/>
      <c r="EB124" s="54"/>
      <c r="EC124" s="54"/>
      <c r="ED124" s="54"/>
      <c r="EE124" s="54"/>
      <c r="EF124" s="54"/>
      <c r="EG124" s="54"/>
      <c r="EH124" s="54"/>
      <c r="EI124" s="54"/>
      <c r="EJ124" s="54"/>
      <c r="EK124" s="54"/>
      <c r="EL124" s="54"/>
      <c r="EM124" s="54"/>
      <c r="EN124" s="54"/>
      <c r="EO124" s="54"/>
      <c r="EP124" s="54"/>
      <c r="EQ124" s="54"/>
      <c r="ER124" s="54"/>
      <c r="ES124" s="54"/>
      <c r="ET124" s="54"/>
      <c r="EU124" s="54"/>
      <c r="EV124" s="54"/>
      <c r="EW124" s="54"/>
      <c r="EX124" s="54"/>
      <c r="EY124" s="54"/>
      <c r="EZ124" s="54"/>
      <c r="FA124" s="54"/>
      <c r="FB124" s="54"/>
      <c r="FC124" s="54"/>
      <c r="FD124" s="54"/>
      <c r="FE124" s="54"/>
      <c r="FF124" s="54"/>
      <c r="FG124" s="54"/>
      <c r="FH124" s="54"/>
      <c r="FI124" s="54"/>
      <c r="FJ124" s="54"/>
      <c r="FK124" s="54"/>
      <c r="FL124" s="54"/>
      <c r="FM124" s="54"/>
      <c r="FN124" s="54"/>
      <c r="FO124" s="54"/>
      <c r="FP124" s="54"/>
      <c r="FQ124" s="54"/>
      <c r="FR124" s="54"/>
      <c r="FS124" s="54"/>
      <c r="FT124" s="54"/>
      <c r="FU124" s="54"/>
      <c r="FV124" s="54"/>
      <c r="FW124" s="54"/>
      <c r="FX124" s="54"/>
      <c r="FY124" s="54"/>
      <c r="FZ124" s="54"/>
      <c r="GA124" s="54"/>
      <c r="GB124" s="54"/>
      <c r="GC124" s="54"/>
      <c r="GD124" s="54"/>
      <c r="GE124" s="54"/>
      <c r="GF124" s="54"/>
      <c r="GG124" s="54"/>
      <c r="GH124" s="54"/>
      <c r="GI124" s="54"/>
      <c r="GJ124" s="54"/>
      <c r="GK124" s="54"/>
      <c r="GL124" s="54"/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/>
      <c r="HL124" s="54"/>
      <c r="HM124" s="54"/>
      <c r="HN124" s="54"/>
      <c r="HO124" s="54"/>
      <c r="HP124" s="54"/>
      <c r="HQ124" s="54"/>
      <c r="HR124" s="54"/>
      <c r="HS124" s="54"/>
      <c r="HT124" s="54"/>
      <c r="HU124" s="54"/>
      <c r="HV124" s="54"/>
      <c r="HW124" s="54"/>
      <c r="HX124" s="54"/>
      <c r="HY124" s="54"/>
      <c r="HZ124" s="54"/>
      <c r="IA124" s="54"/>
      <c r="IB124" s="54"/>
      <c r="IC124" s="54"/>
      <c r="ID124" s="54"/>
      <c r="IE124" s="54"/>
      <c r="IF124" s="54"/>
      <c r="IG124" s="54"/>
      <c r="IH124" s="54"/>
      <c r="II124" s="54"/>
    </row>
    <row x14ac:dyDescent="0.25" r="125" customHeight="1" ht="17.25">
      <c r="A125" s="54"/>
      <c r="B125" s="50"/>
      <c r="C125" s="249"/>
      <c r="D125" s="249"/>
      <c r="E125" s="249"/>
      <c r="F125" s="249"/>
      <c r="G125" s="50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181"/>
      <c r="AH125" s="51"/>
      <c r="AI125" s="52"/>
      <c r="AJ125" s="52"/>
      <c r="AK125" s="52"/>
      <c r="AL125" s="52"/>
      <c r="AM125" s="51"/>
      <c r="AN125" s="52"/>
      <c r="AO125" s="52"/>
      <c r="AP125" s="52"/>
      <c r="AQ125" s="52"/>
      <c r="AR125" s="51"/>
      <c r="AS125" s="51"/>
      <c r="AT125" s="51"/>
      <c r="AU125" s="51"/>
      <c r="AV125" s="181"/>
      <c r="AW125" s="51"/>
      <c r="AX125" s="51"/>
      <c r="AY125" s="51"/>
      <c r="AZ125" s="51"/>
      <c r="BA125" s="181"/>
      <c r="BB125" s="51"/>
      <c r="BC125" s="54"/>
      <c r="BD125" s="51"/>
      <c r="BE125" s="51"/>
      <c r="BF125" s="181"/>
      <c r="BG125" s="51"/>
      <c r="BH125" s="51"/>
      <c r="BI125" s="51"/>
      <c r="BJ125" s="51"/>
      <c r="BK125" s="181"/>
      <c r="BL125" s="51"/>
      <c r="BM125" s="54"/>
      <c r="BN125" s="51"/>
      <c r="BO125" s="51"/>
      <c r="BP125" s="181"/>
      <c r="BQ125" s="51"/>
      <c r="BR125" s="54"/>
      <c r="BS125" s="51"/>
      <c r="BT125" s="51"/>
      <c r="BU125" s="181"/>
      <c r="BV125" s="51"/>
      <c r="BW125" s="54"/>
      <c r="BX125" s="51"/>
      <c r="BY125" s="51"/>
      <c r="BZ125" s="181"/>
      <c r="CA125" s="181"/>
      <c r="CB125" s="51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54"/>
      <c r="DU125" s="54"/>
      <c r="DV125" s="54"/>
      <c r="DW125" s="54"/>
      <c r="DX125" s="54"/>
      <c r="DY125" s="54"/>
      <c r="DZ125" s="54"/>
      <c r="EA125" s="54"/>
      <c r="EB125" s="54"/>
      <c r="EC125" s="54"/>
      <c r="ED125" s="54"/>
      <c r="EE125" s="54"/>
      <c r="EF125" s="54"/>
      <c r="EG125" s="54"/>
      <c r="EH125" s="54"/>
      <c r="EI125" s="54"/>
      <c r="EJ125" s="54"/>
      <c r="EK125" s="54"/>
      <c r="EL125" s="54"/>
      <c r="EM125" s="54"/>
      <c r="EN125" s="54"/>
      <c r="EO125" s="54"/>
      <c r="EP125" s="54"/>
      <c r="EQ125" s="54"/>
      <c r="ER125" s="54"/>
      <c r="ES125" s="54"/>
      <c r="ET125" s="54"/>
      <c r="EU125" s="54"/>
      <c r="EV125" s="54"/>
      <c r="EW125" s="54"/>
      <c r="EX125" s="54"/>
      <c r="EY125" s="54"/>
      <c r="EZ125" s="54"/>
      <c r="FA125" s="54"/>
      <c r="FB125" s="54"/>
      <c r="FC125" s="54"/>
      <c r="FD125" s="54"/>
      <c r="FE125" s="54"/>
      <c r="FF125" s="54"/>
      <c r="FG125" s="54"/>
      <c r="FH125" s="54"/>
      <c r="FI125" s="54"/>
      <c r="FJ125" s="54"/>
      <c r="FK125" s="54"/>
      <c r="FL125" s="54"/>
      <c r="FM125" s="54"/>
      <c r="FN125" s="54"/>
      <c r="FO125" s="54"/>
      <c r="FP125" s="54"/>
      <c r="FQ125" s="54"/>
      <c r="FR125" s="54"/>
      <c r="FS125" s="54"/>
      <c r="FT125" s="54"/>
      <c r="FU125" s="54"/>
      <c r="FV125" s="54"/>
      <c r="FW125" s="54"/>
      <c r="FX125" s="54"/>
      <c r="FY125" s="54"/>
      <c r="FZ125" s="54"/>
      <c r="GA125" s="54"/>
      <c r="GB125" s="54"/>
      <c r="GC125" s="54"/>
      <c r="GD125" s="54"/>
      <c r="GE125" s="54"/>
      <c r="GF125" s="54"/>
      <c r="GG125" s="54"/>
      <c r="GH125" s="54"/>
      <c r="GI125" s="54"/>
      <c r="GJ125" s="54"/>
      <c r="GK125" s="54"/>
      <c r="GL125" s="54"/>
      <c r="GM125" s="54"/>
      <c r="GN125" s="54"/>
      <c r="GO125" s="54"/>
      <c r="GP125" s="54"/>
      <c r="GQ125" s="54"/>
      <c r="GR125" s="54"/>
      <c r="GS125" s="54"/>
      <c r="GT125" s="54"/>
      <c r="GU125" s="54"/>
      <c r="GV125" s="54"/>
      <c r="GW125" s="54"/>
      <c r="GX125" s="54"/>
      <c r="GY125" s="54"/>
      <c r="GZ125" s="54"/>
      <c r="HA125" s="54"/>
      <c r="HB125" s="54"/>
      <c r="HC125" s="54"/>
      <c r="HD125" s="54"/>
      <c r="HE125" s="54"/>
      <c r="HF125" s="54"/>
      <c r="HG125" s="54"/>
      <c r="HH125" s="54"/>
      <c r="HI125" s="54"/>
      <c r="HJ125" s="54"/>
      <c r="HK125" s="54"/>
      <c r="HL125" s="54"/>
      <c r="HM125" s="54"/>
      <c r="HN125" s="54"/>
      <c r="HO125" s="54"/>
      <c r="HP125" s="54"/>
      <c r="HQ125" s="54"/>
      <c r="HR125" s="54"/>
      <c r="HS125" s="54"/>
      <c r="HT125" s="54"/>
      <c r="HU125" s="54"/>
      <c r="HV125" s="54"/>
      <c r="HW125" s="54"/>
      <c r="HX125" s="54"/>
      <c r="HY125" s="54"/>
      <c r="HZ125" s="54"/>
      <c r="IA125" s="54"/>
      <c r="IB125" s="54"/>
      <c r="IC125" s="54"/>
      <c r="ID125" s="54"/>
      <c r="IE125" s="54"/>
      <c r="IF125" s="54"/>
      <c r="IG125" s="54"/>
      <c r="IH125" s="54"/>
      <c r="II125" s="54"/>
    </row>
    <row x14ac:dyDescent="0.25" r="126" customHeight="1" ht="17.25">
      <c r="A126" s="54"/>
      <c r="B126" s="50"/>
      <c r="C126" s="249"/>
      <c r="D126" s="249"/>
      <c r="E126" s="249"/>
      <c r="F126" s="249"/>
      <c r="G126" s="50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181"/>
      <c r="AH126" s="51"/>
      <c r="AI126" s="52"/>
      <c r="AJ126" s="52"/>
      <c r="AK126" s="52"/>
      <c r="AL126" s="52"/>
      <c r="AM126" s="51"/>
      <c r="AN126" s="52"/>
      <c r="AO126" s="52"/>
      <c r="AP126" s="52"/>
      <c r="AQ126" s="52"/>
      <c r="AR126" s="51"/>
      <c r="AS126" s="51"/>
      <c r="AT126" s="51"/>
      <c r="AU126" s="51"/>
      <c r="AV126" s="181"/>
      <c r="AW126" s="51"/>
      <c r="AX126" s="51"/>
      <c r="AY126" s="51"/>
      <c r="AZ126" s="51"/>
      <c r="BA126" s="181"/>
      <c r="BB126" s="51"/>
      <c r="BC126" s="54"/>
      <c r="BD126" s="51"/>
      <c r="BE126" s="51"/>
      <c r="BF126" s="181"/>
      <c r="BG126" s="51"/>
      <c r="BH126" s="51"/>
      <c r="BI126" s="51"/>
      <c r="BJ126" s="51"/>
      <c r="BK126" s="181"/>
      <c r="BL126" s="51"/>
      <c r="BM126" s="54"/>
      <c r="BN126" s="51"/>
      <c r="BO126" s="51"/>
      <c r="BP126" s="181"/>
      <c r="BQ126" s="51"/>
      <c r="BR126" s="54"/>
      <c r="BS126" s="51"/>
      <c r="BT126" s="51"/>
      <c r="BU126" s="181"/>
      <c r="BV126" s="51"/>
      <c r="BW126" s="54"/>
      <c r="BX126" s="51"/>
      <c r="BY126" s="51"/>
      <c r="BZ126" s="181"/>
      <c r="CA126" s="181"/>
      <c r="CB126" s="51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  <c r="DS126" s="72"/>
      <c r="DT126" s="54"/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/>
      <c r="GC126" s="54"/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</row>
    <row x14ac:dyDescent="0.25" r="127" customHeight="1" ht="17.25">
      <c r="A127" s="54"/>
      <c r="B127" s="50"/>
      <c r="C127" s="249"/>
      <c r="D127" s="249"/>
      <c r="E127" s="249"/>
      <c r="F127" s="249"/>
      <c r="G127" s="50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181"/>
      <c r="AH127" s="51"/>
      <c r="AI127" s="52"/>
      <c r="AJ127" s="52"/>
      <c r="AK127" s="52"/>
      <c r="AL127" s="52"/>
      <c r="AM127" s="51"/>
      <c r="AN127" s="52"/>
      <c r="AO127" s="52"/>
      <c r="AP127" s="52"/>
      <c r="AQ127" s="52"/>
      <c r="AR127" s="51"/>
      <c r="AS127" s="51"/>
      <c r="AT127" s="51"/>
      <c r="AU127" s="51"/>
      <c r="AV127" s="181"/>
      <c r="AW127" s="51"/>
      <c r="AX127" s="51"/>
      <c r="AY127" s="51"/>
      <c r="AZ127" s="51"/>
      <c r="BA127" s="181"/>
      <c r="BB127" s="51"/>
      <c r="BC127" s="54"/>
      <c r="BD127" s="51"/>
      <c r="BE127" s="51"/>
      <c r="BF127" s="181"/>
      <c r="BG127" s="51"/>
      <c r="BH127" s="51"/>
      <c r="BI127" s="51"/>
      <c r="BJ127" s="51"/>
      <c r="BK127" s="181"/>
      <c r="BL127" s="51"/>
      <c r="BM127" s="54"/>
      <c r="BN127" s="51"/>
      <c r="BO127" s="51"/>
      <c r="BP127" s="181"/>
      <c r="BQ127" s="51"/>
      <c r="BR127" s="54"/>
      <c r="BS127" s="51"/>
      <c r="BT127" s="51"/>
      <c r="BU127" s="181"/>
      <c r="BV127" s="51"/>
      <c r="BW127" s="54"/>
      <c r="BX127" s="51"/>
      <c r="BY127" s="51"/>
      <c r="BZ127" s="181"/>
      <c r="CA127" s="181"/>
      <c r="CB127" s="51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72"/>
      <c r="DS127" s="72"/>
      <c r="DT127" s="54"/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/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/>
      <c r="FJ127" s="54"/>
      <c r="FK127" s="54"/>
      <c r="FL127" s="54"/>
      <c r="FM127" s="54"/>
      <c r="FN127" s="54"/>
      <c r="FO127" s="54"/>
      <c r="FP127" s="54"/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</row>
    <row x14ac:dyDescent="0.25" r="128" customHeight="1" ht="17.25">
      <c r="A128" s="54"/>
      <c r="B128" s="50"/>
      <c r="C128" s="249"/>
      <c r="D128" s="249"/>
      <c r="E128" s="249"/>
      <c r="F128" s="249"/>
      <c r="G128" s="50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4"/>
      <c r="U128" s="51"/>
      <c r="V128" s="51"/>
      <c r="W128" s="52"/>
      <c r="X128" s="52"/>
      <c r="Y128" s="51"/>
      <c r="Z128" s="51"/>
      <c r="AA128" s="51"/>
      <c r="AB128" s="52"/>
      <c r="AC128" s="52"/>
      <c r="AD128" s="52"/>
      <c r="AE128" s="52"/>
      <c r="AF128" s="52"/>
      <c r="AG128" s="52"/>
      <c r="AH128" s="51"/>
      <c r="AI128" s="52"/>
      <c r="AJ128" s="52"/>
      <c r="AK128" s="52"/>
      <c r="AL128" s="52"/>
      <c r="AM128" s="51"/>
      <c r="AN128" s="52"/>
      <c r="AO128" s="52"/>
      <c r="AP128" s="52"/>
      <c r="AQ128" s="52"/>
      <c r="AR128" s="51"/>
      <c r="AS128" s="51"/>
      <c r="AT128" s="51"/>
      <c r="AU128" s="51"/>
      <c r="AV128" s="52"/>
      <c r="AW128" s="51"/>
      <c r="AX128" s="51"/>
      <c r="AY128" s="51"/>
      <c r="AZ128" s="51"/>
      <c r="BA128" s="52"/>
      <c r="BB128" s="51"/>
      <c r="BC128" s="54"/>
      <c r="BD128" s="51"/>
      <c r="BE128" s="51"/>
      <c r="BF128" s="52"/>
      <c r="BG128" s="51"/>
      <c r="BH128" s="51"/>
      <c r="BI128" s="51"/>
      <c r="BJ128" s="51"/>
      <c r="BK128" s="52"/>
      <c r="BL128" s="51"/>
      <c r="BM128" s="54"/>
      <c r="BN128" s="51"/>
      <c r="BO128" s="51"/>
      <c r="BP128" s="52"/>
      <c r="BQ128" s="51"/>
      <c r="BR128" s="54"/>
      <c r="BS128" s="51"/>
      <c r="BT128" s="51"/>
      <c r="BU128" s="52"/>
      <c r="BV128" s="51"/>
      <c r="BW128" s="54"/>
      <c r="BX128" s="51"/>
      <c r="BY128" s="51"/>
      <c r="BZ128" s="52"/>
      <c r="CA128" s="52"/>
      <c r="CB128" s="51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  <c r="DS128" s="72"/>
      <c r="DT128" s="72"/>
      <c r="DU128" s="54"/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/>
      <c r="EG128" s="54"/>
      <c r="EH128" s="54"/>
      <c r="EI128" s="54"/>
      <c r="EJ128" s="54"/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/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</row>
    <row x14ac:dyDescent="0.25" r="129" customHeight="1" ht="17.25">
      <c r="A129" s="54"/>
      <c r="B129" s="50"/>
      <c r="C129" s="249"/>
      <c r="D129" s="249"/>
      <c r="E129" s="249"/>
      <c r="F129" s="249"/>
      <c r="G129" s="50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4"/>
      <c r="U129" s="51"/>
      <c r="V129" s="51"/>
      <c r="W129" s="52"/>
      <c r="X129" s="52"/>
      <c r="Y129" s="51"/>
      <c r="Z129" s="51"/>
      <c r="AA129" s="51"/>
      <c r="AB129" s="52"/>
      <c r="AC129" s="52"/>
      <c r="AD129" s="52"/>
      <c r="AE129" s="52"/>
      <c r="AF129" s="52"/>
      <c r="AG129" s="52"/>
      <c r="AH129" s="51"/>
      <c r="AI129" s="52"/>
      <c r="AJ129" s="52"/>
      <c r="AK129" s="52"/>
      <c r="AL129" s="52"/>
      <c r="AM129" s="51"/>
      <c r="AN129" s="52"/>
      <c r="AO129" s="52"/>
      <c r="AP129" s="52"/>
      <c r="AQ129" s="52"/>
      <c r="AR129" s="51"/>
      <c r="AS129" s="51"/>
      <c r="AT129" s="51"/>
      <c r="AU129" s="51"/>
      <c r="AV129" s="52"/>
      <c r="AW129" s="51"/>
      <c r="AX129" s="51"/>
      <c r="AY129" s="51"/>
      <c r="AZ129" s="51"/>
      <c r="BA129" s="52"/>
      <c r="BB129" s="51"/>
      <c r="BC129" s="54"/>
      <c r="BD129" s="51"/>
      <c r="BE129" s="51"/>
      <c r="BF129" s="52"/>
      <c r="BG129" s="51"/>
      <c r="BH129" s="51"/>
      <c r="BI129" s="51"/>
      <c r="BJ129" s="51"/>
      <c r="BK129" s="52"/>
      <c r="BL129" s="51"/>
      <c r="BM129" s="54"/>
      <c r="BN129" s="51"/>
      <c r="BO129" s="51"/>
      <c r="BP129" s="52"/>
      <c r="BQ129" s="51"/>
      <c r="BR129" s="54"/>
      <c r="BS129" s="51"/>
      <c r="BT129" s="51"/>
      <c r="BU129" s="52"/>
      <c r="BV129" s="51"/>
      <c r="BW129" s="54"/>
      <c r="BX129" s="51"/>
      <c r="BY129" s="51"/>
      <c r="BZ129" s="52"/>
      <c r="CA129" s="52"/>
      <c r="CB129" s="51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  <c r="DS129" s="72"/>
      <c r="DT129" s="72"/>
      <c r="DU129" s="54"/>
      <c r="DV129" s="54"/>
      <c r="DW129" s="54"/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/>
      <c r="EO129" s="54"/>
      <c r="EP129" s="54"/>
      <c r="EQ129" s="54"/>
      <c r="ER129" s="54"/>
      <c r="ES129" s="54"/>
      <c r="ET129" s="54"/>
      <c r="EU129" s="54"/>
      <c r="EV129" s="54"/>
      <c r="EW129" s="54"/>
      <c r="EX129" s="54"/>
      <c r="EY129" s="54"/>
      <c r="EZ129" s="54"/>
      <c r="FA129" s="54"/>
      <c r="FB129" s="54"/>
      <c r="FC129" s="54"/>
      <c r="FD129" s="54"/>
      <c r="FE129" s="54"/>
      <c r="FF129" s="54"/>
      <c r="FG129" s="54"/>
      <c r="FH129" s="54"/>
      <c r="FI129" s="54"/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/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/>
      <c r="HZ129" s="54"/>
      <c r="IA129" s="54"/>
      <c r="IB129" s="54"/>
      <c r="IC129" s="54"/>
      <c r="ID129" s="54"/>
      <c r="IE129" s="54"/>
      <c r="IF129" s="54"/>
      <c r="IG129" s="54"/>
      <c r="IH129" s="54"/>
      <c r="II129" s="54"/>
    </row>
    <row x14ac:dyDescent="0.25" r="130" customHeight="1" ht="17.25">
      <c r="A130" s="54"/>
      <c r="B130" s="50"/>
      <c r="C130" s="249"/>
      <c r="D130" s="249"/>
      <c r="E130" s="249"/>
      <c r="F130" s="249"/>
      <c r="G130" s="50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4"/>
      <c r="U130" s="51"/>
      <c r="V130" s="51"/>
      <c r="W130" s="52"/>
      <c r="X130" s="52"/>
      <c r="Y130" s="51"/>
      <c r="Z130" s="51"/>
      <c r="AA130" s="51"/>
      <c r="AB130" s="52"/>
      <c r="AC130" s="52"/>
      <c r="AD130" s="52"/>
      <c r="AE130" s="52"/>
      <c r="AF130" s="52"/>
      <c r="AG130" s="52"/>
      <c r="AH130" s="51"/>
      <c r="AI130" s="52"/>
      <c r="AJ130" s="52"/>
      <c r="AK130" s="52"/>
      <c r="AL130" s="52"/>
      <c r="AM130" s="51"/>
      <c r="AN130" s="52"/>
      <c r="AO130" s="52"/>
      <c r="AP130" s="52"/>
      <c r="AQ130" s="52"/>
      <c r="AR130" s="51"/>
      <c r="AS130" s="51"/>
      <c r="AT130" s="51"/>
      <c r="AU130" s="51"/>
      <c r="AV130" s="52"/>
      <c r="AW130" s="51"/>
      <c r="AX130" s="51"/>
      <c r="AY130" s="51"/>
      <c r="AZ130" s="51"/>
      <c r="BA130" s="52"/>
      <c r="BB130" s="51"/>
      <c r="BC130" s="54"/>
      <c r="BD130" s="51"/>
      <c r="BE130" s="51"/>
      <c r="BF130" s="52"/>
      <c r="BG130" s="51"/>
      <c r="BH130" s="51"/>
      <c r="BI130" s="51"/>
      <c r="BJ130" s="51"/>
      <c r="BK130" s="52"/>
      <c r="BL130" s="51"/>
      <c r="BM130" s="54"/>
      <c r="BN130" s="51"/>
      <c r="BO130" s="51"/>
      <c r="BP130" s="52"/>
      <c r="BQ130" s="51"/>
      <c r="BR130" s="54"/>
      <c r="BS130" s="51"/>
      <c r="BT130" s="51"/>
      <c r="BU130" s="52"/>
      <c r="BV130" s="51"/>
      <c r="BW130" s="54"/>
      <c r="BX130" s="51"/>
      <c r="BY130" s="51"/>
      <c r="BZ130" s="52"/>
      <c r="CA130" s="52"/>
      <c r="CB130" s="51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  <c r="DS130" s="72"/>
      <c r="DT130" s="72"/>
      <c r="DU130" s="54"/>
      <c r="DV130" s="54"/>
      <c r="DW130" s="54"/>
      <c r="DX130" s="54"/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/>
      <c r="EO130" s="54"/>
      <c r="EP130" s="54"/>
      <c r="EQ130" s="54"/>
      <c r="ER130" s="54"/>
      <c r="ES130" s="54"/>
      <c r="ET130" s="54"/>
      <c r="EU130" s="54"/>
      <c r="EV130" s="54"/>
      <c r="EW130" s="54"/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/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/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</row>
    <row x14ac:dyDescent="0.25" r="131" customHeight="1" ht="17.25">
      <c r="A131" s="54"/>
      <c r="B131" s="50"/>
      <c r="C131" s="249"/>
      <c r="D131" s="249"/>
      <c r="E131" s="249"/>
      <c r="F131" s="249"/>
      <c r="G131" s="50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4"/>
      <c r="U131" s="51"/>
      <c r="V131" s="51"/>
      <c r="W131" s="52"/>
      <c r="X131" s="52"/>
      <c r="Y131" s="51"/>
      <c r="Z131" s="51"/>
      <c r="AA131" s="51"/>
      <c r="AB131" s="52"/>
      <c r="AC131" s="52"/>
      <c r="AD131" s="52"/>
      <c r="AE131" s="52"/>
      <c r="AF131" s="52"/>
      <c r="AG131" s="52"/>
      <c r="AH131" s="51"/>
      <c r="AI131" s="52"/>
      <c r="AJ131" s="52"/>
      <c r="AK131" s="52"/>
      <c r="AL131" s="52"/>
      <c r="AM131" s="51"/>
      <c r="AN131" s="52"/>
      <c r="AO131" s="52"/>
      <c r="AP131" s="52"/>
      <c r="AQ131" s="52"/>
      <c r="AR131" s="51"/>
      <c r="AS131" s="51"/>
      <c r="AT131" s="51"/>
      <c r="AU131" s="51"/>
      <c r="AV131" s="52"/>
      <c r="AW131" s="51"/>
      <c r="AX131" s="51"/>
      <c r="AY131" s="51"/>
      <c r="AZ131" s="51"/>
      <c r="BA131" s="52"/>
      <c r="BB131" s="51"/>
      <c r="BC131" s="54"/>
      <c r="BD131" s="51"/>
      <c r="BE131" s="51"/>
      <c r="BF131" s="52"/>
      <c r="BG131" s="51"/>
      <c r="BH131" s="51"/>
      <c r="BI131" s="51"/>
      <c r="BJ131" s="51"/>
      <c r="BK131" s="52"/>
      <c r="BL131" s="51"/>
      <c r="BM131" s="54"/>
      <c r="BN131" s="51"/>
      <c r="BO131" s="51"/>
      <c r="BP131" s="52"/>
      <c r="BQ131" s="51"/>
      <c r="BR131" s="54"/>
      <c r="BS131" s="51"/>
      <c r="BT131" s="51"/>
      <c r="BU131" s="52"/>
      <c r="BV131" s="51"/>
      <c r="BW131" s="54"/>
      <c r="BX131" s="51"/>
      <c r="BY131" s="51"/>
      <c r="BZ131" s="52"/>
      <c r="CA131" s="52"/>
      <c r="CB131" s="51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  <c r="DS131" s="72"/>
      <c r="DT131" s="72"/>
      <c r="DU131" s="54"/>
      <c r="DV131" s="54"/>
      <c r="DW131" s="54"/>
      <c r="DX131" s="54"/>
      <c r="DY131" s="54"/>
      <c r="DZ131" s="54"/>
      <c r="EA131" s="54"/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/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</row>
    <row x14ac:dyDescent="0.25" r="132" customHeight="1" ht="17.25">
      <c r="A132" s="54"/>
      <c r="B132" s="50"/>
      <c r="C132" s="249"/>
      <c r="D132" s="249"/>
      <c r="E132" s="249"/>
      <c r="F132" s="249"/>
      <c r="G132" s="50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4"/>
      <c r="U132" s="51"/>
      <c r="V132" s="51"/>
      <c r="W132" s="52"/>
      <c r="X132" s="52"/>
      <c r="Y132" s="51"/>
      <c r="Z132" s="51"/>
      <c r="AA132" s="51"/>
      <c r="AB132" s="52"/>
      <c r="AC132" s="52"/>
      <c r="AD132" s="52"/>
      <c r="AE132" s="52"/>
      <c r="AF132" s="52"/>
      <c r="AG132" s="52"/>
      <c r="AH132" s="51"/>
      <c r="AI132" s="52"/>
      <c r="AJ132" s="52"/>
      <c r="AK132" s="52"/>
      <c r="AL132" s="52"/>
      <c r="AM132" s="51"/>
      <c r="AN132" s="52"/>
      <c r="AO132" s="52"/>
      <c r="AP132" s="52"/>
      <c r="AQ132" s="52"/>
      <c r="AR132" s="51"/>
      <c r="AS132" s="51"/>
      <c r="AT132" s="51"/>
      <c r="AU132" s="51"/>
      <c r="AV132" s="52"/>
      <c r="AW132" s="51"/>
      <c r="AX132" s="51"/>
      <c r="AY132" s="51"/>
      <c r="AZ132" s="51"/>
      <c r="BA132" s="52"/>
      <c r="BB132" s="51"/>
      <c r="BC132" s="54"/>
      <c r="BD132" s="51"/>
      <c r="BE132" s="51"/>
      <c r="BF132" s="52"/>
      <c r="BG132" s="51"/>
      <c r="BH132" s="51"/>
      <c r="BI132" s="51"/>
      <c r="BJ132" s="51"/>
      <c r="BK132" s="52"/>
      <c r="BL132" s="51"/>
      <c r="BM132" s="54"/>
      <c r="BN132" s="51"/>
      <c r="BO132" s="51"/>
      <c r="BP132" s="52"/>
      <c r="BQ132" s="51"/>
      <c r="BR132" s="54"/>
      <c r="BS132" s="51"/>
      <c r="BT132" s="51"/>
      <c r="BU132" s="52"/>
      <c r="BV132" s="51"/>
      <c r="BW132" s="54"/>
      <c r="BX132" s="51"/>
      <c r="BY132" s="51"/>
      <c r="BZ132" s="52"/>
      <c r="CA132" s="52"/>
      <c r="CB132" s="51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/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</row>
    <row x14ac:dyDescent="0.25" r="133" customHeight="1" ht="17.25">
      <c r="A133" s="54"/>
      <c r="B133" s="50"/>
      <c r="C133" s="249"/>
      <c r="D133" s="249"/>
      <c r="E133" s="249"/>
      <c r="F133" s="249"/>
      <c r="G133" s="50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4"/>
      <c r="U133" s="51"/>
      <c r="V133" s="51"/>
      <c r="W133" s="52"/>
      <c r="X133" s="52"/>
      <c r="Y133" s="51"/>
      <c r="Z133" s="51"/>
      <c r="AA133" s="51"/>
      <c r="AB133" s="52"/>
      <c r="AC133" s="52"/>
      <c r="AD133" s="52"/>
      <c r="AE133" s="52"/>
      <c r="AF133" s="52"/>
      <c r="AG133" s="52"/>
      <c r="AH133" s="51"/>
      <c r="AI133" s="52"/>
      <c r="AJ133" s="52"/>
      <c r="AK133" s="52"/>
      <c r="AL133" s="52"/>
      <c r="AM133" s="51"/>
      <c r="AN133" s="52"/>
      <c r="AO133" s="52"/>
      <c r="AP133" s="52"/>
      <c r="AQ133" s="52"/>
      <c r="AR133" s="51"/>
      <c r="AS133" s="51"/>
      <c r="AT133" s="51"/>
      <c r="AU133" s="51"/>
      <c r="AV133" s="52"/>
      <c r="AW133" s="51"/>
      <c r="AX133" s="51"/>
      <c r="AY133" s="51"/>
      <c r="AZ133" s="51"/>
      <c r="BA133" s="52"/>
      <c r="BB133" s="51"/>
      <c r="BC133" s="54"/>
      <c r="BD133" s="51"/>
      <c r="BE133" s="51"/>
      <c r="BF133" s="52"/>
      <c r="BG133" s="51"/>
      <c r="BH133" s="51"/>
      <c r="BI133" s="51"/>
      <c r="BJ133" s="51"/>
      <c r="BK133" s="52"/>
      <c r="BL133" s="51"/>
      <c r="BM133" s="54"/>
      <c r="BN133" s="51"/>
      <c r="BO133" s="51"/>
      <c r="BP133" s="52"/>
      <c r="BQ133" s="51"/>
      <c r="BR133" s="54"/>
      <c r="BS133" s="51"/>
      <c r="BT133" s="51"/>
      <c r="BU133" s="52"/>
      <c r="BV133" s="51"/>
      <c r="BW133" s="54"/>
      <c r="BX133" s="51"/>
      <c r="BY133" s="51"/>
      <c r="BZ133" s="52"/>
      <c r="CA133" s="52"/>
      <c r="CB133" s="51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54"/>
      <c r="DV133" s="54"/>
      <c r="DW133" s="54"/>
      <c r="DX133" s="54"/>
      <c r="DY133" s="54"/>
      <c r="DZ133" s="54"/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/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</row>
    <row x14ac:dyDescent="0.25" r="134" customHeight="1" ht="17.25">
      <c r="A134" s="54"/>
      <c r="B134" s="50"/>
      <c r="C134" s="249"/>
      <c r="D134" s="249"/>
      <c r="E134" s="249"/>
      <c r="F134" s="249"/>
      <c r="G134" s="50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4"/>
      <c r="U134" s="51"/>
      <c r="V134" s="51"/>
      <c r="W134" s="52"/>
      <c r="X134" s="52"/>
      <c r="Y134" s="51"/>
      <c r="Z134" s="51"/>
      <c r="AA134" s="51"/>
      <c r="AB134" s="52"/>
      <c r="AC134" s="52"/>
      <c r="AD134" s="52"/>
      <c r="AE134" s="52"/>
      <c r="AF134" s="52"/>
      <c r="AG134" s="52"/>
      <c r="AH134" s="51"/>
      <c r="AI134" s="52"/>
      <c r="AJ134" s="52"/>
      <c r="AK134" s="52"/>
      <c r="AL134" s="52"/>
      <c r="AM134" s="51"/>
      <c r="AN134" s="52"/>
      <c r="AO134" s="52"/>
      <c r="AP134" s="52"/>
      <c r="AQ134" s="52"/>
      <c r="AR134" s="51"/>
      <c r="AS134" s="51"/>
      <c r="AT134" s="51"/>
      <c r="AU134" s="51"/>
      <c r="AV134" s="52"/>
      <c r="AW134" s="51"/>
      <c r="AX134" s="51"/>
      <c r="AY134" s="51"/>
      <c r="AZ134" s="51"/>
      <c r="BA134" s="52"/>
      <c r="BB134" s="51"/>
      <c r="BC134" s="54"/>
      <c r="BD134" s="51"/>
      <c r="BE134" s="51"/>
      <c r="BF134" s="52"/>
      <c r="BG134" s="51"/>
      <c r="BH134" s="51"/>
      <c r="BI134" s="51"/>
      <c r="BJ134" s="51"/>
      <c r="BK134" s="52"/>
      <c r="BL134" s="51"/>
      <c r="BM134" s="54"/>
      <c r="BN134" s="51"/>
      <c r="BO134" s="51"/>
      <c r="BP134" s="52"/>
      <c r="BQ134" s="51"/>
      <c r="BR134" s="54"/>
      <c r="BS134" s="51"/>
      <c r="BT134" s="51"/>
      <c r="BU134" s="52"/>
      <c r="BV134" s="51"/>
      <c r="BW134" s="54"/>
      <c r="BX134" s="51"/>
      <c r="BY134" s="51"/>
      <c r="BZ134" s="52"/>
      <c r="CA134" s="52"/>
      <c r="CB134" s="51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54"/>
      <c r="DV134" s="54"/>
      <c r="DW134" s="54"/>
      <c r="DX134" s="54"/>
      <c r="DY134" s="54"/>
      <c r="DZ134" s="54"/>
      <c r="EA134" s="54"/>
      <c r="EB134" s="54"/>
      <c r="EC134" s="54"/>
      <c r="ED134" s="54"/>
      <c r="EE134" s="54"/>
      <c r="EF134" s="54"/>
      <c r="EG134" s="54"/>
      <c r="EH134" s="54"/>
      <c r="EI134" s="54"/>
      <c r="EJ134" s="54"/>
      <c r="EK134" s="54"/>
      <c r="EL134" s="54"/>
      <c r="EM134" s="54"/>
      <c r="EN134" s="54"/>
      <c r="EO134" s="54"/>
      <c r="EP134" s="54"/>
      <c r="EQ134" s="54"/>
      <c r="ER134" s="54"/>
      <c r="ES134" s="54"/>
      <c r="ET134" s="54"/>
      <c r="EU134" s="54"/>
      <c r="EV134" s="54"/>
      <c r="EW134" s="54"/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/>
      <c r="FJ134" s="54"/>
      <c r="FK134" s="54"/>
      <c r="FL134" s="54"/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/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/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/>
    </row>
    <row x14ac:dyDescent="0.25" r="135" customHeight="1" ht="17.25">
      <c r="A135" s="54"/>
      <c r="B135" s="50"/>
      <c r="C135" s="249"/>
      <c r="D135" s="249"/>
      <c r="E135" s="249"/>
      <c r="F135" s="249"/>
      <c r="G135" s="50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4"/>
      <c r="U135" s="51"/>
      <c r="V135" s="51"/>
      <c r="W135" s="52"/>
      <c r="X135" s="52"/>
      <c r="Y135" s="51"/>
      <c r="Z135" s="51"/>
      <c r="AA135" s="51"/>
      <c r="AB135" s="52"/>
      <c r="AC135" s="52"/>
      <c r="AD135" s="52"/>
      <c r="AE135" s="52"/>
      <c r="AF135" s="52"/>
      <c r="AG135" s="52"/>
      <c r="AH135" s="51"/>
      <c r="AI135" s="52"/>
      <c r="AJ135" s="52"/>
      <c r="AK135" s="52"/>
      <c r="AL135" s="52"/>
      <c r="AM135" s="51"/>
      <c r="AN135" s="52"/>
      <c r="AO135" s="52"/>
      <c r="AP135" s="52"/>
      <c r="AQ135" s="52"/>
      <c r="AR135" s="51"/>
      <c r="AS135" s="51"/>
      <c r="AT135" s="51"/>
      <c r="AU135" s="51"/>
      <c r="AV135" s="52"/>
      <c r="AW135" s="51"/>
      <c r="AX135" s="51"/>
      <c r="AY135" s="51"/>
      <c r="AZ135" s="51"/>
      <c r="BA135" s="52"/>
      <c r="BB135" s="51"/>
      <c r="BC135" s="54"/>
      <c r="BD135" s="51"/>
      <c r="BE135" s="51"/>
      <c r="BF135" s="52"/>
      <c r="BG135" s="51"/>
      <c r="BH135" s="51"/>
      <c r="BI135" s="51"/>
      <c r="BJ135" s="51"/>
      <c r="BK135" s="52"/>
      <c r="BL135" s="51"/>
      <c r="BM135" s="54"/>
      <c r="BN135" s="51"/>
      <c r="BO135" s="51"/>
      <c r="BP135" s="52"/>
      <c r="BQ135" s="51"/>
      <c r="BR135" s="54"/>
      <c r="BS135" s="51"/>
      <c r="BT135" s="51"/>
      <c r="BU135" s="52"/>
      <c r="BV135" s="51"/>
      <c r="BW135" s="54"/>
      <c r="BX135" s="51"/>
      <c r="BY135" s="51"/>
      <c r="BZ135" s="52"/>
      <c r="CA135" s="52"/>
      <c r="CB135" s="51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  <c r="DS135" s="72"/>
      <c r="DT135" s="72"/>
      <c r="DU135" s="54"/>
      <c r="DV135" s="54"/>
      <c r="DW135" s="54"/>
      <c r="DX135" s="54"/>
      <c r="DY135" s="54"/>
      <c r="DZ135" s="54"/>
      <c r="EA135" s="54"/>
      <c r="EB135" s="54"/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/>
      <c r="EU135" s="54"/>
      <c r="EV135" s="54"/>
      <c r="EW135" s="54"/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/>
      <c r="FV135" s="54"/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/>
      <c r="IG135" s="54"/>
      <c r="IH135" s="54"/>
      <c r="II135" s="54"/>
    </row>
    <row x14ac:dyDescent="0.25" r="136" customHeight="1" ht="17.25">
      <c r="A136" s="54"/>
      <c r="B136" s="50"/>
      <c r="C136" s="249"/>
      <c r="D136" s="249"/>
      <c r="E136" s="249"/>
      <c r="F136" s="249"/>
      <c r="G136" s="50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4"/>
      <c r="U136" s="51"/>
      <c r="V136" s="51"/>
      <c r="W136" s="52"/>
      <c r="X136" s="52"/>
      <c r="Y136" s="51"/>
      <c r="Z136" s="51"/>
      <c r="AA136" s="51"/>
      <c r="AB136" s="52"/>
      <c r="AC136" s="52"/>
      <c r="AD136" s="52"/>
      <c r="AE136" s="52"/>
      <c r="AF136" s="52"/>
      <c r="AG136" s="52"/>
      <c r="AH136" s="51"/>
      <c r="AI136" s="52"/>
      <c r="AJ136" s="52"/>
      <c r="AK136" s="52"/>
      <c r="AL136" s="52"/>
      <c r="AM136" s="51"/>
      <c r="AN136" s="52"/>
      <c r="AO136" s="52"/>
      <c r="AP136" s="52"/>
      <c r="AQ136" s="52"/>
      <c r="AR136" s="51"/>
      <c r="AS136" s="51"/>
      <c r="AT136" s="51"/>
      <c r="AU136" s="51"/>
      <c r="AV136" s="52"/>
      <c r="AW136" s="51"/>
      <c r="AX136" s="51"/>
      <c r="AY136" s="51"/>
      <c r="AZ136" s="51"/>
      <c r="BA136" s="52"/>
      <c r="BB136" s="51"/>
      <c r="BC136" s="54"/>
      <c r="BD136" s="51"/>
      <c r="BE136" s="51"/>
      <c r="BF136" s="52"/>
      <c r="BG136" s="51"/>
      <c r="BH136" s="51"/>
      <c r="BI136" s="51"/>
      <c r="BJ136" s="51"/>
      <c r="BK136" s="52"/>
      <c r="BL136" s="51"/>
      <c r="BM136" s="54"/>
      <c r="BN136" s="51"/>
      <c r="BO136" s="51"/>
      <c r="BP136" s="52"/>
      <c r="BQ136" s="51"/>
      <c r="BR136" s="54"/>
      <c r="BS136" s="51"/>
      <c r="BT136" s="51"/>
      <c r="BU136" s="52"/>
      <c r="BV136" s="51"/>
      <c r="BW136" s="54"/>
      <c r="BX136" s="51"/>
      <c r="BY136" s="51"/>
      <c r="BZ136" s="52"/>
      <c r="CA136" s="52"/>
      <c r="CB136" s="51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54"/>
      <c r="DV136" s="54"/>
      <c r="DW136" s="54"/>
      <c r="DX136" s="54"/>
      <c r="DY136" s="54"/>
      <c r="DZ136" s="54"/>
      <c r="EA136" s="54"/>
      <c r="EB136" s="54"/>
      <c r="EC136" s="54"/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/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/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/>
      <c r="IG136" s="54"/>
      <c r="IH136" s="54"/>
      <c r="II136" s="54"/>
    </row>
    <row x14ac:dyDescent="0.25" r="137" customHeight="1" ht="17.25">
      <c r="A137" s="54"/>
      <c r="B137" s="50"/>
      <c r="C137" s="249"/>
      <c r="D137" s="249"/>
      <c r="E137" s="249"/>
      <c r="F137" s="249"/>
      <c r="G137" s="50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4"/>
      <c r="U137" s="51"/>
      <c r="V137" s="51"/>
      <c r="W137" s="52"/>
      <c r="X137" s="52"/>
      <c r="Y137" s="51"/>
      <c r="Z137" s="51"/>
      <c r="AA137" s="51"/>
      <c r="AB137" s="52"/>
      <c r="AC137" s="52"/>
      <c r="AD137" s="52"/>
      <c r="AE137" s="52"/>
      <c r="AF137" s="52"/>
      <c r="AG137" s="52"/>
      <c r="AH137" s="51"/>
      <c r="AI137" s="52"/>
      <c r="AJ137" s="52"/>
      <c r="AK137" s="52"/>
      <c r="AL137" s="52"/>
      <c r="AM137" s="51"/>
      <c r="AN137" s="52"/>
      <c r="AO137" s="52"/>
      <c r="AP137" s="52"/>
      <c r="AQ137" s="52"/>
      <c r="AR137" s="51"/>
      <c r="AS137" s="51"/>
      <c r="AT137" s="51"/>
      <c r="AU137" s="51"/>
      <c r="AV137" s="52"/>
      <c r="AW137" s="51"/>
      <c r="AX137" s="51"/>
      <c r="AY137" s="51"/>
      <c r="AZ137" s="51"/>
      <c r="BA137" s="52"/>
      <c r="BB137" s="51"/>
      <c r="BC137" s="54"/>
      <c r="BD137" s="51"/>
      <c r="BE137" s="51"/>
      <c r="BF137" s="52"/>
      <c r="BG137" s="51"/>
      <c r="BH137" s="51"/>
      <c r="BI137" s="51"/>
      <c r="BJ137" s="51"/>
      <c r="BK137" s="52"/>
      <c r="BL137" s="51"/>
      <c r="BM137" s="54"/>
      <c r="BN137" s="51"/>
      <c r="BO137" s="51"/>
      <c r="BP137" s="52"/>
      <c r="BQ137" s="51"/>
      <c r="BR137" s="54"/>
      <c r="BS137" s="51"/>
      <c r="BT137" s="51"/>
      <c r="BU137" s="52"/>
      <c r="BV137" s="51"/>
      <c r="BW137" s="54"/>
      <c r="BX137" s="51"/>
      <c r="BY137" s="51"/>
      <c r="BZ137" s="52"/>
      <c r="CA137" s="52"/>
      <c r="CB137" s="51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/>
      <c r="EE137" s="54"/>
      <c r="EF137" s="54"/>
      <c r="EG137" s="54"/>
      <c r="EH137" s="54"/>
      <c r="EI137" s="54"/>
      <c r="EJ137" s="54"/>
      <c r="EK137" s="54"/>
      <c r="EL137" s="54"/>
      <c r="EM137" s="54"/>
      <c r="EN137" s="54"/>
      <c r="EO137" s="54"/>
      <c r="EP137" s="54"/>
      <c r="EQ137" s="54"/>
      <c r="ER137" s="54"/>
      <c r="ES137" s="54"/>
      <c r="ET137" s="54"/>
      <c r="EU137" s="54"/>
      <c r="EV137" s="54"/>
      <c r="EW137" s="54"/>
      <c r="EX137" s="54"/>
      <c r="EY137" s="54"/>
      <c r="EZ137" s="54"/>
      <c r="FA137" s="54"/>
      <c r="FB137" s="54"/>
      <c r="FC137" s="54"/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/>
      <c r="FU137" s="54"/>
      <c r="FV137" s="54"/>
      <c r="FW137" s="54"/>
      <c r="FX137" s="54"/>
      <c r="FY137" s="54"/>
      <c r="FZ137" s="54"/>
      <c r="GA137" s="54"/>
      <c r="GB137" s="54"/>
      <c r="GC137" s="54"/>
      <c r="GD137" s="54"/>
      <c r="GE137" s="54"/>
      <c r="GF137" s="54"/>
      <c r="GG137" s="54"/>
      <c r="GH137" s="54"/>
      <c r="GI137" s="54"/>
      <c r="GJ137" s="54"/>
      <c r="GK137" s="54"/>
      <c r="GL137" s="54"/>
      <c r="GM137" s="54"/>
      <c r="GN137" s="54"/>
      <c r="GO137" s="54"/>
      <c r="GP137" s="54"/>
      <c r="GQ137" s="54"/>
      <c r="GR137" s="54"/>
      <c r="GS137" s="54"/>
      <c r="GT137" s="54"/>
      <c r="GU137" s="54"/>
      <c r="GV137" s="54"/>
      <c r="GW137" s="54"/>
      <c r="GX137" s="54"/>
      <c r="GY137" s="54"/>
      <c r="GZ137" s="54"/>
      <c r="HA137" s="54"/>
      <c r="HB137" s="54"/>
      <c r="HC137" s="54"/>
      <c r="HD137" s="54"/>
      <c r="HE137" s="54"/>
      <c r="HF137" s="54"/>
      <c r="HG137" s="54"/>
      <c r="HH137" s="54"/>
      <c r="HI137" s="54"/>
      <c r="HJ137" s="54"/>
      <c r="HK137" s="54"/>
      <c r="HL137" s="54"/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/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</row>
    <row x14ac:dyDescent="0.25" r="138" customHeight="1" ht="17.25">
      <c r="A138" s="54"/>
      <c r="B138" s="50"/>
      <c r="C138" s="249"/>
      <c r="D138" s="249"/>
      <c r="E138" s="249"/>
      <c r="F138" s="249"/>
      <c r="G138" s="50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4"/>
      <c r="U138" s="51"/>
      <c r="V138" s="51"/>
      <c r="W138" s="52"/>
      <c r="X138" s="52"/>
      <c r="Y138" s="51"/>
      <c r="Z138" s="51"/>
      <c r="AA138" s="51"/>
      <c r="AB138" s="52"/>
      <c r="AC138" s="52"/>
      <c r="AD138" s="52"/>
      <c r="AE138" s="52"/>
      <c r="AF138" s="52"/>
      <c r="AG138" s="52"/>
      <c r="AH138" s="51"/>
      <c r="AI138" s="52"/>
      <c r="AJ138" s="52"/>
      <c r="AK138" s="52"/>
      <c r="AL138" s="52"/>
      <c r="AM138" s="51"/>
      <c r="AN138" s="52"/>
      <c r="AO138" s="52"/>
      <c r="AP138" s="52"/>
      <c r="AQ138" s="52"/>
      <c r="AR138" s="51"/>
      <c r="AS138" s="51"/>
      <c r="AT138" s="51"/>
      <c r="AU138" s="51"/>
      <c r="AV138" s="52"/>
      <c r="AW138" s="51"/>
      <c r="AX138" s="51"/>
      <c r="AY138" s="51"/>
      <c r="AZ138" s="51"/>
      <c r="BA138" s="52"/>
      <c r="BB138" s="51"/>
      <c r="BC138" s="54"/>
      <c r="BD138" s="51"/>
      <c r="BE138" s="51"/>
      <c r="BF138" s="52"/>
      <c r="BG138" s="51"/>
      <c r="BH138" s="51"/>
      <c r="BI138" s="51"/>
      <c r="BJ138" s="51"/>
      <c r="BK138" s="52"/>
      <c r="BL138" s="51"/>
      <c r="BM138" s="54"/>
      <c r="BN138" s="51"/>
      <c r="BO138" s="51"/>
      <c r="BP138" s="52"/>
      <c r="BQ138" s="51"/>
      <c r="BR138" s="54"/>
      <c r="BS138" s="51"/>
      <c r="BT138" s="51"/>
      <c r="BU138" s="52"/>
      <c r="BV138" s="51"/>
      <c r="BW138" s="54"/>
      <c r="BX138" s="51"/>
      <c r="BY138" s="51"/>
      <c r="BZ138" s="52"/>
      <c r="CA138" s="52"/>
      <c r="CB138" s="51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/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/>
      <c r="EY138" s="54"/>
      <c r="EZ138" s="54"/>
      <c r="FA138" s="54"/>
      <c r="FB138" s="54"/>
      <c r="FC138" s="54"/>
      <c r="FD138" s="54"/>
      <c r="FE138" s="54"/>
      <c r="FF138" s="54"/>
      <c r="FG138" s="54"/>
      <c r="FH138" s="54"/>
      <c r="FI138" s="54"/>
      <c r="FJ138" s="54"/>
      <c r="FK138" s="54"/>
      <c r="FL138" s="54"/>
      <c r="FM138" s="54"/>
      <c r="FN138" s="54"/>
      <c r="FO138" s="54"/>
      <c r="FP138" s="54"/>
      <c r="FQ138" s="54"/>
      <c r="FR138" s="54"/>
      <c r="FS138" s="54"/>
      <c r="FT138" s="54"/>
      <c r="FU138" s="54"/>
      <c r="FV138" s="54"/>
      <c r="FW138" s="54"/>
      <c r="FX138" s="54"/>
      <c r="FY138" s="54"/>
      <c r="FZ138" s="54"/>
      <c r="GA138" s="54"/>
      <c r="GB138" s="54"/>
      <c r="GC138" s="54"/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/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/>
      <c r="II138" s="54"/>
    </row>
    <row x14ac:dyDescent="0.25" r="139" customHeight="1" ht="17.25">
      <c r="A139" s="54"/>
      <c r="B139" s="50"/>
      <c r="C139" s="249"/>
      <c r="D139" s="249"/>
      <c r="E139" s="249"/>
      <c r="F139" s="249"/>
      <c r="G139" s="50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4"/>
      <c r="U139" s="51"/>
      <c r="V139" s="51"/>
      <c r="W139" s="52"/>
      <c r="X139" s="52"/>
      <c r="Y139" s="51"/>
      <c r="Z139" s="51"/>
      <c r="AA139" s="51"/>
      <c r="AB139" s="52"/>
      <c r="AC139" s="52"/>
      <c r="AD139" s="52"/>
      <c r="AE139" s="52"/>
      <c r="AF139" s="52"/>
      <c r="AG139" s="52"/>
      <c r="AH139" s="51"/>
      <c r="AI139" s="52"/>
      <c r="AJ139" s="52"/>
      <c r="AK139" s="52"/>
      <c r="AL139" s="52"/>
      <c r="AM139" s="51"/>
      <c r="AN139" s="52"/>
      <c r="AO139" s="52"/>
      <c r="AP139" s="52"/>
      <c r="AQ139" s="52"/>
      <c r="AR139" s="51"/>
      <c r="AS139" s="51"/>
      <c r="AT139" s="51"/>
      <c r="AU139" s="51"/>
      <c r="AV139" s="52"/>
      <c r="AW139" s="51"/>
      <c r="AX139" s="51"/>
      <c r="AY139" s="51"/>
      <c r="AZ139" s="51"/>
      <c r="BA139" s="52"/>
      <c r="BB139" s="51"/>
      <c r="BC139" s="54"/>
      <c r="BD139" s="51"/>
      <c r="BE139" s="51"/>
      <c r="BF139" s="52"/>
      <c r="BG139" s="51"/>
      <c r="BH139" s="51"/>
      <c r="BI139" s="51"/>
      <c r="BJ139" s="51"/>
      <c r="BK139" s="52"/>
      <c r="BL139" s="51"/>
      <c r="BM139" s="54"/>
      <c r="BN139" s="51"/>
      <c r="BO139" s="51"/>
      <c r="BP139" s="52"/>
      <c r="BQ139" s="51"/>
      <c r="BR139" s="54"/>
      <c r="BS139" s="51"/>
      <c r="BT139" s="51"/>
      <c r="BU139" s="52"/>
      <c r="BV139" s="51"/>
      <c r="BW139" s="54"/>
      <c r="BX139" s="51"/>
      <c r="BY139" s="51"/>
      <c r="BZ139" s="52"/>
      <c r="CA139" s="52"/>
      <c r="CB139" s="51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/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</row>
    <row x14ac:dyDescent="0.25" r="140" customHeight="1" ht="17.25">
      <c r="A140" s="54"/>
      <c r="B140" s="50"/>
      <c r="C140" s="249"/>
      <c r="D140" s="249"/>
      <c r="E140" s="249"/>
      <c r="F140" s="249"/>
      <c r="G140" s="50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4"/>
      <c r="U140" s="51"/>
      <c r="V140" s="51"/>
      <c r="W140" s="52"/>
      <c r="X140" s="52"/>
      <c r="Y140" s="51"/>
      <c r="Z140" s="51"/>
      <c r="AA140" s="51"/>
      <c r="AB140" s="52"/>
      <c r="AC140" s="52"/>
      <c r="AD140" s="52"/>
      <c r="AE140" s="52"/>
      <c r="AF140" s="52"/>
      <c r="AG140" s="52"/>
      <c r="AH140" s="51"/>
      <c r="AI140" s="52"/>
      <c r="AJ140" s="52"/>
      <c r="AK140" s="52"/>
      <c r="AL140" s="52"/>
      <c r="AM140" s="51"/>
      <c r="AN140" s="52"/>
      <c r="AO140" s="52"/>
      <c r="AP140" s="52"/>
      <c r="AQ140" s="52"/>
      <c r="AR140" s="51"/>
      <c r="AS140" s="51"/>
      <c r="AT140" s="51"/>
      <c r="AU140" s="51"/>
      <c r="AV140" s="52"/>
      <c r="AW140" s="51"/>
      <c r="AX140" s="51"/>
      <c r="AY140" s="51"/>
      <c r="AZ140" s="51"/>
      <c r="BA140" s="52"/>
      <c r="BB140" s="51"/>
      <c r="BC140" s="54"/>
      <c r="BD140" s="51"/>
      <c r="BE140" s="51"/>
      <c r="BF140" s="52"/>
      <c r="BG140" s="51"/>
      <c r="BH140" s="51"/>
      <c r="BI140" s="51"/>
      <c r="BJ140" s="51"/>
      <c r="BK140" s="52"/>
      <c r="BL140" s="51"/>
      <c r="BM140" s="54"/>
      <c r="BN140" s="51"/>
      <c r="BO140" s="51"/>
      <c r="BP140" s="52"/>
      <c r="BQ140" s="51"/>
      <c r="BR140" s="54"/>
      <c r="BS140" s="51"/>
      <c r="BT140" s="51"/>
      <c r="BU140" s="52"/>
      <c r="BV140" s="51"/>
      <c r="BW140" s="54"/>
      <c r="BX140" s="51"/>
      <c r="BY140" s="51"/>
      <c r="BZ140" s="52"/>
      <c r="CA140" s="52"/>
      <c r="CB140" s="51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/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/>
      <c r="FA140" s="54"/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</row>
    <row x14ac:dyDescent="0.25" r="141" customHeight="1" ht="17.25">
      <c r="A141" s="54"/>
      <c r="B141" s="50"/>
      <c r="C141" s="249"/>
      <c r="D141" s="249"/>
      <c r="E141" s="249"/>
      <c r="F141" s="249"/>
      <c r="G141" s="50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4"/>
      <c r="U141" s="51"/>
      <c r="V141" s="51"/>
      <c r="W141" s="52"/>
      <c r="X141" s="52"/>
      <c r="Y141" s="51"/>
      <c r="Z141" s="51"/>
      <c r="AA141" s="51"/>
      <c r="AB141" s="52"/>
      <c r="AC141" s="52"/>
      <c r="AD141" s="52"/>
      <c r="AE141" s="52"/>
      <c r="AF141" s="52"/>
      <c r="AG141" s="52"/>
      <c r="AH141" s="51"/>
      <c r="AI141" s="52"/>
      <c r="AJ141" s="52"/>
      <c r="AK141" s="52"/>
      <c r="AL141" s="52"/>
      <c r="AM141" s="51"/>
      <c r="AN141" s="52"/>
      <c r="AO141" s="52"/>
      <c r="AP141" s="52"/>
      <c r="AQ141" s="52"/>
      <c r="AR141" s="51"/>
      <c r="AS141" s="51"/>
      <c r="AT141" s="51"/>
      <c r="AU141" s="51"/>
      <c r="AV141" s="52"/>
      <c r="AW141" s="51"/>
      <c r="AX141" s="51"/>
      <c r="AY141" s="51"/>
      <c r="AZ141" s="51"/>
      <c r="BA141" s="52"/>
      <c r="BB141" s="51"/>
      <c r="BC141" s="54"/>
      <c r="BD141" s="51"/>
      <c r="BE141" s="51"/>
      <c r="BF141" s="52"/>
      <c r="BG141" s="51"/>
      <c r="BH141" s="51"/>
      <c r="BI141" s="51"/>
      <c r="BJ141" s="51"/>
      <c r="BK141" s="52"/>
      <c r="BL141" s="51"/>
      <c r="BM141" s="54"/>
      <c r="BN141" s="51"/>
      <c r="BO141" s="51"/>
      <c r="BP141" s="52"/>
      <c r="BQ141" s="51"/>
      <c r="BR141" s="54"/>
      <c r="BS141" s="51"/>
      <c r="BT141" s="51"/>
      <c r="BU141" s="52"/>
      <c r="BV141" s="51"/>
      <c r="BW141" s="54"/>
      <c r="BX141" s="51"/>
      <c r="BY141" s="51"/>
      <c r="BZ141" s="52"/>
      <c r="CA141" s="52"/>
      <c r="CB141" s="51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  <c r="DS141" s="72"/>
      <c r="DT141" s="72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/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/>
      <c r="FA141" s="54"/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</row>
    <row x14ac:dyDescent="0.25" r="142" customHeight="1" ht="17.25">
      <c r="A142" s="54"/>
      <c r="B142" s="50"/>
      <c r="C142" s="249"/>
      <c r="D142" s="249"/>
      <c r="E142" s="249"/>
      <c r="F142" s="249"/>
      <c r="G142" s="50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4"/>
      <c r="U142" s="51"/>
      <c r="V142" s="51"/>
      <c r="W142" s="52"/>
      <c r="X142" s="52"/>
      <c r="Y142" s="51"/>
      <c r="Z142" s="51"/>
      <c r="AA142" s="51"/>
      <c r="AB142" s="52"/>
      <c r="AC142" s="52"/>
      <c r="AD142" s="52"/>
      <c r="AE142" s="52"/>
      <c r="AF142" s="52"/>
      <c r="AG142" s="52"/>
      <c r="AH142" s="51"/>
      <c r="AI142" s="52"/>
      <c r="AJ142" s="52"/>
      <c r="AK142" s="52"/>
      <c r="AL142" s="52"/>
      <c r="AM142" s="51"/>
      <c r="AN142" s="52"/>
      <c r="AO142" s="52"/>
      <c r="AP142" s="52"/>
      <c r="AQ142" s="52"/>
      <c r="AR142" s="51"/>
      <c r="AS142" s="51"/>
      <c r="AT142" s="51"/>
      <c r="AU142" s="51"/>
      <c r="AV142" s="52"/>
      <c r="AW142" s="51"/>
      <c r="AX142" s="51"/>
      <c r="AY142" s="51"/>
      <c r="AZ142" s="51"/>
      <c r="BA142" s="52"/>
      <c r="BB142" s="51"/>
      <c r="BC142" s="54"/>
      <c r="BD142" s="51"/>
      <c r="BE142" s="51"/>
      <c r="BF142" s="52"/>
      <c r="BG142" s="51"/>
      <c r="BH142" s="51"/>
      <c r="BI142" s="51"/>
      <c r="BJ142" s="51"/>
      <c r="BK142" s="52"/>
      <c r="BL142" s="51"/>
      <c r="BM142" s="54"/>
      <c r="BN142" s="51"/>
      <c r="BO142" s="51"/>
      <c r="BP142" s="52"/>
      <c r="BQ142" s="51"/>
      <c r="BR142" s="54"/>
      <c r="BS142" s="51"/>
      <c r="BT142" s="51"/>
      <c r="BU142" s="52"/>
      <c r="BV142" s="51"/>
      <c r="BW142" s="54"/>
      <c r="BX142" s="51"/>
      <c r="BY142" s="51"/>
      <c r="BZ142" s="52"/>
      <c r="CA142" s="52"/>
      <c r="CB142" s="51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/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</row>
    <row x14ac:dyDescent="0.25" r="143" customHeight="1" ht="17.25">
      <c r="A143" s="54"/>
      <c r="B143" s="50"/>
      <c r="C143" s="249"/>
      <c r="D143" s="249"/>
      <c r="E143" s="249"/>
      <c r="F143" s="249"/>
      <c r="G143" s="50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4"/>
      <c r="U143" s="51"/>
      <c r="V143" s="51"/>
      <c r="W143" s="52"/>
      <c r="X143" s="52"/>
      <c r="Y143" s="51"/>
      <c r="Z143" s="51"/>
      <c r="AA143" s="51"/>
      <c r="AB143" s="52"/>
      <c r="AC143" s="52"/>
      <c r="AD143" s="52"/>
      <c r="AE143" s="52"/>
      <c r="AF143" s="52"/>
      <c r="AG143" s="52"/>
      <c r="AH143" s="51"/>
      <c r="AI143" s="52"/>
      <c r="AJ143" s="52"/>
      <c r="AK143" s="52"/>
      <c r="AL143" s="52"/>
      <c r="AM143" s="51"/>
      <c r="AN143" s="52"/>
      <c r="AO143" s="52"/>
      <c r="AP143" s="52"/>
      <c r="AQ143" s="52"/>
      <c r="AR143" s="51"/>
      <c r="AS143" s="51"/>
      <c r="AT143" s="51"/>
      <c r="AU143" s="51"/>
      <c r="AV143" s="52"/>
      <c r="AW143" s="51"/>
      <c r="AX143" s="51"/>
      <c r="AY143" s="51"/>
      <c r="AZ143" s="51"/>
      <c r="BA143" s="52"/>
      <c r="BB143" s="51"/>
      <c r="BC143" s="54"/>
      <c r="BD143" s="51"/>
      <c r="BE143" s="51"/>
      <c r="BF143" s="52"/>
      <c r="BG143" s="51"/>
      <c r="BH143" s="51"/>
      <c r="BI143" s="51"/>
      <c r="BJ143" s="51"/>
      <c r="BK143" s="52"/>
      <c r="BL143" s="51"/>
      <c r="BM143" s="54"/>
      <c r="BN143" s="51"/>
      <c r="BO143" s="51"/>
      <c r="BP143" s="52"/>
      <c r="BQ143" s="51"/>
      <c r="BR143" s="54"/>
      <c r="BS143" s="51"/>
      <c r="BT143" s="51"/>
      <c r="BU143" s="52"/>
      <c r="BV143" s="51"/>
      <c r="BW143" s="54"/>
      <c r="BX143" s="51"/>
      <c r="BY143" s="51"/>
      <c r="BZ143" s="52"/>
      <c r="CA143" s="52"/>
      <c r="CB143" s="51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  <c r="DS143" s="72"/>
      <c r="DT143" s="72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/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/>
      <c r="FA143" s="54"/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</row>
    <row x14ac:dyDescent="0.25" r="144" customHeight="1" ht="17.25">
      <c r="A144" s="54"/>
      <c r="B144" s="50"/>
      <c r="C144" s="249"/>
      <c r="D144" s="249"/>
      <c r="E144" s="249"/>
      <c r="F144" s="249"/>
      <c r="G144" s="50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4"/>
      <c r="U144" s="51"/>
      <c r="V144" s="51"/>
      <c r="W144" s="52"/>
      <c r="X144" s="52"/>
      <c r="Y144" s="51"/>
      <c r="Z144" s="51"/>
      <c r="AA144" s="51"/>
      <c r="AB144" s="52"/>
      <c r="AC144" s="52"/>
      <c r="AD144" s="52"/>
      <c r="AE144" s="52"/>
      <c r="AF144" s="52"/>
      <c r="AG144" s="52"/>
      <c r="AH144" s="51"/>
      <c r="AI144" s="52"/>
      <c r="AJ144" s="52"/>
      <c r="AK144" s="52"/>
      <c r="AL144" s="52"/>
      <c r="AM144" s="51"/>
      <c r="AN144" s="52"/>
      <c r="AO144" s="52"/>
      <c r="AP144" s="52"/>
      <c r="AQ144" s="52"/>
      <c r="AR144" s="51"/>
      <c r="AS144" s="51"/>
      <c r="AT144" s="51"/>
      <c r="AU144" s="51"/>
      <c r="AV144" s="52"/>
      <c r="AW144" s="51"/>
      <c r="AX144" s="51"/>
      <c r="AY144" s="51"/>
      <c r="AZ144" s="51"/>
      <c r="BA144" s="52"/>
      <c r="BB144" s="51"/>
      <c r="BC144" s="54"/>
      <c r="BD144" s="51"/>
      <c r="BE144" s="51"/>
      <c r="BF144" s="52"/>
      <c r="BG144" s="51"/>
      <c r="BH144" s="51"/>
      <c r="BI144" s="51"/>
      <c r="BJ144" s="51"/>
      <c r="BK144" s="52"/>
      <c r="BL144" s="51"/>
      <c r="BM144" s="54"/>
      <c r="BN144" s="51"/>
      <c r="BO144" s="51"/>
      <c r="BP144" s="52"/>
      <c r="BQ144" s="51"/>
      <c r="BR144" s="54"/>
      <c r="BS144" s="51"/>
      <c r="BT144" s="51"/>
      <c r="BU144" s="52"/>
      <c r="BV144" s="51"/>
      <c r="BW144" s="54"/>
      <c r="BX144" s="51"/>
      <c r="BY144" s="51"/>
      <c r="BZ144" s="52"/>
      <c r="CA144" s="52"/>
      <c r="CB144" s="51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  <c r="DS144" s="72"/>
      <c r="DT144" s="72"/>
      <c r="DU144" s="54"/>
      <c r="DV144" s="54"/>
      <c r="DW144" s="54"/>
      <c r="DX144" s="54"/>
      <c r="DY144" s="54"/>
      <c r="DZ144" s="54"/>
      <c r="EA144" s="54"/>
      <c r="EB144" s="54"/>
      <c r="EC144" s="54"/>
      <c r="ED144" s="54"/>
      <c r="EE144" s="54"/>
      <c r="EF144" s="54"/>
      <c r="EG144" s="54"/>
      <c r="EH144" s="54"/>
      <c r="EI144" s="54"/>
      <c r="EJ144" s="54"/>
      <c r="EK144" s="54"/>
      <c r="EL144" s="54"/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/>
      <c r="EX144" s="54"/>
      <c r="EY144" s="54"/>
      <c r="EZ144" s="54"/>
      <c r="FA144" s="54"/>
      <c r="FB144" s="54"/>
      <c r="FC144" s="54"/>
      <c r="FD144" s="54"/>
      <c r="FE144" s="54"/>
      <c r="FF144" s="54"/>
      <c r="FG144" s="54"/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/>
      <c r="FS144" s="54"/>
      <c r="FT144" s="54"/>
      <c r="FU144" s="54"/>
      <c r="FV144" s="54"/>
      <c r="FW144" s="54"/>
      <c r="FX144" s="54"/>
      <c r="FY144" s="54"/>
      <c r="FZ144" s="54"/>
      <c r="GA144" s="54"/>
      <c r="GB144" s="54"/>
      <c r="GC144" s="54"/>
      <c r="GD144" s="54"/>
      <c r="GE144" s="54"/>
      <c r="GF144" s="54"/>
      <c r="GG144" s="54"/>
      <c r="GH144" s="54"/>
      <c r="GI144" s="54"/>
      <c r="GJ144" s="54"/>
      <c r="GK144" s="54"/>
      <c r="GL144" s="54"/>
      <c r="GM144" s="54"/>
      <c r="GN144" s="54"/>
      <c r="GO144" s="54"/>
      <c r="GP144" s="54"/>
      <c r="GQ144" s="54"/>
      <c r="GR144" s="54"/>
      <c r="GS144" s="54"/>
      <c r="GT144" s="54"/>
      <c r="GU144" s="54"/>
      <c r="GV144" s="54"/>
      <c r="GW144" s="54"/>
      <c r="GX144" s="54"/>
      <c r="GY144" s="54"/>
      <c r="GZ144" s="54"/>
      <c r="HA144" s="54"/>
      <c r="HB144" s="54"/>
      <c r="HC144" s="54"/>
      <c r="HD144" s="54"/>
      <c r="HE144" s="54"/>
      <c r="HF144" s="54"/>
      <c r="HG144" s="54"/>
      <c r="HH144" s="54"/>
      <c r="HI144" s="54"/>
      <c r="HJ144" s="54"/>
      <c r="HK144" s="54"/>
      <c r="HL144" s="54"/>
      <c r="HM144" s="54"/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</row>
    <row x14ac:dyDescent="0.25" r="145" customHeight="1" ht="17.25">
      <c r="A145" s="54"/>
      <c r="B145" s="50"/>
      <c r="C145" s="249"/>
      <c r="D145" s="249"/>
      <c r="E145" s="249"/>
      <c r="F145" s="249"/>
      <c r="G145" s="50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4"/>
      <c r="U145" s="51"/>
      <c r="V145" s="51"/>
      <c r="W145" s="52"/>
      <c r="X145" s="52"/>
      <c r="Y145" s="51"/>
      <c r="Z145" s="51"/>
      <c r="AA145" s="51"/>
      <c r="AB145" s="52"/>
      <c r="AC145" s="52"/>
      <c r="AD145" s="52"/>
      <c r="AE145" s="52"/>
      <c r="AF145" s="52"/>
      <c r="AG145" s="52"/>
      <c r="AH145" s="51"/>
      <c r="AI145" s="52"/>
      <c r="AJ145" s="52"/>
      <c r="AK145" s="52"/>
      <c r="AL145" s="52"/>
      <c r="AM145" s="51"/>
      <c r="AN145" s="52"/>
      <c r="AO145" s="52"/>
      <c r="AP145" s="52"/>
      <c r="AQ145" s="52"/>
      <c r="AR145" s="51"/>
      <c r="AS145" s="51"/>
      <c r="AT145" s="51"/>
      <c r="AU145" s="51"/>
      <c r="AV145" s="52"/>
      <c r="AW145" s="51"/>
      <c r="AX145" s="51"/>
      <c r="AY145" s="51"/>
      <c r="AZ145" s="51"/>
      <c r="BA145" s="52"/>
      <c r="BB145" s="51"/>
      <c r="BC145" s="54"/>
      <c r="BD145" s="51"/>
      <c r="BE145" s="51"/>
      <c r="BF145" s="52"/>
      <c r="BG145" s="51"/>
      <c r="BH145" s="51"/>
      <c r="BI145" s="51"/>
      <c r="BJ145" s="51"/>
      <c r="BK145" s="52"/>
      <c r="BL145" s="51"/>
      <c r="BM145" s="54"/>
      <c r="BN145" s="51"/>
      <c r="BO145" s="51"/>
      <c r="BP145" s="52"/>
      <c r="BQ145" s="51"/>
      <c r="BR145" s="54"/>
      <c r="BS145" s="51"/>
      <c r="BT145" s="51"/>
      <c r="BU145" s="52"/>
      <c r="BV145" s="51"/>
      <c r="BW145" s="54"/>
      <c r="BX145" s="51"/>
      <c r="BY145" s="51"/>
      <c r="BZ145" s="52"/>
      <c r="CA145" s="52"/>
      <c r="CB145" s="51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54"/>
      <c r="DV145" s="54"/>
      <c r="DW145" s="54"/>
      <c r="DX145" s="54"/>
      <c r="DY145" s="54"/>
      <c r="DZ145" s="54"/>
      <c r="EA145" s="54"/>
      <c r="EB145" s="54"/>
      <c r="EC145" s="54"/>
      <c r="ED145" s="54"/>
      <c r="EE145" s="54"/>
      <c r="EF145" s="54"/>
      <c r="EG145" s="54"/>
      <c r="EH145" s="54"/>
      <c r="EI145" s="54"/>
      <c r="EJ145" s="54"/>
      <c r="EK145" s="54"/>
      <c r="EL145" s="54"/>
      <c r="EM145" s="54"/>
      <c r="EN145" s="54"/>
      <c r="EO145" s="54"/>
      <c r="EP145" s="54"/>
      <c r="EQ145" s="54"/>
      <c r="ER145" s="54"/>
      <c r="ES145" s="54"/>
      <c r="ET145" s="54"/>
      <c r="EU145" s="54"/>
      <c r="EV145" s="54"/>
      <c r="EW145" s="54"/>
      <c r="EX145" s="54"/>
      <c r="EY145" s="54"/>
      <c r="EZ145" s="54"/>
      <c r="FA145" s="54"/>
      <c r="FB145" s="54"/>
      <c r="FC145" s="54"/>
      <c r="FD145" s="54"/>
      <c r="FE145" s="54"/>
      <c r="FF145" s="54"/>
      <c r="FG145" s="54"/>
      <c r="FH145" s="54"/>
      <c r="FI145" s="54"/>
      <c r="FJ145" s="54"/>
      <c r="FK145" s="54"/>
      <c r="FL145" s="54"/>
      <c r="FM145" s="54"/>
      <c r="FN145" s="54"/>
      <c r="FO145" s="54"/>
      <c r="FP145" s="54"/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/>
      <c r="GC145" s="54"/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</row>
    <row x14ac:dyDescent="0.25" r="146" customHeight="1" ht="17.25">
      <c r="A146" s="54"/>
      <c r="B146" s="50"/>
      <c r="C146" s="249"/>
      <c r="D146" s="249"/>
      <c r="E146" s="249"/>
      <c r="F146" s="249"/>
      <c r="G146" s="50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4"/>
      <c r="U146" s="51"/>
      <c r="V146" s="51"/>
      <c r="W146" s="52"/>
      <c r="X146" s="52"/>
      <c r="Y146" s="51"/>
      <c r="Z146" s="51"/>
      <c r="AA146" s="51"/>
      <c r="AB146" s="52"/>
      <c r="AC146" s="52"/>
      <c r="AD146" s="52"/>
      <c r="AE146" s="52"/>
      <c r="AF146" s="52"/>
      <c r="AG146" s="52"/>
      <c r="AH146" s="51"/>
      <c r="AI146" s="52"/>
      <c r="AJ146" s="52"/>
      <c r="AK146" s="52"/>
      <c r="AL146" s="52"/>
      <c r="AM146" s="51"/>
      <c r="AN146" s="52"/>
      <c r="AO146" s="52"/>
      <c r="AP146" s="52"/>
      <c r="AQ146" s="52"/>
      <c r="AR146" s="51"/>
      <c r="AS146" s="51"/>
      <c r="AT146" s="51"/>
      <c r="AU146" s="51"/>
      <c r="AV146" s="52"/>
      <c r="AW146" s="51"/>
      <c r="AX146" s="51"/>
      <c r="AY146" s="51"/>
      <c r="AZ146" s="51"/>
      <c r="BA146" s="52"/>
      <c r="BB146" s="51"/>
      <c r="BC146" s="54"/>
      <c r="BD146" s="51"/>
      <c r="BE146" s="51"/>
      <c r="BF146" s="52"/>
      <c r="BG146" s="51"/>
      <c r="BH146" s="51"/>
      <c r="BI146" s="51"/>
      <c r="BJ146" s="51"/>
      <c r="BK146" s="52"/>
      <c r="BL146" s="51"/>
      <c r="BM146" s="54"/>
      <c r="BN146" s="51"/>
      <c r="BO146" s="51"/>
      <c r="BP146" s="52"/>
      <c r="BQ146" s="51"/>
      <c r="BR146" s="54"/>
      <c r="BS146" s="51"/>
      <c r="BT146" s="51"/>
      <c r="BU146" s="52"/>
      <c r="BV146" s="51"/>
      <c r="BW146" s="54"/>
      <c r="BX146" s="51"/>
      <c r="BY146" s="51"/>
      <c r="BZ146" s="52"/>
      <c r="CA146" s="52"/>
      <c r="CB146" s="51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/>
      <c r="EN146" s="54"/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/>
      <c r="FH146" s="54"/>
      <c r="FI146" s="54"/>
      <c r="FJ146" s="54"/>
      <c r="FK146" s="54"/>
      <c r="FL146" s="54"/>
      <c r="FM146" s="54"/>
      <c r="FN146" s="54"/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/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</row>
    <row x14ac:dyDescent="0.25" r="147" customHeight="1" ht="17.25">
      <c r="A147" s="54"/>
      <c r="B147" s="50"/>
      <c r="C147" s="249"/>
      <c r="D147" s="249"/>
      <c r="E147" s="249"/>
      <c r="F147" s="249"/>
      <c r="G147" s="50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4"/>
      <c r="U147" s="51"/>
      <c r="V147" s="51"/>
      <c r="W147" s="52"/>
      <c r="X147" s="52"/>
      <c r="Y147" s="51"/>
      <c r="Z147" s="51"/>
      <c r="AA147" s="51"/>
      <c r="AB147" s="52"/>
      <c r="AC147" s="52"/>
      <c r="AD147" s="52"/>
      <c r="AE147" s="52"/>
      <c r="AF147" s="52"/>
      <c r="AG147" s="52"/>
      <c r="AH147" s="51"/>
      <c r="AI147" s="52"/>
      <c r="AJ147" s="52"/>
      <c r="AK147" s="52"/>
      <c r="AL147" s="52"/>
      <c r="AM147" s="51"/>
      <c r="AN147" s="52"/>
      <c r="AO147" s="52"/>
      <c r="AP147" s="52"/>
      <c r="AQ147" s="52"/>
      <c r="AR147" s="51"/>
      <c r="AS147" s="51"/>
      <c r="AT147" s="51"/>
      <c r="AU147" s="51"/>
      <c r="AV147" s="52"/>
      <c r="AW147" s="51"/>
      <c r="AX147" s="51"/>
      <c r="AY147" s="51"/>
      <c r="AZ147" s="51"/>
      <c r="BA147" s="52"/>
      <c r="BB147" s="51"/>
      <c r="BC147" s="54"/>
      <c r="BD147" s="51"/>
      <c r="BE147" s="51"/>
      <c r="BF147" s="52"/>
      <c r="BG147" s="51"/>
      <c r="BH147" s="51"/>
      <c r="BI147" s="51"/>
      <c r="BJ147" s="51"/>
      <c r="BK147" s="52"/>
      <c r="BL147" s="51"/>
      <c r="BM147" s="54"/>
      <c r="BN147" s="51"/>
      <c r="BO147" s="51"/>
      <c r="BP147" s="52"/>
      <c r="BQ147" s="51"/>
      <c r="BR147" s="54"/>
      <c r="BS147" s="51"/>
      <c r="BT147" s="51"/>
      <c r="BU147" s="52"/>
      <c r="BV147" s="51"/>
      <c r="BW147" s="54"/>
      <c r="BX147" s="51"/>
      <c r="BY147" s="51"/>
      <c r="BZ147" s="52"/>
      <c r="CA147" s="52"/>
      <c r="CB147" s="51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54"/>
      <c r="DV147" s="54"/>
      <c r="DW147" s="54"/>
      <c r="DX147" s="54"/>
      <c r="DY147" s="54"/>
      <c r="DZ147" s="54"/>
      <c r="EA147" s="54"/>
      <c r="EB147" s="54"/>
      <c r="EC147" s="54"/>
      <c r="ED147" s="54"/>
      <c r="EE147" s="54"/>
      <c r="EF147" s="54"/>
      <c r="EG147" s="54"/>
      <c r="EH147" s="54"/>
      <c r="EI147" s="54"/>
      <c r="EJ147" s="54"/>
      <c r="EK147" s="54"/>
      <c r="EL147" s="54"/>
      <c r="EM147" s="54"/>
      <c r="EN147" s="54"/>
      <c r="EO147" s="54"/>
      <c r="EP147" s="54"/>
      <c r="EQ147" s="54"/>
      <c r="ER147" s="54"/>
      <c r="ES147" s="54"/>
      <c r="ET147" s="54"/>
      <c r="EU147" s="54"/>
      <c r="EV147" s="54"/>
      <c r="EW147" s="54"/>
      <c r="EX147" s="54"/>
      <c r="EY147" s="54"/>
      <c r="EZ147" s="54"/>
      <c r="FA147" s="54"/>
      <c r="FB147" s="54"/>
      <c r="FC147" s="54"/>
      <c r="FD147" s="54"/>
      <c r="FE147" s="54"/>
      <c r="FF147" s="54"/>
      <c r="FG147" s="54"/>
      <c r="FH147" s="54"/>
      <c r="FI147" s="54"/>
      <c r="FJ147" s="54"/>
      <c r="FK147" s="54"/>
      <c r="FL147" s="54"/>
      <c r="FM147" s="54"/>
      <c r="FN147" s="54"/>
      <c r="FO147" s="54"/>
      <c r="FP147" s="54"/>
      <c r="FQ147" s="54"/>
      <c r="FR147" s="54"/>
      <c r="FS147" s="54"/>
      <c r="FT147" s="54"/>
      <c r="FU147" s="54"/>
      <c r="FV147" s="54"/>
      <c r="FW147" s="54"/>
      <c r="FX147" s="54"/>
      <c r="FY147" s="54"/>
      <c r="FZ147" s="54"/>
      <c r="GA147" s="54"/>
      <c r="GB147" s="54"/>
      <c r="GC147" s="54"/>
      <c r="GD147" s="54"/>
      <c r="GE147" s="54"/>
      <c r="GF147" s="54"/>
      <c r="GG147" s="54"/>
      <c r="GH147" s="54"/>
      <c r="GI147" s="54"/>
      <c r="GJ147" s="54"/>
      <c r="GK147" s="54"/>
      <c r="GL147" s="54"/>
      <c r="GM147" s="54"/>
      <c r="GN147" s="54"/>
      <c r="GO147" s="54"/>
      <c r="GP147" s="54"/>
      <c r="GQ147" s="54"/>
      <c r="GR147" s="54"/>
      <c r="GS147" s="54"/>
      <c r="GT147" s="54"/>
      <c r="GU147" s="54"/>
      <c r="GV147" s="54"/>
      <c r="GW147" s="54"/>
      <c r="GX147" s="54"/>
      <c r="GY147" s="54"/>
      <c r="GZ147" s="54"/>
      <c r="HA147" s="54"/>
      <c r="HB147" s="54"/>
      <c r="HC147" s="54"/>
      <c r="HD147" s="54"/>
      <c r="HE147" s="54"/>
      <c r="HF147" s="54"/>
      <c r="HG147" s="54"/>
      <c r="HH147" s="54"/>
      <c r="HI147" s="54"/>
      <c r="HJ147" s="54"/>
      <c r="HK147" s="54"/>
      <c r="HL147" s="54"/>
      <c r="HM147" s="54"/>
      <c r="HN147" s="54"/>
      <c r="HO147" s="54"/>
      <c r="HP147" s="54"/>
      <c r="HQ147" s="54"/>
      <c r="HR147" s="54"/>
      <c r="HS147" s="54"/>
      <c r="HT147" s="54"/>
      <c r="HU147" s="54"/>
      <c r="HV147" s="54"/>
      <c r="HW147" s="54"/>
      <c r="HX147" s="54"/>
      <c r="HY147" s="54"/>
      <c r="HZ147" s="54"/>
      <c r="IA147" s="54"/>
      <c r="IB147" s="54"/>
      <c r="IC147" s="54"/>
      <c r="ID147" s="54"/>
      <c r="IE147" s="54"/>
      <c r="IF147" s="54"/>
      <c r="IG147" s="54"/>
      <c r="IH147" s="54"/>
      <c r="II147" s="54"/>
    </row>
    <row x14ac:dyDescent="0.25" r="148" customHeight="1" ht="17.25">
      <c r="A148" s="54"/>
      <c r="B148" s="50"/>
      <c r="C148" s="249"/>
      <c r="D148" s="249"/>
      <c r="E148" s="249"/>
      <c r="F148" s="249"/>
      <c r="G148" s="50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4"/>
      <c r="U148" s="51"/>
      <c r="V148" s="51"/>
      <c r="W148" s="52"/>
      <c r="X148" s="52"/>
      <c r="Y148" s="51"/>
      <c r="Z148" s="51"/>
      <c r="AA148" s="51"/>
      <c r="AB148" s="52"/>
      <c r="AC148" s="52"/>
      <c r="AD148" s="52"/>
      <c r="AE148" s="52"/>
      <c r="AF148" s="52"/>
      <c r="AG148" s="52"/>
      <c r="AH148" s="51"/>
      <c r="AI148" s="52"/>
      <c r="AJ148" s="52"/>
      <c r="AK148" s="52"/>
      <c r="AL148" s="52"/>
      <c r="AM148" s="51"/>
      <c r="AN148" s="52"/>
      <c r="AO148" s="52"/>
      <c r="AP148" s="52"/>
      <c r="AQ148" s="52"/>
      <c r="AR148" s="51"/>
      <c r="AS148" s="51"/>
      <c r="AT148" s="51"/>
      <c r="AU148" s="51"/>
      <c r="AV148" s="52"/>
      <c r="AW148" s="51"/>
      <c r="AX148" s="51"/>
      <c r="AY148" s="51"/>
      <c r="AZ148" s="51"/>
      <c r="BA148" s="52"/>
      <c r="BB148" s="51"/>
      <c r="BC148" s="54"/>
      <c r="BD148" s="51"/>
      <c r="BE148" s="51"/>
      <c r="BF148" s="52"/>
      <c r="BG148" s="51"/>
      <c r="BH148" s="51"/>
      <c r="BI148" s="51"/>
      <c r="BJ148" s="51"/>
      <c r="BK148" s="52"/>
      <c r="BL148" s="51"/>
      <c r="BM148" s="54"/>
      <c r="BN148" s="51"/>
      <c r="BO148" s="51"/>
      <c r="BP148" s="52"/>
      <c r="BQ148" s="51"/>
      <c r="BR148" s="54"/>
      <c r="BS148" s="51"/>
      <c r="BT148" s="51"/>
      <c r="BU148" s="52"/>
      <c r="BV148" s="51"/>
      <c r="BW148" s="54"/>
      <c r="BX148" s="51"/>
      <c r="BY148" s="51"/>
      <c r="BZ148" s="52"/>
      <c r="CA148" s="52"/>
      <c r="CB148" s="51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  <c r="DS148" s="72"/>
      <c r="DT148" s="72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/>
      <c r="EP148" s="54"/>
      <c r="EQ148" s="54"/>
      <c r="ER148" s="54"/>
      <c r="ES148" s="54"/>
      <c r="ET148" s="54"/>
      <c r="EU148" s="54"/>
      <c r="EV148" s="54"/>
      <c r="EW148" s="54"/>
      <c r="EX148" s="54"/>
      <c r="EY148" s="54"/>
      <c r="EZ148" s="54"/>
      <c r="FA148" s="54"/>
      <c r="FB148" s="54"/>
      <c r="FC148" s="54"/>
      <c r="FD148" s="54"/>
      <c r="FE148" s="54"/>
      <c r="FF148" s="54"/>
      <c r="FG148" s="54"/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/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/>
      <c r="HP148" s="54"/>
      <c r="HQ148" s="54"/>
      <c r="HR148" s="54"/>
      <c r="HS148" s="54"/>
      <c r="HT148" s="54"/>
      <c r="HU148" s="54"/>
      <c r="HV148" s="54"/>
      <c r="HW148" s="54"/>
      <c r="HX148" s="54"/>
      <c r="HY148" s="54"/>
      <c r="HZ148" s="54"/>
      <c r="IA148" s="54"/>
      <c r="IB148" s="54"/>
      <c r="IC148" s="54"/>
      <c r="ID148" s="54"/>
      <c r="IE148" s="54"/>
      <c r="IF148" s="54"/>
      <c r="IG148" s="54"/>
      <c r="IH148" s="54"/>
      <c r="II148" s="54"/>
    </row>
    <row x14ac:dyDescent="0.25" r="149" customHeight="1" ht="17.25">
      <c r="A149" s="54"/>
      <c r="B149" s="50"/>
      <c r="C149" s="249"/>
      <c r="D149" s="249"/>
      <c r="E149" s="249"/>
      <c r="F149" s="249"/>
      <c r="G149" s="50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4"/>
      <c r="U149" s="51"/>
      <c r="V149" s="51"/>
      <c r="W149" s="52"/>
      <c r="X149" s="52"/>
      <c r="Y149" s="51"/>
      <c r="Z149" s="51"/>
      <c r="AA149" s="51"/>
      <c r="AB149" s="52"/>
      <c r="AC149" s="52"/>
      <c r="AD149" s="52"/>
      <c r="AE149" s="52"/>
      <c r="AF149" s="52"/>
      <c r="AG149" s="52"/>
      <c r="AH149" s="51"/>
      <c r="AI149" s="52"/>
      <c r="AJ149" s="52"/>
      <c r="AK149" s="52"/>
      <c r="AL149" s="52"/>
      <c r="AM149" s="51"/>
      <c r="AN149" s="52"/>
      <c r="AO149" s="52"/>
      <c r="AP149" s="52"/>
      <c r="AQ149" s="52"/>
      <c r="AR149" s="51"/>
      <c r="AS149" s="51"/>
      <c r="AT149" s="51"/>
      <c r="AU149" s="51"/>
      <c r="AV149" s="52"/>
      <c r="AW149" s="51"/>
      <c r="AX149" s="51"/>
      <c r="AY149" s="51"/>
      <c r="AZ149" s="51"/>
      <c r="BA149" s="52"/>
      <c r="BB149" s="51"/>
      <c r="BC149" s="54"/>
      <c r="BD149" s="51"/>
      <c r="BE149" s="51"/>
      <c r="BF149" s="52"/>
      <c r="BG149" s="51"/>
      <c r="BH149" s="51"/>
      <c r="BI149" s="51"/>
      <c r="BJ149" s="51"/>
      <c r="BK149" s="52"/>
      <c r="BL149" s="51"/>
      <c r="BM149" s="54"/>
      <c r="BN149" s="51"/>
      <c r="BO149" s="51"/>
      <c r="BP149" s="52"/>
      <c r="BQ149" s="51"/>
      <c r="BR149" s="54"/>
      <c r="BS149" s="51"/>
      <c r="BT149" s="51"/>
      <c r="BU149" s="52"/>
      <c r="BV149" s="51"/>
      <c r="BW149" s="54"/>
      <c r="BX149" s="51"/>
      <c r="BY149" s="51"/>
      <c r="BZ149" s="52"/>
      <c r="CA149" s="52"/>
      <c r="CB149" s="51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  <c r="DS149" s="72"/>
      <c r="DT149" s="72"/>
      <c r="DU149" s="54"/>
      <c r="DV149" s="54"/>
      <c r="DW149" s="54"/>
      <c r="DX149" s="54"/>
      <c r="DY149" s="54"/>
      <c r="DZ149" s="54"/>
      <c r="EA149" s="54"/>
      <c r="EB149" s="54"/>
      <c r="EC149" s="54"/>
      <c r="ED149" s="54"/>
      <c r="EE149" s="54"/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/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/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/>
      <c r="HG149" s="54"/>
      <c r="HH149" s="54"/>
      <c r="HI149" s="54"/>
      <c r="HJ149" s="54"/>
      <c r="HK149" s="54"/>
      <c r="HL149" s="54"/>
      <c r="HM149" s="54"/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</row>
    <row x14ac:dyDescent="0.25" r="150" customHeight="1" ht="17.25">
      <c r="A150" s="54"/>
      <c r="B150" s="50"/>
      <c r="C150" s="249"/>
      <c r="D150" s="249"/>
      <c r="E150" s="249"/>
      <c r="F150" s="249"/>
      <c r="G150" s="50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4"/>
      <c r="U150" s="51"/>
      <c r="V150" s="51"/>
      <c r="W150" s="52"/>
      <c r="X150" s="52"/>
      <c r="Y150" s="51"/>
      <c r="Z150" s="51"/>
      <c r="AA150" s="51"/>
      <c r="AB150" s="52"/>
      <c r="AC150" s="52"/>
      <c r="AD150" s="52"/>
      <c r="AE150" s="52"/>
      <c r="AF150" s="52"/>
      <c r="AG150" s="52"/>
      <c r="AH150" s="51"/>
      <c r="AI150" s="52"/>
      <c r="AJ150" s="52"/>
      <c r="AK150" s="52"/>
      <c r="AL150" s="52"/>
      <c r="AM150" s="51"/>
      <c r="AN150" s="52"/>
      <c r="AO150" s="52"/>
      <c r="AP150" s="52"/>
      <c r="AQ150" s="52"/>
      <c r="AR150" s="51"/>
      <c r="AS150" s="51"/>
      <c r="AT150" s="51"/>
      <c r="AU150" s="51"/>
      <c r="AV150" s="52"/>
      <c r="AW150" s="51"/>
      <c r="AX150" s="51"/>
      <c r="AY150" s="51"/>
      <c r="AZ150" s="51"/>
      <c r="BA150" s="52"/>
      <c r="BB150" s="51"/>
      <c r="BC150" s="54"/>
      <c r="BD150" s="51"/>
      <c r="BE150" s="51"/>
      <c r="BF150" s="52"/>
      <c r="BG150" s="51"/>
      <c r="BH150" s="51"/>
      <c r="BI150" s="51"/>
      <c r="BJ150" s="51"/>
      <c r="BK150" s="52"/>
      <c r="BL150" s="51"/>
      <c r="BM150" s="54"/>
      <c r="BN150" s="51"/>
      <c r="BO150" s="51"/>
      <c r="BP150" s="52"/>
      <c r="BQ150" s="51"/>
      <c r="BR150" s="54"/>
      <c r="BS150" s="51"/>
      <c r="BT150" s="51"/>
      <c r="BU150" s="52"/>
      <c r="BV150" s="51"/>
      <c r="BW150" s="54"/>
      <c r="BX150" s="51"/>
      <c r="BY150" s="51"/>
      <c r="BZ150" s="52"/>
      <c r="CA150" s="52"/>
      <c r="CB150" s="51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  <c r="DS150" s="72"/>
      <c r="DT150" s="72"/>
      <c r="DU150" s="54"/>
      <c r="DV150" s="54"/>
      <c r="DW150" s="54"/>
      <c r="DX150" s="54"/>
      <c r="DY150" s="54"/>
      <c r="DZ150" s="54"/>
      <c r="EA150" s="54"/>
      <c r="EB150" s="54"/>
      <c r="EC150" s="54"/>
      <c r="ED150" s="54"/>
      <c r="EE150" s="54"/>
      <c r="EF150" s="54"/>
      <c r="EG150" s="54"/>
      <c r="EH150" s="54"/>
      <c r="EI150" s="54"/>
      <c r="EJ150" s="54"/>
      <c r="EK150" s="54"/>
      <c r="EL150" s="54"/>
      <c r="EM150" s="54"/>
      <c r="EN150" s="54"/>
      <c r="EO150" s="54"/>
      <c r="EP150" s="54"/>
      <c r="EQ150" s="54"/>
      <c r="ER150" s="54"/>
      <c r="ES150" s="54"/>
      <c r="ET150" s="54"/>
      <c r="EU150" s="54"/>
      <c r="EV150" s="54"/>
      <c r="EW150" s="54"/>
      <c r="EX150" s="54"/>
      <c r="EY150" s="54"/>
      <c r="EZ150" s="54"/>
      <c r="FA150" s="54"/>
      <c r="FB150" s="54"/>
      <c r="FC150" s="54"/>
      <c r="FD150" s="54"/>
      <c r="FE150" s="54"/>
      <c r="FF150" s="54"/>
      <c r="FG150" s="54"/>
      <c r="FH150" s="54"/>
      <c r="FI150" s="54"/>
      <c r="FJ150" s="54"/>
      <c r="FK150" s="54"/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/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</row>
    <row x14ac:dyDescent="0.25" r="151" customHeight="1" ht="17.25">
      <c r="A151" s="54"/>
      <c r="B151" s="50"/>
      <c r="C151" s="249"/>
      <c r="D151" s="249"/>
      <c r="E151" s="249"/>
      <c r="F151" s="249"/>
      <c r="G151" s="50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4"/>
      <c r="U151" s="51"/>
      <c r="V151" s="51"/>
      <c r="W151" s="52"/>
      <c r="X151" s="52"/>
      <c r="Y151" s="51"/>
      <c r="Z151" s="51"/>
      <c r="AA151" s="51"/>
      <c r="AB151" s="52"/>
      <c r="AC151" s="52"/>
      <c r="AD151" s="52"/>
      <c r="AE151" s="52"/>
      <c r="AF151" s="52"/>
      <c r="AG151" s="52"/>
      <c r="AH151" s="51"/>
      <c r="AI151" s="52"/>
      <c r="AJ151" s="52"/>
      <c r="AK151" s="52"/>
      <c r="AL151" s="52"/>
      <c r="AM151" s="51"/>
      <c r="AN151" s="52"/>
      <c r="AO151" s="52"/>
      <c r="AP151" s="52"/>
      <c r="AQ151" s="52"/>
      <c r="AR151" s="51"/>
      <c r="AS151" s="51"/>
      <c r="AT151" s="51"/>
      <c r="AU151" s="51"/>
      <c r="AV151" s="52"/>
      <c r="AW151" s="51"/>
      <c r="AX151" s="51"/>
      <c r="AY151" s="51"/>
      <c r="AZ151" s="51"/>
      <c r="BA151" s="52"/>
      <c r="BB151" s="51"/>
      <c r="BC151" s="54"/>
      <c r="BD151" s="51"/>
      <c r="BE151" s="51"/>
      <c r="BF151" s="52"/>
      <c r="BG151" s="51"/>
      <c r="BH151" s="51"/>
      <c r="BI151" s="51"/>
      <c r="BJ151" s="51"/>
      <c r="BK151" s="52"/>
      <c r="BL151" s="51"/>
      <c r="BM151" s="54"/>
      <c r="BN151" s="51"/>
      <c r="BO151" s="51"/>
      <c r="BP151" s="52"/>
      <c r="BQ151" s="51"/>
      <c r="BR151" s="54"/>
      <c r="BS151" s="51"/>
      <c r="BT151" s="51"/>
      <c r="BU151" s="52"/>
      <c r="BV151" s="51"/>
      <c r="BW151" s="54"/>
      <c r="BX151" s="51"/>
      <c r="BY151" s="51"/>
      <c r="BZ151" s="52"/>
      <c r="CA151" s="52"/>
      <c r="CB151" s="51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54"/>
      <c r="DV151" s="54"/>
      <c r="DW151" s="54"/>
      <c r="DX151" s="54"/>
      <c r="DY151" s="54"/>
      <c r="DZ151" s="54"/>
      <c r="EA151" s="54"/>
      <c r="EB151" s="54"/>
      <c r="EC151" s="54"/>
      <c r="ED151" s="54"/>
      <c r="EE151" s="54"/>
      <c r="EF151" s="54"/>
      <c r="EG151" s="54"/>
      <c r="EH151" s="54"/>
      <c r="EI151" s="54"/>
      <c r="EJ151" s="54"/>
      <c r="EK151" s="54"/>
      <c r="EL151" s="54"/>
      <c r="EM151" s="54"/>
      <c r="EN151" s="54"/>
      <c r="EO151" s="54"/>
      <c r="EP151" s="54"/>
      <c r="EQ151" s="54"/>
      <c r="ER151" s="54"/>
      <c r="ES151" s="54"/>
      <c r="ET151" s="54"/>
      <c r="EU151" s="54"/>
      <c r="EV151" s="54"/>
      <c r="EW151" s="54"/>
      <c r="EX151" s="54"/>
      <c r="EY151" s="54"/>
      <c r="EZ151" s="54"/>
      <c r="FA151" s="54"/>
      <c r="FB151" s="54"/>
      <c r="FC151" s="54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/>
      <c r="GC151" s="54"/>
      <c r="GD151" s="54"/>
      <c r="GE151" s="54"/>
      <c r="GF151" s="54"/>
      <c r="GG151" s="54"/>
      <c r="GH151" s="54"/>
      <c r="GI151" s="54"/>
      <c r="GJ151" s="54"/>
      <c r="GK151" s="54"/>
      <c r="GL151" s="54"/>
      <c r="GM151" s="54"/>
      <c r="GN151" s="54"/>
      <c r="GO151" s="54"/>
      <c r="GP151" s="54"/>
      <c r="GQ151" s="54"/>
      <c r="GR151" s="54"/>
      <c r="GS151" s="54"/>
      <c r="GT151" s="54"/>
      <c r="GU151" s="54"/>
      <c r="GV151" s="54"/>
      <c r="GW151" s="54"/>
      <c r="GX151" s="54"/>
      <c r="GY151" s="54"/>
      <c r="GZ151" s="54"/>
      <c r="HA151" s="54"/>
      <c r="HB151" s="54"/>
      <c r="HC151" s="54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</row>
    <row x14ac:dyDescent="0.25" r="152" customHeight="1" ht="17.25">
      <c r="A152" s="54"/>
      <c r="B152" s="50"/>
      <c r="C152" s="249"/>
      <c r="D152" s="249"/>
      <c r="E152" s="249"/>
      <c r="F152" s="249"/>
      <c r="G152" s="50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4"/>
      <c r="U152" s="51"/>
      <c r="V152" s="51"/>
      <c r="W152" s="52"/>
      <c r="X152" s="52"/>
      <c r="Y152" s="51"/>
      <c r="Z152" s="51"/>
      <c r="AA152" s="51"/>
      <c r="AB152" s="52"/>
      <c r="AC152" s="52"/>
      <c r="AD152" s="52"/>
      <c r="AE152" s="52"/>
      <c r="AF152" s="52"/>
      <c r="AG152" s="52"/>
      <c r="AH152" s="51"/>
      <c r="AI152" s="52"/>
      <c r="AJ152" s="52"/>
      <c r="AK152" s="52"/>
      <c r="AL152" s="52"/>
      <c r="AM152" s="51"/>
      <c r="AN152" s="52"/>
      <c r="AO152" s="52"/>
      <c r="AP152" s="52"/>
      <c r="AQ152" s="52"/>
      <c r="AR152" s="51"/>
      <c r="AS152" s="51"/>
      <c r="AT152" s="51"/>
      <c r="AU152" s="51"/>
      <c r="AV152" s="52"/>
      <c r="AW152" s="51"/>
      <c r="AX152" s="51"/>
      <c r="AY152" s="51"/>
      <c r="AZ152" s="51"/>
      <c r="BA152" s="52"/>
      <c r="BB152" s="51"/>
      <c r="BC152" s="54"/>
      <c r="BD152" s="51"/>
      <c r="BE152" s="51"/>
      <c r="BF152" s="52"/>
      <c r="BG152" s="51"/>
      <c r="BH152" s="51"/>
      <c r="BI152" s="51"/>
      <c r="BJ152" s="51"/>
      <c r="BK152" s="52"/>
      <c r="BL152" s="51"/>
      <c r="BM152" s="54"/>
      <c r="BN152" s="51"/>
      <c r="BO152" s="51"/>
      <c r="BP152" s="52"/>
      <c r="BQ152" s="51"/>
      <c r="BR152" s="54"/>
      <c r="BS152" s="51"/>
      <c r="BT152" s="51"/>
      <c r="BU152" s="52"/>
      <c r="BV152" s="51"/>
      <c r="BW152" s="54"/>
      <c r="BX152" s="51"/>
      <c r="BY152" s="51"/>
      <c r="BZ152" s="52"/>
      <c r="CA152" s="52"/>
      <c r="CB152" s="51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  <c r="DS152" s="72"/>
      <c r="DT152" s="72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/>
      <c r="EM152" s="54"/>
      <c r="EN152" s="54"/>
      <c r="EO152" s="54"/>
      <c r="EP152" s="54"/>
      <c r="EQ152" s="54"/>
      <c r="ER152" s="54"/>
      <c r="ES152" s="54"/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/>
      <c r="FJ152" s="54"/>
      <c r="FK152" s="54"/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/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/>
    </row>
    <row x14ac:dyDescent="0.25" r="153" customHeight="1" ht="17.25">
      <c r="A153" s="54"/>
      <c r="B153" s="50"/>
      <c r="C153" s="249"/>
      <c r="D153" s="249"/>
      <c r="E153" s="249"/>
      <c r="F153" s="249"/>
      <c r="G153" s="50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4"/>
      <c r="U153" s="51"/>
      <c r="V153" s="51"/>
      <c r="W153" s="52"/>
      <c r="X153" s="52"/>
      <c r="Y153" s="51"/>
      <c r="Z153" s="51"/>
      <c r="AA153" s="51"/>
      <c r="AB153" s="52"/>
      <c r="AC153" s="52"/>
      <c r="AD153" s="52"/>
      <c r="AE153" s="52"/>
      <c r="AF153" s="52"/>
      <c r="AG153" s="52"/>
      <c r="AH153" s="51"/>
      <c r="AI153" s="52"/>
      <c r="AJ153" s="52"/>
      <c r="AK153" s="52"/>
      <c r="AL153" s="52"/>
      <c r="AM153" s="51"/>
      <c r="AN153" s="52"/>
      <c r="AO153" s="52"/>
      <c r="AP153" s="52"/>
      <c r="AQ153" s="52"/>
      <c r="AR153" s="51"/>
      <c r="AS153" s="51"/>
      <c r="AT153" s="51"/>
      <c r="AU153" s="51"/>
      <c r="AV153" s="52"/>
      <c r="AW153" s="51"/>
      <c r="AX153" s="51"/>
      <c r="AY153" s="51"/>
      <c r="AZ153" s="51"/>
      <c r="BA153" s="52"/>
      <c r="BB153" s="51"/>
      <c r="BC153" s="54"/>
      <c r="BD153" s="51"/>
      <c r="BE153" s="51"/>
      <c r="BF153" s="52"/>
      <c r="BG153" s="51"/>
      <c r="BH153" s="51"/>
      <c r="BI153" s="51"/>
      <c r="BJ153" s="51"/>
      <c r="BK153" s="52"/>
      <c r="BL153" s="51"/>
      <c r="BM153" s="54"/>
      <c r="BN153" s="51"/>
      <c r="BO153" s="51"/>
      <c r="BP153" s="52"/>
      <c r="BQ153" s="51"/>
      <c r="BR153" s="54"/>
      <c r="BS153" s="51"/>
      <c r="BT153" s="51"/>
      <c r="BU153" s="52"/>
      <c r="BV153" s="51"/>
      <c r="BW153" s="54"/>
      <c r="BX153" s="51"/>
      <c r="BY153" s="51"/>
      <c r="BZ153" s="52"/>
      <c r="CA153" s="52"/>
      <c r="CB153" s="51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  <c r="DS153" s="72"/>
      <c r="DT153" s="72"/>
      <c r="DU153" s="54"/>
      <c r="DV153" s="54"/>
      <c r="DW153" s="54"/>
      <c r="DX153" s="54"/>
      <c r="DY153" s="54"/>
      <c r="DZ153" s="54"/>
      <c r="EA153" s="54"/>
      <c r="EB153" s="54"/>
      <c r="EC153" s="54"/>
      <c r="ED153" s="54"/>
      <c r="EE153" s="54"/>
      <c r="EF153" s="54"/>
      <c r="EG153" s="54"/>
      <c r="EH153" s="54"/>
      <c r="EI153" s="54"/>
      <c r="EJ153" s="54"/>
      <c r="EK153" s="54"/>
      <c r="EL153" s="54"/>
      <c r="EM153" s="54"/>
      <c r="EN153" s="54"/>
      <c r="EO153" s="54"/>
      <c r="EP153" s="54"/>
      <c r="EQ153" s="54"/>
      <c r="ER153" s="54"/>
      <c r="ES153" s="54"/>
      <c r="ET153" s="54"/>
      <c r="EU153" s="54"/>
      <c r="EV153" s="54"/>
      <c r="EW153" s="54"/>
      <c r="EX153" s="54"/>
      <c r="EY153" s="54"/>
      <c r="EZ153" s="54"/>
      <c r="FA153" s="54"/>
      <c r="FB153" s="54"/>
      <c r="FC153" s="54"/>
      <c r="FD153" s="54"/>
      <c r="FE153" s="54"/>
      <c r="FF153" s="54"/>
      <c r="FG153" s="54"/>
      <c r="FH153" s="54"/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/>
      <c r="GC153" s="54"/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/>
      <c r="GT153" s="54"/>
      <c r="GU153" s="54"/>
      <c r="GV153" s="54"/>
      <c r="GW153" s="54"/>
      <c r="GX153" s="54"/>
      <c r="GY153" s="54"/>
      <c r="GZ153" s="54"/>
      <c r="HA153" s="54"/>
      <c r="HB153" s="54"/>
      <c r="HC153" s="54"/>
      <c r="HD153" s="54"/>
      <c r="HE153" s="54"/>
      <c r="HF153" s="54"/>
      <c r="HG153" s="54"/>
      <c r="HH153" s="54"/>
      <c r="HI153" s="54"/>
      <c r="HJ153" s="54"/>
      <c r="HK153" s="54"/>
      <c r="HL153" s="54"/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</row>
    <row x14ac:dyDescent="0.25" r="154" customHeight="1" ht="17.25">
      <c r="A154" s="54"/>
      <c r="B154" s="50"/>
      <c r="C154" s="249"/>
      <c r="D154" s="249"/>
      <c r="E154" s="249"/>
      <c r="F154" s="249"/>
      <c r="G154" s="50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4"/>
      <c r="U154" s="51"/>
      <c r="V154" s="51"/>
      <c r="W154" s="52"/>
      <c r="X154" s="52"/>
      <c r="Y154" s="51"/>
      <c r="Z154" s="51"/>
      <c r="AA154" s="51"/>
      <c r="AB154" s="52"/>
      <c r="AC154" s="52"/>
      <c r="AD154" s="52"/>
      <c r="AE154" s="52"/>
      <c r="AF154" s="52"/>
      <c r="AG154" s="52"/>
      <c r="AH154" s="51"/>
      <c r="AI154" s="52"/>
      <c r="AJ154" s="52"/>
      <c r="AK154" s="52"/>
      <c r="AL154" s="52"/>
      <c r="AM154" s="51"/>
      <c r="AN154" s="52"/>
      <c r="AO154" s="52"/>
      <c r="AP154" s="52"/>
      <c r="AQ154" s="52"/>
      <c r="AR154" s="51"/>
      <c r="AS154" s="51"/>
      <c r="AT154" s="51"/>
      <c r="AU154" s="51"/>
      <c r="AV154" s="52"/>
      <c r="AW154" s="51"/>
      <c r="AX154" s="51"/>
      <c r="AY154" s="51"/>
      <c r="AZ154" s="51"/>
      <c r="BA154" s="52"/>
      <c r="BB154" s="51"/>
      <c r="BC154" s="54"/>
      <c r="BD154" s="51"/>
      <c r="BE154" s="51"/>
      <c r="BF154" s="52"/>
      <c r="BG154" s="51"/>
      <c r="BH154" s="51"/>
      <c r="BI154" s="51"/>
      <c r="BJ154" s="51"/>
      <c r="BK154" s="52"/>
      <c r="BL154" s="51"/>
      <c r="BM154" s="54"/>
      <c r="BN154" s="51"/>
      <c r="BO154" s="51"/>
      <c r="BP154" s="52"/>
      <c r="BQ154" s="51"/>
      <c r="BR154" s="54"/>
      <c r="BS154" s="51"/>
      <c r="BT154" s="51"/>
      <c r="BU154" s="52"/>
      <c r="BV154" s="51"/>
      <c r="BW154" s="54"/>
      <c r="BX154" s="51"/>
      <c r="BY154" s="51"/>
      <c r="BZ154" s="52"/>
      <c r="CA154" s="52"/>
      <c r="CB154" s="51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/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</row>
    <row x14ac:dyDescent="0.25" r="155" customHeight="1" ht="17.25">
      <c r="A155" s="54"/>
      <c r="B155" s="50"/>
      <c r="C155" s="249"/>
      <c r="D155" s="249"/>
      <c r="E155" s="249"/>
      <c r="F155" s="249"/>
      <c r="G155" s="50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4"/>
      <c r="U155" s="51"/>
      <c r="V155" s="51"/>
      <c r="W155" s="52"/>
      <c r="X155" s="52"/>
      <c r="Y155" s="51"/>
      <c r="Z155" s="51"/>
      <c r="AA155" s="51"/>
      <c r="AB155" s="52"/>
      <c r="AC155" s="52"/>
      <c r="AD155" s="52"/>
      <c r="AE155" s="52"/>
      <c r="AF155" s="52"/>
      <c r="AG155" s="52"/>
      <c r="AH155" s="51"/>
      <c r="AI155" s="52"/>
      <c r="AJ155" s="52"/>
      <c r="AK155" s="52"/>
      <c r="AL155" s="52"/>
      <c r="AM155" s="51"/>
      <c r="AN155" s="52"/>
      <c r="AO155" s="52"/>
      <c r="AP155" s="52"/>
      <c r="AQ155" s="52"/>
      <c r="AR155" s="51"/>
      <c r="AS155" s="51"/>
      <c r="AT155" s="51"/>
      <c r="AU155" s="51"/>
      <c r="AV155" s="52"/>
      <c r="AW155" s="51"/>
      <c r="AX155" s="51"/>
      <c r="AY155" s="51"/>
      <c r="AZ155" s="51"/>
      <c r="BA155" s="52"/>
      <c r="BB155" s="51"/>
      <c r="BC155" s="54"/>
      <c r="BD155" s="51"/>
      <c r="BE155" s="51"/>
      <c r="BF155" s="52"/>
      <c r="BG155" s="51"/>
      <c r="BH155" s="51"/>
      <c r="BI155" s="51"/>
      <c r="BJ155" s="51"/>
      <c r="BK155" s="52"/>
      <c r="BL155" s="51"/>
      <c r="BM155" s="54"/>
      <c r="BN155" s="51"/>
      <c r="BO155" s="51"/>
      <c r="BP155" s="52"/>
      <c r="BQ155" s="51"/>
      <c r="BR155" s="54"/>
      <c r="BS155" s="51"/>
      <c r="BT155" s="51"/>
      <c r="BU155" s="52"/>
      <c r="BV155" s="51"/>
      <c r="BW155" s="54"/>
      <c r="BX155" s="51"/>
      <c r="BY155" s="51"/>
      <c r="BZ155" s="52"/>
      <c r="CA155" s="52"/>
      <c r="CB155" s="51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</row>
    <row x14ac:dyDescent="0.25" r="156" customHeight="1" ht="17.25">
      <c r="A156" s="54"/>
      <c r="B156" s="50"/>
      <c r="C156" s="249"/>
      <c r="D156" s="249"/>
      <c r="E156" s="249"/>
      <c r="F156" s="249"/>
      <c r="G156" s="50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4"/>
      <c r="U156" s="51"/>
      <c r="V156" s="51"/>
      <c r="W156" s="52"/>
      <c r="X156" s="52"/>
      <c r="Y156" s="51"/>
      <c r="Z156" s="51"/>
      <c r="AA156" s="51"/>
      <c r="AB156" s="52"/>
      <c r="AC156" s="52"/>
      <c r="AD156" s="52"/>
      <c r="AE156" s="52"/>
      <c r="AF156" s="52"/>
      <c r="AG156" s="52"/>
      <c r="AH156" s="51"/>
      <c r="AI156" s="52"/>
      <c r="AJ156" s="52"/>
      <c r="AK156" s="52"/>
      <c r="AL156" s="52"/>
      <c r="AM156" s="51"/>
      <c r="AN156" s="52"/>
      <c r="AO156" s="52"/>
      <c r="AP156" s="52"/>
      <c r="AQ156" s="52"/>
      <c r="AR156" s="51"/>
      <c r="AS156" s="51"/>
      <c r="AT156" s="51"/>
      <c r="AU156" s="51"/>
      <c r="AV156" s="52"/>
      <c r="AW156" s="51"/>
      <c r="AX156" s="51"/>
      <c r="AY156" s="51"/>
      <c r="AZ156" s="51"/>
      <c r="BA156" s="52"/>
      <c r="BB156" s="51"/>
      <c r="BC156" s="54"/>
      <c r="BD156" s="51"/>
      <c r="BE156" s="51"/>
      <c r="BF156" s="52"/>
      <c r="BG156" s="51"/>
      <c r="BH156" s="51"/>
      <c r="BI156" s="51"/>
      <c r="BJ156" s="51"/>
      <c r="BK156" s="52"/>
      <c r="BL156" s="51"/>
      <c r="BM156" s="54"/>
      <c r="BN156" s="51"/>
      <c r="BO156" s="51"/>
      <c r="BP156" s="52"/>
      <c r="BQ156" s="51"/>
      <c r="BR156" s="54"/>
      <c r="BS156" s="51"/>
      <c r="BT156" s="51"/>
      <c r="BU156" s="52"/>
      <c r="BV156" s="51"/>
      <c r="BW156" s="54"/>
      <c r="BX156" s="51"/>
      <c r="BY156" s="51"/>
      <c r="BZ156" s="52"/>
      <c r="CA156" s="52"/>
      <c r="CB156" s="51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  <c r="DS156" s="72"/>
      <c r="DT156" s="72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/>
      <c r="EX156" s="54"/>
      <c r="EY156" s="54"/>
      <c r="EZ156" s="54"/>
      <c r="FA156" s="54"/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</row>
    <row x14ac:dyDescent="0.25" r="157" customHeight="1" ht="17.25">
      <c r="A157" s="54"/>
      <c r="B157" s="50"/>
      <c r="C157" s="249"/>
      <c r="D157" s="249"/>
      <c r="E157" s="249"/>
      <c r="F157" s="249"/>
      <c r="G157" s="50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4"/>
      <c r="U157" s="51"/>
      <c r="V157" s="51"/>
      <c r="W157" s="52"/>
      <c r="X157" s="52"/>
      <c r="Y157" s="51"/>
      <c r="Z157" s="51"/>
      <c r="AA157" s="51"/>
      <c r="AB157" s="52"/>
      <c r="AC157" s="52"/>
      <c r="AD157" s="52"/>
      <c r="AE157" s="52"/>
      <c r="AF157" s="52"/>
      <c r="AG157" s="52"/>
      <c r="AH157" s="51"/>
      <c r="AI157" s="52"/>
      <c r="AJ157" s="52"/>
      <c r="AK157" s="52"/>
      <c r="AL157" s="52"/>
      <c r="AM157" s="51"/>
      <c r="AN157" s="52"/>
      <c r="AO157" s="52"/>
      <c r="AP157" s="52"/>
      <c r="AQ157" s="52"/>
      <c r="AR157" s="51"/>
      <c r="AS157" s="51"/>
      <c r="AT157" s="51"/>
      <c r="AU157" s="51"/>
      <c r="AV157" s="52"/>
      <c r="AW157" s="51"/>
      <c r="AX157" s="51"/>
      <c r="AY157" s="51"/>
      <c r="AZ157" s="51"/>
      <c r="BA157" s="52"/>
      <c r="BB157" s="51"/>
      <c r="BC157" s="54"/>
      <c r="BD157" s="51"/>
      <c r="BE157" s="51"/>
      <c r="BF157" s="52"/>
      <c r="BG157" s="51"/>
      <c r="BH157" s="51"/>
      <c r="BI157" s="51"/>
      <c r="BJ157" s="51"/>
      <c r="BK157" s="52"/>
      <c r="BL157" s="51"/>
      <c r="BM157" s="54"/>
      <c r="BN157" s="51"/>
      <c r="BO157" s="51"/>
      <c r="BP157" s="52"/>
      <c r="BQ157" s="51"/>
      <c r="BR157" s="54"/>
      <c r="BS157" s="51"/>
      <c r="BT157" s="51"/>
      <c r="BU157" s="52"/>
      <c r="BV157" s="51"/>
      <c r="BW157" s="54"/>
      <c r="BX157" s="51"/>
      <c r="BY157" s="51"/>
      <c r="BZ157" s="52"/>
      <c r="CA157" s="52"/>
      <c r="CB157" s="51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  <c r="DS157" s="72"/>
      <c r="DT157" s="72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/>
      <c r="EV157" s="54"/>
      <c r="EW157" s="54"/>
      <c r="EX157" s="54"/>
      <c r="EY157" s="54"/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</row>
    <row x14ac:dyDescent="0.25" r="158" customHeight="1" ht="17.25">
      <c r="A158" s="54"/>
      <c r="B158" s="50"/>
      <c r="C158" s="249"/>
      <c r="D158" s="249"/>
      <c r="E158" s="249"/>
      <c r="F158" s="249"/>
      <c r="G158" s="50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4"/>
      <c r="U158" s="51"/>
      <c r="V158" s="51"/>
      <c r="W158" s="52"/>
      <c r="X158" s="52"/>
      <c r="Y158" s="51"/>
      <c r="Z158" s="51"/>
      <c r="AA158" s="51"/>
      <c r="AB158" s="52"/>
      <c r="AC158" s="52"/>
      <c r="AD158" s="52"/>
      <c r="AE158" s="52"/>
      <c r="AF158" s="52"/>
      <c r="AG158" s="52"/>
      <c r="AH158" s="51"/>
      <c r="AI158" s="52"/>
      <c r="AJ158" s="52"/>
      <c r="AK158" s="52"/>
      <c r="AL158" s="52"/>
      <c r="AM158" s="51"/>
      <c r="AN158" s="52"/>
      <c r="AO158" s="52"/>
      <c r="AP158" s="52"/>
      <c r="AQ158" s="52"/>
      <c r="AR158" s="51"/>
      <c r="AS158" s="51"/>
      <c r="AT158" s="51"/>
      <c r="AU158" s="51"/>
      <c r="AV158" s="52"/>
      <c r="AW158" s="51"/>
      <c r="AX158" s="51"/>
      <c r="AY158" s="51"/>
      <c r="AZ158" s="51"/>
      <c r="BA158" s="52"/>
      <c r="BB158" s="51"/>
      <c r="BC158" s="54"/>
      <c r="BD158" s="51"/>
      <c r="BE158" s="51"/>
      <c r="BF158" s="52"/>
      <c r="BG158" s="51"/>
      <c r="BH158" s="51"/>
      <c r="BI158" s="51"/>
      <c r="BJ158" s="51"/>
      <c r="BK158" s="52"/>
      <c r="BL158" s="51"/>
      <c r="BM158" s="54"/>
      <c r="BN158" s="51"/>
      <c r="BO158" s="51"/>
      <c r="BP158" s="52"/>
      <c r="BQ158" s="51"/>
      <c r="BR158" s="54"/>
      <c r="BS158" s="51"/>
      <c r="BT158" s="51"/>
      <c r="BU158" s="52"/>
      <c r="BV158" s="51"/>
      <c r="BW158" s="54"/>
      <c r="BX158" s="51"/>
      <c r="BY158" s="51"/>
      <c r="BZ158" s="52"/>
      <c r="CA158" s="52"/>
      <c r="CB158" s="51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  <c r="DS158" s="72"/>
      <c r="DT158" s="72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/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</row>
    <row x14ac:dyDescent="0.25" r="159" customHeight="1" ht="17.25">
      <c r="A159" s="54"/>
      <c r="B159" s="50"/>
      <c r="C159" s="249"/>
      <c r="D159" s="249"/>
      <c r="E159" s="249"/>
      <c r="F159" s="249"/>
      <c r="G159" s="50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4"/>
      <c r="U159" s="51"/>
      <c r="V159" s="51"/>
      <c r="W159" s="52"/>
      <c r="X159" s="52"/>
      <c r="Y159" s="51"/>
      <c r="Z159" s="51"/>
      <c r="AA159" s="51"/>
      <c r="AB159" s="52"/>
      <c r="AC159" s="52"/>
      <c r="AD159" s="52"/>
      <c r="AE159" s="52"/>
      <c r="AF159" s="52"/>
      <c r="AG159" s="52"/>
      <c r="AH159" s="51"/>
      <c r="AI159" s="52"/>
      <c r="AJ159" s="52"/>
      <c r="AK159" s="52"/>
      <c r="AL159" s="52"/>
      <c r="AM159" s="51"/>
      <c r="AN159" s="52"/>
      <c r="AO159" s="52"/>
      <c r="AP159" s="52"/>
      <c r="AQ159" s="52"/>
      <c r="AR159" s="51"/>
      <c r="AS159" s="51"/>
      <c r="AT159" s="51"/>
      <c r="AU159" s="51"/>
      <c r="AV159" s="52"/>
      <c r="AW159" s="51"/>
      <c r="AX159" s="51"/>
      <c r="AY159" s="51"/>
      <c r="AZ159" s="51"/>
      <c r="BA159" s="52"/>
      <c r="BB159" s="51"/>
      <c r="BC159" s="54"/>
      <c r="BD159" s="51"/>
      <c r="BE159" s="51"/>
      <c r="BF159" s="52"/>
      <c r="BG159" s="51"/>
      <c r="BH159" s="51"/>
      <c r="BI159" s="51"/>
      <c r="BJ159" s="51"/>
      <c r="BK159" s="52"/>
      <c r="BL159" s="51"/>
      <c r="BM159" s="54"/>
      <c r="BN159" s="51"/>
      <c r="BO159" s="51"/>
      <c r="BP159" s="52"/>
      <c r="BQ159" s="51"/>
      <c r="BR159" s="54"/>
      <c r="BS159" s="51"/>
      <c r="BT159" s="51"/>
      <c r="BU159" s="52"/>
      <c r="BV159" s="51"/>
      <c r="BW159" s="54"/>
      <c r="BX159" s="51"/>
      <c r="BY159" s="51"/>
      <c r="BZ159" s="52"/>
      <c r="CA159" s="52"/>
      <c r="CB159" s="51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  <c r="DS159" s="72"/>
      <c r="DT159" s="72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/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</row>
    <row x14ac:dyDescent="0.25" r="160" customHeight="1" ht="17.25">
      <c r="A160" s="54"/>
      <c r="B160" s="50"/>
      <c r="C160" s="249"/>
      <c r="D160" s="249"/>
      <c r="E160" s="249"/>
      <c r="F160" s="249"/>
      <c r="G160" s="50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4"/>
      <c r="U160" s="51"/>
      <c r="V160" s="51"/>
      <c r="W160" s="52"/>
      <c r="X160" s="52"/>
      <c r="Y160" s="51"/>
      <c r="Z160" s="51"/>
      <c r="AA160" s="51"/>
      <c r="AB160" s="52"/>
      <c r="AC160" s="52"/>
      <c r="AD160" s="52"/>
      <c r="AE160" s="52"/>
      <c r="AF160" s="52"/>
      <c r="AG160" s="52"/>
      <c r="AH160" s="51"/>
      <c r="AI160" s="52"/>
      <c r="AJ160" s="52"/>
      <c r="AK160" s="52"/>
      <c r="AL160" s="52"/>
      <c r="AM160" s="51"/>
      <c r="AN160" s="52"/>
      <c r="AO160" s="52"/>
      <c r="AP160" s="52"/>
      <c r="AQ160" s="52"/>
      <c r="AR160" s="51"/>
      <c r="AS160" s="51"/>
      <c r="AT160" s="51"/>
      <c r="AU160" s="51"/>
      <c r="AV160" s="52"/>
      <c r="AW160" s="51"/>
      <c r="AX160" s="51"/>
      <c r="AY160" s="51"/>
      <c r="AZ160" s="51"/>
      <c r="BA160" s="52"/>
      <c r="BB160" s="51"/>
      <c r="BC160" s="54"/>
      <c r="BD160" s="51"/>
      <c r="BE160" s="51"/>
      <c r="BF160" s="52"/>
      <c r="BG160" s="51"/>
      <c r="BH160" s="51"/>
      <c r="BI160" s="51"/>
      <c r="BJ160" s="51"/>
      <c r="BK160" s="52"/>
      <c r="BL160" s="51"/>
      <c r="BM160" s="54"/>
      <c r="BN160" s="51"/>
      <c r="BO160" s="51"/>
      <c r="BP160" s="52"/>
      <c r="BQ160" s="51"/>
      <c r="BR160" s="54"/>
      <c r="BS160" s="51"/>
      <c r="BT160" s="51"/>
      <c r="BU160" s="52"/>
      <c r="BV160" s="51"/>
      <c r="BW160" s="54"/>
      <c r="BX160" s="51"/>
      <c r="BY160" s="51"/>
      <c r="BZ160" s="52"/>
      <c r="CA160" s="52"/>
      <c r="CB160" s="51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/>
      <c r="EZ160" s="54"/>
      <c r="FA160" s="54"/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/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</row>
    <row x14ac:dyDescent="0.25" r="161" customHeight="1" ht="17.25">
      <c r="A161" s="54"/>
      <c r="B161" s="50"/>
      <c r="C161" s="249"/>
      <c r="D161" s="249"/>
      <c r="E161" s="249"/>
      <c r="F161" s="249"/>
      <c r="G161" s="50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4"/>
      <c r="U161" s="51"/>
      <c r="V161" s="51"/>
      <c r="W161" s="52"/>
      <c r="X161" s="52"/>
      <c r="Y161" s="51"/>
      <c r="Z161" s="51"/>
      <c r="AA161" s="51"/>
      <c r="AB161" s="52"/>
      <c r="AC161" s="52"/>
      <c r="AD161" s="52"/>
      <c r="AE161" s="52"/>
      <c r="AF161" s="52"/>
      <c r="AG161" s="52"/>
      <c r="AH161" s="51"/>
      <c r="AI161" s="52"/>
      <c r="AJ161" s="52"/>
      <c r="AK161" s="52"/>
      <c r="AL161" s="52"/>
      <c r="AM161" s="51"/>
      <c r="AN161" s="52"/>
      <c r="AO161" s="52"/>
      <c r="AP161" s="52"/>
      <c r="AQ161" s="52"/>
      <c r="AR161" s="51"/>
      <c r="AS161" s="51"/>
      <c r="AT161" s="51"/>
      <c r="AU161" s="51"/>
      <c r="AV161" s="52"/>
      <c r="AW161" s="51"/>
      <c r="AX161" s="51"/>
      <c r="AY161" s="51"/>
      <c r="AZ161" s="51"/>
      <c r="BA161" s="52"/>
      <c r="BB161" s="51"/>
      <c r="BC161" s="54"/>
      <c r="BD161" s="51"/>
      <c r="BE161" s="51"/>
      <c r="BF161" s="52"/>
      <c r="BG161" s="51"/>
      <c r="BH161" s="51"/>
      <c r="BI161" s="51"/>
      <c r="BJ161" s="51"/>
      <c r="BK161" s="52"/>
      <c r="BL161" s="51"/>
      <c r="BM161" s="54"/>
      <c r="BN161" s="51"/>
      <c r="BO161" s="51"/>
      <c r="BP161" s="52"/>
      <c r="BQ161" s="51"/>
      <c r="BR161" s="54"/>
      <c r="BS161" s="51"/>
      <c r="BT161" s="51"/>
      <c r="BU161" s="52"/>
      <c r="BV161" s="51"/>
      <c r="BW161" s="54"/>
      <c r="BX161" s="51"/>
      <c r="BY161" s="51"/>
      <c r="BZ161" s="52"/>
      <c r="CA161" s="52"/>
      <c r="CB161" s="51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  <c r="DS161" s="72"/>
      <c r="DT161" s="72"/>
      <c r="DU161" s="54"/>
      <c r="DV161" s="54"/>
      <c r="DW161" s="54"/>
      <c r="DX161" s="54"/>
      <c r="DY161" s="54"/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/>
      <c r="EM161" s="54"/>
      <c r="EN161" s="54"/>
      <c r="EO161" s="54"/>
      <c r="EP161" s="54"/>
      <c r="EQ161" s="54"/>
      <c r="ER161" s="54"/>
      <c r="ES161" s="54"/>
      <c r="ET161" s="54"/>
      <c r="EU161" s="54"/>
      <c r="EV161" s="54"/>
      <c r="EW161" s="54"/>
      <c r="EX161" s="54"/>
      <c r="EY161" s="54"/>
      <c r="EZ161" s="54"/>
      <c r="FA161" s="54"/>
      <c r="FB161" s="54"/>
      <c r="FC161" s="54"/>
      <c r="FD161" s="54"/>
      <c r="FE161" s="54"/>
      <c r="FF161" s="54"/>
      <c r="FG161" s="54"/>
      <c r="FH161" s="54"/>
      <c r="FI161" s="54"/>
      <c r="FJ161" s="54"/>
      <c r="FK161" s="54"/>
      <c r="FL161" s="54"/>
      <c r="FM161" s="54"/>
      <c r="FN161" s="54"/>
      <c r="FO161" s="54"/>
      <c r="FP161" s="54"/>
      <c r="FQ161" s="54"/>
      <c r="FR161" s="54"/>
      <c r="FS161" s="54"/>
      <c r="FT161" s="54"/>
      <c r="FU161" s="54"/>
      <c r="FV161" s="54"/>
      <c r="FW161" s="54"/>
      <c r="FX161" s="54"/>
      <c r="FY161" s="54"/>
      <c r="FZ161" s="54"/>
      <c r="GA161" s="54"/>
      <c r="GB161" s="54"/>
      <c r="GC161" s="54"/>
      <c r="GD161" s="54"/>
      <c r="GE161" s="54"/>
      <c r="GF161" s="54"/>
      <c r="GG161" s="54"/>
      <c r="GH161" s="54"/>
      <c r="GI161" s="54"/>
      <c r="GJ161" s="54"/>
      <c r="GK161" s="54"/>
      <c r="GL161" s="54"/>
      <c r="GM161" s="54"/>
      <c r="GN161" s="54"/>
      <c r="GO161" s="54"/>
      <c r="GP161" s="54"/>
      <c r="GQ161" s="54"/>
      <c r="GR161" s="54"/>
      <c r="GS161" s="54"/>
      <c r="GT161" s="54"/>
      <c r="GU161" s="54"/>
      <c r="GV161" s="54"/>
      <c r="GW161" s="54"/>
      <c r="GX161" s="54"/>
      <c r="GY161" s="54"/>
      <c r="GZ161" s="54"/>
      <c r="HA161" s="54"/>
      <c r="HB161" s="54"/>
      <c r="HC161" s="54"/>
      <c r="HD161" s="54"/>
      <c r="HE161" s="54"/>
      <c r="HF161" s="54"/>
      <c r="HG161" s="54"/>
      <c r="HH161" s="54"/>
      <c r="HI161" s="54"/>
      <c r="HJ161" s="54"/>
      <c r="HK161" s="54"/>
      <c r="HL161" s="54"/>
      <c r="HM161" s="54"/>
      <c r="HN161" s="54"/>
      <c r="HO161" s="54"/>
      <c r="HP161" s="54"/>
      <c r="HQ161" s="54"/>
      <c r="HR161" s="54"/>
      <c r="HS161" s="54"/>
      <c r="HT161" s="54"/>
      <c r="HU161" s="54"/>
      <c r="HV161" s="54"/>
      <c r="HW161" s="54"/>
      <c r="HX161" s="54"/>
      <c r="HY161" s="54"/>
      <c r="HZ161" s="54"/>
      <c r="IA161" s="54"/>
      <c r="IB161" s="54"/>
      <c r="IC161" s="54"/>
      <c r="ID161" s="54"/>
      <c r="IE161" s="54"/>
      <c r="IF161" s="54"/>
      <c r="IG161" s="54"/>
      <c r="IH161" s="54"/>
      <c r="II161" s="54"/>
    </row>
    <row x14ac:dyDescent="0.25" r="162" customHeight="1" ht="17.25">
      <c r="A162" s="54"/>
      <c r="B162" s="50"/>
      <c r="C162" s="249"/>
      <c r="D162" s="249"/>
      <c r="E162" s="249"/>
      <c r="F162" s="249"/>
      <c r="G162" s="50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4"/>
      <c r="U162" s="51"/>
      <c r="V162" s="51"/>
      <c r="W162" s="52"/>
      <c r="X162" s="52"/>
      <c r="Y162" s="51"/>
      <c r="Z162" s="51"/>
      <c r="AA162" s="51"/>
      <c r="AB162" s="52"/>
      <c r="AC162" s="52"/>
      <c r="AD162" s="52"/>
      <c r="AE162" s="52"/>
      <c r="AF162" s="52"/>
      <c r="AG162" s="52"/>
      <c r="AH162" s="51"/>
      <c r="AI162" s="52"/>
      <c r="AJ162" s="52"/>
      <c r="AK162" s="52"/>
      <c r="AL162" s="52"/>
      <c r="AM162" s="51"/>
      <c r="AN162" s="52"/>
      <c r="AO162" s="52"/>
      <c r="AP162" s="52"/>
      <c r="AQ162" s="52"/>
      <c r="AR162" s="51"/>
      <c r="AS162" s="51"/>
      <c r="AT162" s="51"/>
      <c r="AU162" s="51"/>
      <c r="AV162" s="52"/>
      <c r="AW162" s="51"/>
      <c r="AX162" s="51"/>
      <c r="AY162" s="51"/>
      <c r="AZ162" s="51"/>
      <c r="BA162" s="52"/>
      <c r="BB162" s="51"/>
      <c r="BC162" s="54"/>
      <c r="BD162" s="51"/>
      <c r="BE162" s="51"/>
      <c r="BF162" s="52"/>
      <c r="BG162" s="51"/>
      <c r="BH162" s="51"/>
      <c r="BI162" s="51"/>
      <c r="BJ162" s="51"/>
      <c r="BK162" s="52"/>
      <c r="BL162" s="51"/>
      <c r="BM162" s="54"/>
      <c r="BN162" s="51"/>
      <c r="BO162" s="51"/>
      <c r="BP162" s="52"/>
      <c r="BQ162" s="51"/>
      <c r="BR162" s="54"/>
      <c r="BS162" s="51"/>
      <c r="BT162" s="51"/>
      <c r="BU162" s="52"/>
      <c r="BV162" s="51"/>
      <c r="BW162" s="54"/>
      <c r="BX162" s="51"/>
      <c r="BY162" s="51"/>
      <c r="BZ162" s="52"/>
      <c r="CA162" s="52"/>
      <c r="CB162" s="51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  <c r="DS162" s="72"/>
      <c r="DT162" s="72"/>
      <c r="DU162" s="54"/>
      <c r="DV162" s="54"/>
      <c r="DW162" s="54"/>
      <c r="DX162" s="54"/>
      <c r="DY162" s="54"/>
      <c r="DZ162" s="54"/>
      <c r="EA162" s="54"/>
      <c r="EB162" s="54"/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/>
      <c r="EU162" s="54"/>
      <c r="EV162" s="54"/>
      <c r="EW162" s="54"/>
      <c r="EX162" s="54"/>
      <c r="EY162" s="54"/>
      <c r="EZ162" s="54"/>
      <c r="FA162" s="54"/>
      <c r="FB162" s="54"/>
      <c r="FC162" s="54"/>
      <c r="FD162" s="54"/>
      <c r="FE162" s="54"/>
      <c r="FF162" s="54"/>
      <c r="FG162" s="54"/>
      <c r="FH162" s="54"/>
      <c r="FI162" s="54"/>
      <c r="FJ162" s="54"/>
      <c r="FK162" s="54"/>
      <c r="FL162" s="54"/>
      <c r="FM162" s="54"/>
      <c r="FN162" s="54"/>
      <c r="FO162" s="54"/>
      <c r="FP162" s="54"/>
      <c r="FQ162" s="54"/>
      <c r="FR162" s="54"/>
      <c r="FS162" s="54"/>
      <c r="FT162" s="54"/>
      <c r="FU162" s="54"/>
      <c r="FV162" s="54"/>
      <c r="FW162" s="54"/>
      <c r="FX162" s="54"/>
      <c r="FY162" s="54"/>
      <c r="FZ162" s="54"/>
      <c r="GA162" s="54"/>
      <c r="GB162" s="54"/>
      <c r="GC162" s="54"/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/>
      <c r="GO162" s="54"/>
      <c r="GP162" s="54"/>
      <c r="GQ162" s="54"/>
      <c r="GR162" s="54"/>
      <c r="GS162" s="54"/>
      <c r="GT162" s="54"/>
      <c r="GU162" s="54"/>
      <c r="GV162" s="54"/>
      <c r="GW162" s="54"/>
      <c r="GX162" s="54"/>
      <c r="GY162" s="54"/>
      <c r="GZ162" s="54"/>
      <c r="HA162" s="54"/>
      <c r="HB162" s="54"/>
      <c r="HC162" s="54"/>
      <c r="HD162" s="54"/>
      <c r="HE162" s="54"/>
      <c r="HF162" s="54"/>
      <c r="HG162" s="54"/>
      <c r="HH162" s="54"/>
      <c r="HI162" s="54"/>
      <c r="HJ162" s="54"/>
      <c r="HK162" s="54"/>
      <c r="HL162" s="54"/>
      <c r="HM162" s="54"/>
      <c r="HN162" s="54"/>
      <c r="HO162" s="54"/>
      <c r="HP162" s="54"/>
      <c r="HQ162" s="54"/>
      <c r="HR162" s="54"/>
      <c r="HS162" s="54"/>
      <c r="HT162" s="54"/>
      <c r="HU162" s="54"/>
      <c r="HV162" s="54"/>
      <c r="HW162" s="54"/>
      <c r="HX162" s="54"/>
      <c r="HY162" s="54"/>
      <c r="HZ162" s="54"/>
      <c r="IA162" s="54"/>
      <c r="IB162" s="54"/>
      <c r="IC162" s="54"/>
      <c r="ID162" s="54"/>
      <c r="IE162" s="54"/>
      <c r="IF162" s="54"/>
      <c r="IG162" s="54"/>
      <c r="IH162" s="54"/>
      <c r="II162" s="54"/>
    </row>
    <row x14ac:dyDescent="0.25" r="163" customHeight="1" ht="17.25">
      <c r="A163" s="54"/>
      <c r="B163" s="50"/>
      <c r="C163" s="249"/>
      <c r="D163" s="249"/>
      <c r="E163" s="249"/>
      <c r="F163" s="249"/>
      <c r="G163" s="50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4"/>
      <c r="U163" s="51"/>
      <c r="V163" s="51"/>
      <c r="W163" s="52"/>
      <c r="X163" s="52"/>
      <c r="Y163" s="51"/>
      <c r="Z163" s="51"/>
      <c r="AA163" s="51"/>
      <c r="AB163" s="52"/>
      <c r="AC163" s="52"/>
      <c r="AD163" s="52"/>
      <c r="AE163" s="52"/>
      <c r="AF163" s="52"/>
      <c r="AG163" s="52"/>
      <c r="AH163" s="51"/>
      <c r="AI163" s="52"/>
      <c r="AJ163" s="52"/>
      <c r="AK163" s="52"/>
      <c r="AL163" s="52"/>
      <c r="AM163" s="51"/>
      <c r="AN163" s="52"/>
      <c r="AO163" s="52"/>
      <c r="AP163" s="52"/>
      <c r="AQ163" s="52"/>
      <c r="AR163" s="51"/>
      <c r="AS163" s="51"/>
      <c r="AT163" s="51"/>
      <c r="AU163" s="51"/>
      <c r="AV163" s="52"/>
      <c r="AW163" s="51"/>
      <c r="AX163" s="51"/>
      <c r="AY163" s="51"/>
      <c r="AZ163" s="51"/>
      <c r="BA163" s="52"/>
      <c r="BB163" s="51"/>
      <c r="BC163" s="54"/>
      <c r="BD163" s="51"/>
      <c r="BE163" s="51"/>
      <c r="BF163" s="52"/>
      <c r="BG163" s="51"/>
      <c r="BH163" s="51"/>
      <c r="BI163" s="51"/>
      <c r="BJ163" s="51"/>
      <c r="BK163" s="52"/>
      <c r="BL163" s="51"/>
      <c r="BM163" s="54"/>
      <c r="BN163" s="51"/>
      <c r="BO163" s="51"/>
      <c r="BP163" s="52"/>
      <c r="BQ163" s="51"/>
      <c r="BR163" s="54"/>
      <c r="BS163" s="51"/>
      <c r="BT163" s="51"/>
      <c r="BU163" s="52"/>
      <c r="BV163" s="51"/>
      <c r="BW163" s="54"/>
      <c r="BX163" s="51"/>
      <c r="BY163" s="51"/>
      <c r="BZ163" s="52"/>
      <c r="CA163" s="52"/>
      <c r="CB163" s="51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54"/>
      <c r="DV163" s="54"/>
      <c r="DW163" s="54"/>
      <c r="DX163" s="54"/>
      <c r="DY163" s="54"/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/>
      <c r="EM163" s="54"/>
      <c r="EN163" s="54"/>
      <c r="EO163" s="54"/>
      <c r="EP163" s="54"/>
      <c r="EQ163" s="54"/>
      <c r="ER163" s="54"/>
      <c r="ES163" s="54"/>
      <c r="ET163" s="54"/>
      <c r="EU163" s="54"/>
      <c r="EV163" s="54"/>
      <c r="EW163" s="54"/>
      <c r="EX163" s="54"/>
      <c r="EY163" s="54"/>
      <c r="EZ163" s="54"/>
      <c r="FA163" s="54"/>
      <c r="FB163" s="54"/>
      <c r="FC163" s="54"/>
      <c r="FD163" s="54"/>
      <c r="FE163" s="54"/>
      <c r="FF163" s="54"/>
      <c r="FG163" s="54"/>
      <c r="FH163" s="54"/>
      <c r="FI163" s="54"/>
      <c r="FJ163" s="54"/>
      <c r="FK163" s="54"/>
      <c r="FL163" s="54"/>
      <c r="FM163" s="54"/>
      <c r="FN163" s="54"/>
      <c r="FO163" s="54"/>
      <c r="FP163" s="54"/>
      <c r="FQ163" s="54"/>
      <c r="FR163" s="54"/>
      <c r="FS163" s="54"/>
      <c r="FT163" s="54"/>
      <c r="FU163" s="54"/>
      <c r="FV163" s="54"/>
      <c r="FW163" s="54"/>
      <c r="FX163" s="54"/>
      <c r="FY163" s="54"/>
      <c r="FZ163" s="54"/>
      <c r="GA163" s="54"/>
      <c r="GB163" s="54"/>
      <c r="GC163" s="54"/>
      <c r="GD163" s="54"/>
      <c r="GE163" s="54"/>
      <c r="GF163" s="54"/>
      <c r="GG163" s="54"/>
      <c r="GH163" s="54"/>
      <c r="GI163" s="54"/>
      <c r="GJ163" s="54"/>
      <c r="GK163" s="54"/>
      <c r="GL163" s="54"/>
      <c r="GM163" s="54"/>
      <c r="GN163" s="54"/>
      <c r="GO163" s="54"/>
      <c r="GP163" s="54"/>
      <c r="GQ163" s="54"/>
      <c r="GR163" s="54"/>
      <c r="GS163" s="54"/>
      <c r="GT163" s="54"/>
      <c r="GU163" s="54"/>
      <c r="GV163" s="54"/>
      <c r="GW163" s="54"/>
      <c r="GX163" s="54"/>
      <c r="GY163" s="54"/>
      <c r="GZ163" s="54"/>
      <c r="HA163" s="54"/>
      <c r="HB163" s="54"/>
      <c r="HC163" s="54"/>
      <c r="HD163" s="54"/>
      <c r="HE163" s="54"/>
      <c r="HF163" s="54"/>
      <c r="HG163" s="54"/>
      <c r="HH163" s="54"/>
      <c r="HI163" s="54"/>
      <c r="HJ163" s="54"/>
      <c r="HK163" s="54"/>
      <c r="HL163" s="54"/>
      <c r="HM163" s="54"/>
      <c r="HN163" s="54"/>
      <c r="HO163" s="54"/>
      <c r="HP163" s="54"/>
      <c r="HQ163" s="54"/>
      <c r="HR163" s="54"/>
      <c r="HS163" s="54"/>
      <c r="HT163" s="54"/>
      <c r="HU163" s="54"/>
      <c r="HV163" s="54"/>
      <c r="HW163" s="54"/>
      <c r="HX163" s="54"/>
      <c r="HY163" s="54"/>
      <c r="HZ163" s="54"/>
      <c r="IA163" s="54"/>
      <c r="IB163" s="54"/>
      <c r="IC163" s="54"/>
      <c r="ID163" s="54"/>
      <c r="IE163" s="54"/>
      <c r="IF163" s="54"/>
      <c r="IG163" s="54"/>
      <c r="IH163" s="54"/>
      <c r="II163" s="54"/>
    </row>
    <row x14ac:dyDescent="0.25" r="164" customHeight="1" ht="17.25">
      <c r="A164" s="54"/>
      <c r="B164" s="50"/>
      <c r="C164" s="249"/>
      <c r="D164" s="249"/>
      <c r="E164" s="249"/>
      <c r="F164" s="249"/>
      <c r="G164" s="50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4"/>
      <c r="U164" s="51"/>
      <c r="V164" s="51"/>
      <c r="W164" s="52"/>
      <c r="X164" s="52"/>
      <c r="Y164" s="51"/>
      <c r="Z164" s="51"/>
      <c r="AA164" s="51"/>
      <c r="AB164" s="52"/>
      <c r="AC164" s="52"/>
      <c r="AD164" s="52"/>
      <c r="AE164" s="52"/>
      <c r="AF164" s="52"/>
      <c r="AG164" s="52"/>
      <c r="AH164" s="51"/>
      <c r="AI164" s="52"/>
      <c r="AJ164" s="52"/>
      <c r="AK164" s="52"/>
      <c r="AL164" s="52"/>
      <c r="AM164" s="51"/>
      <c r="AN164" s="52"/>
      <c r="AO164" s="52"/>
      <c r="AP164" s="52"/>
      <c r="AQ164" s="52"/>
      <c r="AR164" s="51"/>
      <c r="AS164" s="51"/>
      <c r="AT164" s="51"/>
      <c r="AU164" s="51"/>
      <c r="AV164" s="52"/>
      <c r="AW164" s="51"/>
      <c r="AX164" s="51"/>
      <c r="AY164" s="51"/>
      <c r="AZ164" s="51"/>
      <c r="BA164" s="52"/>
      <c r="BB164" s="51"/>
      <c r="BC164" s="54"/>
      <c r="BD164" s="51"/>
      <c r="BE164" s="51"/>
      <c r="BF164" s="52"/>
      <c r="BG164" s="51"/>
      <c r="BH164" s="51"/>
      <c r="BI164" s="51"/>
      <c r="BJ164" s="51"/>
      <c r="BK164" s="52"/>
      <c r="BL164" s="51"/>
      <c r="BM164" s="54"/>
      <c r="BN164" s="51"/>
      <c r="BO164" s="51"/>
      <c r="BP164" s="52"/>
      <c r="BQ164" s="51"/>
      <c r="BR164" s="54"/>
      <c r="BS164" s="51"/>
      <c r="BT164" s="51"/>
      <c r="BU164" s="52"/>
      <c r="BV164" s="51"/>
      <c r="BW164" s="54"/>
      <c r="BX164" s="51"/>
      <c r="BY164" s="51"/>
      <c r="BZ164" s="52"/>
      <c r="CA164" s="52"/>
      <c r="CB164" s="51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/>
      <c r="EV164" s="54"/>
      <c r="EW164" s="54"/>
      <c r="EX164" s="54"/>
      <c r="EY164" s="54"/>
      <c r="EZ164" s="54"/>
      <c r="FA164" s="54"/>
      <c r="FB164" s="54"/>
      <c r="FC164" s="54"/>
      <c r="FD164" s="54"/>
      <c r="FE164" s="54"/>
      <c r="FF164" s="54"/>
      <c r="FG164" s="54"/>
      <c r="FH164" s="54"/>
      <c r="FI164" s="54"/>
      <c r="FJ164" s="54"/>
      <c r="FK164" s="54"/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/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/>
      <c r="IG164" s="54"/>
      <c r="IH164" s="54"/>
      <c r="II164" s="54"/>
    </row>
    <row x14ac:dyDescent="0.25" r="165" customHeight="1" ht="17.25">
      <c r="A165" s="54"/>
      <c r="B165" s="50"/>
      <c r="C165" s="249"/>
      <c r="D165" s="249"/>
      <c r="E165" s="249"/>
      <c r="F165" s="249"/>
      <c r="G165" s="50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4"/>
      <c r="U165" s="51"/>
      <c r="V165" s="51"/>
      <c r="W165" s="52"/>
      <c r="X165" s="52"/>
      <c r="Y165" s="51"/>
      <c r="Z165" s="51"/>
      <c r="AA165" s="51"/>
      <c r="AB165" s="52"/>
      <c r="AC165" s="52"/>
      <c r="AD165" s="52"/>
      <c r="AE165" s="52"/>
      <c r="AF165" s="52"/>
      <c r="AG165" s="52"/>
      <c r="AH165" s="51"/>
      <c r="AI165" s="52"/>
      <c r="AJ165" s="52"/>
      <c r="AK165" s="52"/>
      <c r="AL165" s="52"/>
      <c r="AM165" s="51"/>
      <c r="AN165" s="52"/>
      <c r="AO165" s="52"/>
      <c r="AP165" s="52"/>
      <c r="AQ165" s="52"/>
      <c r="AR165" s="51"/>
      <c r="AS165" s="51"/>
      <c r="AT165" s="51"/>
      <c r="AU165" s="51"/>
      <c r="AV165" s="52"/>
      <c r="AW165" s="51"/>
      <c r="AX165" s="51"/>
      <c r="AY165" s="51"/>
      <c r="AZ165" s="51"/>
      <c r="BA165" s="52"/>
      <c r="BB165" s="51"/>
      <c r="BC165" s="54"/>
      <c r="BD165" s="51"/>
      <c r="BE165" s="51"/>
      <c r="BF165" s="52"/>
      <c r="BG165" s="51"/>
      <c r="BH165" s="51"/>
      <c r="BI165" s="51"/>
      <c r="BJ165" s="51"/>
      <c r="BK165" s="52"/>
      <c r="BL165" s="51"/>
      <c r="BM165" s="54"/>
      <c r="BN165" s="51"/>
      <c r="BO165" s="51"/>
      <c r="BP165" s="52"/>
      <c r="BQ165" s="51"/>
      <c r="BR165" s="54"/>
      <c r="BS165" s="51"/>
      <c r="BT165" s="51"/>
      <c r="BU165" s="52"/>
      <c r="BV165" s="51"/>
      <c r="BW165" s="54"/>
      <c r="BX165" s="51"/>
      <c r="BY165" s="51"/>
      <c r="BZ165" s="52"/>
      <c r="CA165" s="52"/>
      <c r="CB165" s="51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  <c r="DS165" s="72"/>
      <c r="DT165" s="72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/>
      <c r="EV165" s="54"/>
      <c r="EW165" s="54"/>
      <c r="EX165" s="54"/>
      <c r="EY165" s="54"/>
      <c r="EZ165" s="54"/>
      <c r="FA165" s="54"/>
      <c r="FB165" s="54"/>
      <c r="FC165" s="54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</row>
    <row x14ac:dyDescent="0.25" r="166" customHeight="1" ht="17.25">
      <c r="A166" s="54"/>
      <c r="B166" s="50"/>
      <c r="C166" s="249"/>
      <c r="D166" s="249"/>
      <c r="E166" s="249"/>
      <c r="F166" s="249"/>
      <c r="G166" s="50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4"/>
      <c r="U166" s="51"/>
      <c r="V166" s="51"/>
      <c r="W166" s="52"/>
      <c r="X166" s="52"/>
      <c r="Y166" s="51"/>
      <c r="Z166" s="51"/>
      <c r="AA166" s="51"/>
      <c r="AB166" s="52"/>
      <c r="AC166" s="52"/>
      <c r="AD166" s="52"/>
      <c r="AE166" s="52"/>
      <c r="AF166" s="52"/>
      <c r="AG166" s="52"/>
      <c r="AH166" s="51"/>
      <c r="AI166" s="52"/>
      <c r="AJ166" s="52"/>
      <c r="AK166" s="52"/>
      <c r="AL166" s="52"/>
      <c r="AM166" s="51"/>
      <c r="AN166" s="52"/>
      <c r="AO166" s="52"/>
      <c r="AP166" s="52"/>
      <c r="AQ166" s="52"/>
      <c r="AR166" s="51"/>
      <c r="AS166" s="51"/>
      <c r="AT166" s="51"/>
      <c r="AU166" s="51"/>
      <c r="AV166" s="52"/>
      <c r="AW166" s="51"/>
      <c r="AX166" s="51"/>
      <c r="AY166" s="51"/>
      <c r="AZ166" s="51"/>
      <c r="BA166" s="52"/>
      <c r="BB166" s="51"/>
      <c r="BC166" s="54"/>
      <c r="BD166" s="51"/>
      <c r="BE166" s="51"/>
      <c r="BF166" s="52"/>
      <c r="BG166" s="51"/>
      <c r="BH166" s="51"/>
      <c r="BI166" s="51"/>
      <c r="BJ166" s="51"/>
      <c r="BK166" s="52"/>
      <c r="BL166" s="51"/>
      <c r="BM166" s="54"/>
      <c r="BN166" s="51"/>
      <c r="BO166" s="51"/>
      <c r="BP166" s="52"/>
      <c r="BQ166" s="51"/>
      <c r="BR166" s="54"/>
      <c r="BS166" s="51"/>
      <c r="BT166" s="51"/>
      <c r="BU166" s="52"/>
      <c r="BV166" s="51"/>
      <c r="BW166" s="54"/>
      <c r="BX166" s="51"/>
      <c r="BY166" s="51"/>
      <c r="BZ166" s="52"/>
      <c r="CA166" s="52"/>
      <c r="CB166" s="51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54"/>
      <c r="DV166" s="54"/>
      <c r="DW166" s="54"/>
      <c r="DX166" s="54"/>
      <c r="DY166" s="54"/>
      <c r="DZ166" s="54"/>
      <c r="EA166" s="54"/>
      <c r="EB166" s="54"/>
      <c r="EC166" s="54"/>
      <c r="ED166" s="54"/>
      <c r="EE166" s="54"/>
      <c r="EF166" s="54"/>
      <c r="EG166" s="54"/>
      <c r="EH166" s="54"/>
      <c r="EI166" s="54"/>
      <c r="EJ166" s="54"/>
      <c r="EK166" s="54"/>
      <c r="EL166" s="54"/>
      <c r="EM166" s="54"/>
      <c r="EN166" s="54"/>
      <c r="EO166" s="54"/>
      <c r="EP166" s="54"/>
      <c r="EQ166" s="54"/>
      <c r="ER166" s="54"/>
      <c r="ES166" s="54"/>
      <c r="ET166" s="54"/>
      <c r="EU166" s="54"/>
      <c r="EV166" s="54"/>
      <c r="EW166" s="54"/>
      <c r="EX166" s="54"/>
      <c r="EY166" s="54"/>
      <c r="EZ166" s="54"/>
      <c r="FA166" s="54"/>
      <c r="FB166" s="54"/>
      <c r="FC166" s="54"/>
      <c r="FD166" s="54"/>
      <c r="FE166" s="54"/>
      <c r="FF166" s="54"/>
      <c r="FG166" s="54"/>
      <c r="FH166" s="54"/>
      <c r="FI166" s="54"/>
      <c r="FJ166" s="54"/>
      <c r="FK166" s="54"/>
      <c r="FL166" s="54"/>
      <c r="FM166" s="54"/>
      <c r="FN166" s="54"/>
      <c r="FO166" s="54"/>
      <c r="FP166" s="54"/>
      <c r="FQ166" s="54"/>
      <c r="FR166" s="54"/>
      <c r="FS166" s="54"/>
      <c r="FT166" s="54"/>
      <c r="FU166" s="54"/>
      <c r="FV166" s="54"/>
      <c r="FW166" s="54"/>
      <c r="FX166" s="54"/>
      <c r="FY166" s="54"/>
      <c r="FZ166" s="54"/>
      <c r="GA166" s="54"/>
      <c r="GB166" s="54"/>
      <c r="GC166" s="54"/>
      <c r="GD166" s="54"/>
      <c r="GE166" s="54"/>
      <c r="GF166" s="54"/>
      <c r="GG166" s="54"/>
      <c r="GH166" s="54"/>
      <c r="GI166" s="54"/>
      <c r="GJ166" s="54"/>
      <c r="GK166" s="54"/>
      <c r="GL166" s="54"/>
      <c r="GM166" s="54"/>
      <c r="GN166" s="54"/>
      <c r="GO166" s="54"/>
      <c r="GP166" s="54"/>
      <c r="GQ166" s="54"/>
      <c r="GR166" s="54"/>
      <c r="GS166" s="54"/>
      <c r="GT166" s="54"/>
      <c r="GU166" s="54"/>
      <c r="GV166" s="54"/>
      <c r="GW166" s="54"/>
      <c r="GX166" s="54"/>
      <c r="GY166" s="54"/>
      <c r="GZ166" s="54"/>
      <c r="HA166" s="54"/>
      <c r="HB166" s="54"/>
      <c r="HC166" s="54"/>
      <c r="HD166" s="54"/>
      <c r="HE166" s="54"/>
      <c r="HF166" s="54"/>
      <c r="HG166" s="54"/>
      <c r="HH166" s="54"/>
      <c r="HI166" s="54"/>
      <c r="HJ166" s="54"/>
      <c r="HK166" s="54"/>
      <c r="HL166" s="54"/>
      <c r="HM166" s="54"/>
      <c r="HN166" s="54"/>
      <c r="HO166" s="54"/>
      <c r="HP166" s="54"/>
      <c r="HQ166" s="54"/>
      <c r="HR166" s="54"/>
      <c r="HS166" s="54"/>
      <c r="HT166" s="54"/>
      <c r="HU166" s="54"/>
      <c r="HV166" s="54"/>
      <c r="HW166" s="54"/>
      <c r="HX166" s="54"/>
      <c r="HY166" s="54"/>
      <c r="HZ166" s="54"/>
      <c r="IA166" s="54"/>
      <c r="IB166" s="54"/>
      <c r="IC166" s="54"/>
      <c r="ID166" s="54"/>
      <c r="IE166" s="54"/>
      <c r="IF166" s="54"/>
      <c r="IG166" s="54"/>
      <c r="IH166" s="54"/>
      <c r="II166" s="54"/>
    </row>
    <row x14ac:dyDescent="0.25" r="167" customHeight="1" ht="17.25">
      <c r="A167" s="54"/>
      <c r="B167" s="50"/>
      <c r="C167" s="249"/>
      <c r="D167" s="249"/>
      <c r="E167" s="249"/>
      <c r="F167" s="249"/>
      <c r="G167" s="50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4"/>
      <c r="U167" s="51"/>
      <c r="V167" s="51"/>
      <c r="W167" s="52"/>
      <c r="X167" s="52"/>
      <c r="Y167" s="51"/>
      <c r="Z167" s="51"/>
      <c r="AA167" s="51"/>
      <c r="AB167" s="52"/>
      <c r="AC167" s="52"/>
      <c r="AD167" s="52"/>
      <c r="AE167" s="52"/>
      <c r="AF167" s="52"/>
      <c r="AG167" s="52"/>
      <c r="AH167" s="51"/>
      <c r="AI167" s="52"/>
      <c r="AJ167" s="52"/>
      <c r="AK167" s="52"/>
      <c r="AL167" s="52"/>
      <c r="AM167" s="51"/>
      <c r="AN167" s="52"/>
      <c r="AO167" s="52"/>
      <c r="AP167" s="52"/>
      <c r="AQ167" s="52"/>
      <c r="AR167" s="51"/>
      <c r="AS167" s="51"/>
      <c r="AT167" s="51"/>
      <c r="AU167" s="51"/>
      <c r="AV167" s="52"/>
      <c r="AW167" s="51"/>
      <c r="AX167" s="51"/>
      <c r="AY167" s="51"/>
      <c r="AZ167" s="51"/>
      <c r="BA167" s="52"/>
      <c r="BB167" s="51"/>
      <c r="BC167" s="54"/>
      <c r="BD167" s="51"/>
      <c r="BE167" s="51"/>
      <c r="BF167" s="52"/>
      <c r="BG167" s="51"/>
      <c r="BH167" s="51"/>
      <c r="BI167" s="51"/>
      <c r="BJ167" s="51"/>
      <c r="BK167" s="52"/>
      <c r="BL167" s="51"/>
      <c r="BM167" s="54"/>
      <c r="BN167" s="51"/>
      <c r="BO167" s="51"/>
      <c r="BP167" s="52"/>
      <c r="BQ167" s="51"/>
      <c r="BR167" s="54"/>
      <c r="BS167" s="51"/>
      <c r="BT167" s="51"/>
      <c r="BU167" s="52"/>
      <c r="BV167" s="51"/>
      <c r="BW167" s="54"/>
      <c r="BX167" s="51"/>
      <c r="BY167" s="51"/>
      <c r="BZ167" s="52"/>
      <c r="CA167" s="52"/>
      <c r="CB167" s="51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54"/>
      <c r="DV167" s="54"/>
      <c r="DW167" s="54"/>
      <c r="DX167" s="54"/>
      <c r="DY167" s="54"/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/>
      <c r="EM167" s="54"/>
      <c r="EN167" s="54"/>
      <c r="EO167" s="54"/>
      <c r="EP167" s="54"/>
      <c r="EQ167" s="54"/>
      <c r="ER167" s="54"/>
      <c r="ES167" s="54"/>
      <c r="ET167" s="54"/>
      <c r="EU167" s="54"/>
      <c r="EV167" s="54"/>
      <c r="EW167" s="54"/>
      <c r="EX167" s="54"/>
      <c r="EY167" s="54"/>
      <c r="EZ167" s="54"/>
      <c r="FA167" s="54"/>
      <c r="FB167" s="54"/>
      <c r="FC167" s="54"/>
      <c r="FD167" s="54"/>
      <c r="FE167" s="54"/>
      <c r="FF167" s="54"/>
      <c r="FG167" s="54"/>
      <c r="FH167" s="54"/>
      <c r="FI167" s="54"/>
      <c r="FJ167" s="54"/>
      <c r="FK167" s="54"/>
      <c r="FL167" s="54"/>
      <c r="FM167" s="54"/>
      <c r="FN167" s="54"/>
      <c r="FO167" s="54"/>
      <c r="FP167" s="54"/>
      <c r="FQ167" s="54"/>
      <c r="FR167" s="54"/>
      <c r="FS167" s="54"/>
      <c r="FT167" s="54"/>
      <c r="FU167" s="54"/>
      <c r="FV167" s="54"/>
      <c r="FW167" s="54"/>
      <c r="FX167" s="54"/>
      <c r="FY167" s="54"/>
      <c r="FZ167" s="54"/>
      <c r="GA167" s="54"/>
      <c r="GB167" s="54"/>
      <c r="GC167" s="54"/>
      <c r="GD167" s="54"/>
      <c r="GE167" s="54"/>
      <c r="GF167" s="54"/>
      <c r="GG167" s="54"/>
      <c r="GH167" s="54"/>
      <c r="GI167" s="54"/>
      <c r="GJ167" s="54"/>
      <c r="GK167" s="54"/>
      <c r="GL167" s="54"/>
      <c r="GM167" s="54"/>
      <c r="GN167" s="54"/>
      <c r="GO167" s="54"/>
      <c r="GP167" s="54"/>
      <c r="GQ167" s="54"/>
      <c r="GR167" s="54"/>
      <c r="GS167" s="54"/>
      <c r="GT167" s="54"/>
      <c r="GU167" s="54"/>
      <c r="GV167" s="54"/>
      <c r="GW167" s="54"/>
      <c r="GX167" s="54"/>
      <c r="GY167" s="54"/>
      <c r="GZ167" s="54"/>
      <c r="HA167" s="54"/>
      <c r="HB167" s="54"/>
      <c r="HC167" s="54"/>
      <c r="HD167" s="54"/>
      <c r="HE167" s="54"/>
      <c r="HF167" s="54"/>
      <c r="HG167" s="54"/>
      <c r="HH167" s="54"/>
      <c r="HI167" s="54"/>
      <c r="HJ167" s="54"/>
      <c r="HK167" s="54"/>
      <c r="HL167" s="54"/>
      <c r="HM167" s="54"/>
      <c r="HN167" s="54"/>
      <c r="HO167" s="54"/>
      <c r="HP167" s="54"/>
      <c r="HQ167" s="54"/>
      <c r="HR167" s="54"/>
      <c r="HS167" s="54"/>
      <c r="HT167" s="54"/>
      <c r="HU167" s="54"/>
      <c r="HV167" s="54"/>
      <c r="HW167" s="54"/>
      <c r="HX167" s="54"/>
      <c r="HY167" s="54"/>
      <c r="HZ167" s="54"/>
      <c r="IA167" s="54"/>
      <c r="IB167" s="54"/>
      <c r="IC167" s="54"/>
      <c r="ID167" s="54"/>
      <c r="IE167" s="54"/>
      <c r="IF167" s="54"/>
      <c r="IG167" s="54"/>
      <c r="IH167" s="54"/>
      <c r="II167" s="54"/>
    </row>
    <row x14ac:dyDescent="0.25" r="168" customHeight="1" ht="17.25">
      <c r="A168" s="54"/>
      <c r="B168" s="50"/>
      <c r="C168" s="249"/>
      <c r="D168" s="249"/>
      <c r="E168" s="249"/>
      <c r="F168" s="249"/>
      <c r="G168" s="50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4"/>
      <c r="U168" s="51"/>
      <c r="V168" s="51"/>
      <c r="W168" s="52"/>
      <c r="X168" s="52"/>
      <c r="Y168" s="51"/>
      <c r="Z168" s="51"/>
      <c r="AA168" s="51"/>
      <c r="AB168" s="52"/>
      <c r="AC168" s="52"/>
      <c r="AD168" s="52"/>
      <c r="AE168" s="52"/>
      <c r="AF168" s="52"/>
      <c r="AG168" s="52"/>
      <c r="AH168" s="51"/>
      <c r="AI168" s="52"/>
      <c r="AJ168" s="52"/>
      <c r="AK168" s="52"/>
      <c r="AL168" s="52"/>
      <c r="AM168" s="51"/>
      <c r="AN168" s="52"/>
      <c r="AO168" s="52"/>
      <c r="AP168" s="52"/>
      <c r="AQ168" s="52"/>
      <c r="AR168" s="51"/>
      <c r="AS168" s="51"/>
      <c r="AT168" s="51"/>
      <c r="AU168" s="51"/>
      <c r="AV168" s="52"/>
      <c r="AW168" s="51"/>
      <c r="AX168" s="51"/>
      <c r="AY168" s="51"/>
      <c r="AZ168" s="51"/>
      <c r="BA168" s="52"/>
      <c r="BB168" s="51"/>
      <c r="BC168" s="54"/>
      <c r="BD168" s="51"/>
      <c r="BE168" s="51"/>
      <c r="BF168" s="52"/>
      <c r="BG168" s="51"/>
      <c r="BH168" s="51"/>
      <c r="BI168" s="51"/>
      <c r="BJ168" s="51"/>
      <c r="BK168" s="52"/>
      <c r="BL168" s="51"/>
      <c r="BM168" s="54"/>
      <c r="BN168" s="51"/>
      <c r="BO168" s="51"/>
      <c r="BP168" s="52"/>
      <c r="BQ168" s="51"/>
      <c r="BR168" s="54"/>
      <c r="BS168" s="51"/>
      <c r="BT168" s="51"/>
      <c r="BU168" s="52"/>
      <c r="BV168" s="51"/>
      <c r="BW168" s="54"/>
      <c r="BX168" s="51"/>
      <c r="BY168" s="51"/>
      <c r="BZ168" s="52"/>
      <c r="CA168" s="52"/>
      <c r="CB168" s="51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  <c r="DS168" s="72"/>
      <c r="DT168" s="72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/>
      <c r="FJ168" s="54"/>
      <c r="FK168" s="54"/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</row>
    <row x14ac:dyDescent="0.25" r="169" customHeight="1" ht="17.25">
      <c r="A169" s="54"/>
      <c r="B169" s="50"/>
      <c r="C169" s="249"/>
      <c r="D169" s="249"/>
      <c r="E169" s="249"/>
      <c r="F169" s="249"/>
      <c r="G169" s="50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4"/>
      <c r="U169" s="51"/>
      <c r="V169" s="51"/>
      <c r="W169" s="52"/>
      <c r="X169" s="52"/>
      <c r="Y169" s="51"/>
      <c r="Z169" s="51"/>
      <c r="AA169" s="51"/>
      <c r="AB169" s="52"/>
      <c r="AC169" s="52"/>
      <c r="AD169" s="52"/>
      <c r="AE169" s="52"/>
      <c r="AF169" s="52"/>
      <c r="AG169" s="52"/>
      <c r="AH169" s="51"/>
      <c r="AI169" s="52"/>
      <c r="AJ169" s="52"/>
      <c r="AK169" s="52"/>
      <c r="AL169" s="52"/>
      <c r="AM169" s="51"/>
      <c r="AN169" s="52"/>
      <c r="AO169" s="52"/>
      <c r="AP169" s="52"/>
      <c r="AQ169" s="52"/>
      <c r="AR169" s="51"/>
      <c r="AS169" s="51"/>
      <c r="AT169" s="51"/>
      <c r="AU169" s="51"/>
      <c r="AV169" s="52"/>
      <c r="AW169" s="51"/>
      <c r="AX169" s="51"/>
      <c r="AY169" s="51"/>
      <c r="AZ169" s="51"/>
      <c r="BA169" s="52"/>
      <c r="BB169" s="51"/>
      <c r="BC169" s="54"/>
      <c r="BD169" s="51"/>
      <c r="BE169" s="51"/>
      <c r="BF169" s="52"/>
      <c r="BG169" s="51"/>
      <c r="BH169" s="51"/>
      <c r="BI169" s="51"/>
      <c r="BJ169" s="51"/>
      <c r="BK169" s="52"/>
      <c r="BL169" s="51"/>
      <c r="BM169" s="54"/>
      <c r="BN169" s="51"/>
      <c r="BO169" s="51"/>
      <c r="BP169" s="52"/>
      <c r="BQ169" s="51"/>
      <c r="BR169" s="54"/>
      <c r="BS169" s="51"/>
      <c r="BT169" s="51"/>
      <c r="BU169" s="52"/>
      <c r="BV169" s="51"/>
      <c r="BW169" s="54"/>
      <c r="BX169" s="51"/>
      <c r="BY169" s="51"/>
      <c r="BZ169" s="52"/>
      <c r="CA169" s="52"/>
      <c r="CB169" s="51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  <c r="DS169" s="72"/>
      <c r="DT169" s="72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/>
      <c r="FJ169" s="54"/>
      <c r="FK169" s="54"/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</row>
    <row x14ac:dyDescent="0.25" r="170" customHeight="1" ht="17.25">
      <c r="A170" s="54"/>
      <c r="B170" s="50"/>
      <c r="C170" s="249"/>
      <c r="D170" s="249"/>
      <c r="E170" s="249"/>
      <c r="F170" s="249"/>
      <c r="G170" s="50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4"/>
      <c r="U170" s="51"/>
      <c r="V170" s="51"/>
      <c r="W170" s="52"/>
      <c r="X170" s="52"/>
      <c r="Y170" s="51"/>
      <c r="Z170" s="51"/>
      <c r="AA170" s="51"/>
      <c r="AB170" s="52"/>
      <c r="AC170" s="52"/>
      <c r="AD170" s="52"/>
      <c r="AE170" s="52"/>
      <c r="AF170" s="52"/>
      <c r="AG170" s="52"/>
      <c r="AH170" s="51"/>
      <c r="AI170" s="52"/>
      <c r="AJ170" s="52"/>
      <c r="AK170" s="52"/>
      <c r="AL170" s="52"/>
      <c r="AM170" s="51"/>
      <c r="AN170" s="52"/>
      <c r="AO170" s="52"/>
      <c r="AP170" s="52"/>
      <c r="AQ170" s="52"/>
      <c r="AR170" s="51"/>
      <c r="AS170" s="51"/>
      <c r="AT170" s="51"/>
      <c r="AU170" s="51"/>
      <c r="AV170" s="52"/>
      <c r="AW170" s="51"/>
      <c r="AX170" s="51"/>
      <c r="AY170" s="51"/>
      <c r="AZ170" s="51"/>
      <c r="BA170" s="52"/>
      <c r="BB170" s="51"/>
      <c r="BC170" s="54"/>
      <c r="BD170" s="51"/>
      <c r="BE170" s="51"/>
      <c r="BF170" s="52"/>
      <c r="BG170" s="51"/>
      <c r="BH170" s="51"/>
      <c r="BI170" s="51"/>
      <c r="BJ170" s="51"/>
      <c r="BK170" s="52"/>
      <c r="BL170" s="51"/>
      <c r="BM170" s="54"/>
      <c r="BN170" s="51"/>
      <c r="BO170" s="51"/>
      <c r="BP170" s="52"/>
      <c r="BQ170" s="51"/>
      <c r="BR170" s="54"/>
      <c r="BS170" s="51"/>
      <c r="BT170" s="51"/>
      <c r="BU170" s="52"/>
      <c r="BV170" s="51"/>
      <c r="BW170" s="54"/>
      <c r="BX170" s="51"/>
      <c r="BY170" s="51"/>
      <c r="BZ170" s="52"/>
      <c r="CA170" s="52"/>
      <c r="CB170" s="51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  <c r="DS170" s="72"/>
      <c r="DT170" s="72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/>
      <c r="FJ170" s="54"/>
      <c r="FK170" s="54"/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</row>
    <row x14ac:dyDescent="0.25" r="171" customHeight="1" ht="17.25">
      <c r="A171" s="54"/>
      <c r="B171" s="50"/>
      <c r="C171" s="249"/>
      <c r="D171" s="249"/>
      <c r="E171" s="249"/>
      <c r="F171" s="249"/>
      <c r="G171" s="50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4"/>
      <c r="U171" s="51"/>
      <c r="V171" s="51"/>
      <c r="W171" s="52"/>
      <c r="X171" s="52"/>
      <c r="Y171" s="51"/>
      <c r="Z171" s="51"/>
      <c r="AA171" s="51"/>
      <c r="AB171" s="52"/>
      <c r="AC171" s="52"/>
      <c r="AD171" s="52"/>
      <c r="AE171" s="52"/>
      <c r="AF171" s="52"/>
      <c r="AG171" s="52"/>
      <c r="AH171" s="51"/>
      <c r="AI171" s="52"/>
      <c r="AJ171" s="52"/>
      <c r="AK171" s="52"/>
      <c r="AL171" s="52"/>
      <c r="AM171" s="51"/>
      <c r="AN171" s="52"/>
      <c r="AO171" s="52"/>
      <c r="AP171" s="52"/>
      <c r="AQ171" s="52"/>
      <c r="AR171" s="51"/>
      <c r="AS171" s="51"/>
      <c r="AT171" s="51"/>
      <c r="AU171" s="51"/>
      <c r="AV171" s="52"/>
      <c r="AW171" s="51"/>
      <c r="AX171" s="51"/>
      <c r="AY171" s="51"/>
      <c r="AZ171" s="51"/>
      <c r="BA171" s="52"/>
      <c r="BB171" s="51"/>
      <c r="BC171" s="54"/>
      <c r="BD171" s="51"/>
      <c r="BE171" s="51"/>
      <c r="BF171" s="52"/>
      <c r="BG171" s="51"/>
      <c r="BH171" s="51"/>
      <c r="BI171" s="51"/>
      <c r="BJ171" s="51"/>
      <c r="BK171" s="52"/>
      <c r="BL171" s="51"/>
      <c r="BM171" s="54"/>
      <c r="BN171" s="51"/>
      <c r="BO171" s="51"/>
      <c r="BP171" s="52"/>
      <c r="BQ171" s="51"/>
      <c r="BR171" s="54"/>
      <c r="BS171" s="51"/>
      <c r="BT171" s="51"/>
      <c r="BU171" s="52"/>
      <c r="BV171" s="51"/>
      <c r="BW171" s="54"/>
      <c r="BX171" s="51"/>
      <c r="BY171" s="51"/>
      <c r="BZ171" s="52"/>
      <c r="CA171" s="52"/>
      <c r="CB171" s="51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  <c r="DS171" s="72"/>
      <c r="DT171" s="72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</row>
    <row x14ac:dyDescent="0.25" r="172" customHeight="1" ht="17.25">
      <c r="A172" s="54"/>
      <c r="B172" s="50"/>
      <c r="C172" s="249"/>
      <c r="D172" s="249"/>
      <c r="E172" s="249"/>
      <c r="F172" s="249"/>
      <c r="G172" s="50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4"/>
      <c r="U172" s="51"/>
      <c r="V172" s="51"/>
      <c r="W172" s="52"/>
      <c r="X172" s="52"/>
      <c r="Y172" s="51"/>
      <c r="Z172" s="51"/>
      <c r="AA172" s="51"/>
      <c r="AB172" s="52"/>
      <c r="AC172" s="52"/>
      <c r="AD172" s="52"/>
      <c r="AE172" s="52"/>
      <c r="AF172" s="52"/>
      <c r="AG172" s="52"/>
      <c r="AH172" s="51"/>
      <c r="AI172" s="52"/>
      <c r="AJ172" s="52"/>
      <c r="AK172" s="52"/>
      <c r="AL172" s="52"/>
      <c r="AM172" s="51"/>
      <c r="AN172" s="52"/>
      <c r="AO172" s="52"/>
      <c r="AP172" s="52"/>
      <c r="AQ172" s="52"/>
      <c r="AR172" s="51"/>
      <c r="AS172" s="51"/>
      <c r="AT172" s="51"/>
      <c r="AU172" s="51"/>
      <c r="AV172" s="52"/>
      <c r="AW172" s="51"/>
      <c r="AX172" s="51"/>
      <c r="AY172" s="51"/>
      <c r="AZ172" s="51"/>
      <c r="BA172" s="52"/>
      <c r="BB172" s="51"/>
      <c r="BC172" s="54"/>
      <c r="BD172" s="51"/>
      <c r="BE172" s="51"/>
      <c r="BF172" s="52"/>
      <c r="BG172" s="51"/>
      <c r="BH172" s="51"/>
      <c r="BI172" s="51"/>
      <c r="BJ172" s="51"/>
      <c r="BK172" s="52"/>
      <c r="BL172" s="51"/>
      <c r="BM172" s="54"/>
      <c r="BN172" s="51"/>
      <c r="BO172" s="51"/>
      <c r="BP172" s="52"/>
      <c r="BQ172" s="51"/>
      <c r="BR172" s="54"/>
      <c r="BS172" s="51"/>
      <c r="BT172" s="51"/>
      <c r="BU172" s="52"/>
      <c r="BV172" s="51"/>
      <c r="BW172" s="54"/>
      <c r="BX172" s="51"/>
      <c r="BY172" s="51"/>
      <c r="BZ172" s="52"/>
      <c r="CA172" s="52"/>
      <c r="CB172" s="51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  <c r="DS172" s="72"/>
      <c r="DT172" s="72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/>
      <c r="FM172" s="54"/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</row>
    <row x14ac:dyDescent="0.25" r="173" customHeight="1" ht="17.25">
      <c r="A173" s="54"/>
      <c r="B173" s="50"/>
      <c r="C173" s="249"/>
      <c r="D173" s="249"/>
      <c r="E173" s="249"/>
      <c r="F173" s="249"/>
      <c r="G173" s="50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4"/>
      <c r="U173" s="51"/>
      <c r="V173" s="51"/>
      <c r="W173" s="52"/>
      <c r="X173" s="52"/>
      <c r="Y173" s="51"/>
      <c r="Z173" s="51"/>
      <c r="AA173" s="51"/>
      <c r="AB173" s="52"/>
      <c r="AC173" s="52"/>
      <c r="AD173" s="52"/>
      <c r="AE173" s="52"/>
      <c r="AF173" s="52"/>
      <c r="AG173" s="52"/>
      <c r="AH173" s="51"/>
      <c r="AI173" s="52"/>
      <c r="AJ173" s="52"/>
      <c r="AK173" s="52"/>
      <c r="AL173" s="52"/>
      <c r="AM173" s="51"/>
      <c r="AN173" s="52"/>
      <c r="AO173" s="52"/>
      <c r="AP173" s="52"/>
      <c r="AQ173" s="52"/>
      <c r="AR173" s="51"/>
      <c r="AS173" s="51"/>
      <c r="AT173" s="51"/>
      <c r="AU173" s="51"/>
      <c r="AV173" s="52"/>
      <c r="AW173" s="51"/>
      <c r="AX173" s="51"/>
      <c r="AY173" s="51"/>
      <c r="AZ173" s="51"/>
      <c r="BA173" s="52"/>
      <c r="BB173" s="51"/>
      <c r="BC173" s="54"/>
      <c r="BD173" s="51"/>
      <c r="BE173" s="51"/>
      <c r="BF173" s="52"/>
      <c r="BG173" s="51"/>
      <c r="BH173" s="51"/>
      <c r="BI173" s="51"/>
      <c r="BJ173" s="51"/>
      <c r="BK173" s="52"/>
      <c r="BL173" s="51"/>
      <c r="BM173" s="54"/>
      <c r="BN173" s="51"/>
      <c r="BO173" s="51"/>
      <c r="BP173" s="52"/>
      <c r="BQ173" s="51"/>
      <c r="BR173" s="54"/>
      <c r="BS173" s="51"/>
      <c r="BT173" s="51"/>
      <c r="BU173" s="52"/>
      <c r="BV173" s="51"/>
      <c r="BW173" s="54"/>
      <c r="BX173" s="51"/>
      <c r="BY173" s="51"/>
      <c r="BZ173" s="52"/>
      <c r="CA173" s="52"/>
      <c r="CB173" s="51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/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</row>
    <row x14ac:dyDescent="0.25" r="174" customHeight="1" ht="17.25">
      <c r="A174" s="54"/>
      <c r="B174" s="50"/>
      <c r="C174" s="249"/>
      <c r="D174" s="249"/>
      <c r="E174" s="249"/>
      <c r="F174" s="249"/>
      <c r="G174" s="50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4"/>
      <c r="U174" s="51"/>
      <c r="V174" s="51"/>
      <c r="W174" s="52"/>
      <c r="X174" s="52"/>
      <c r="Y174" s="51"/>
      <c r="Z174" s="51"/>
      <c r="AA174" s="51"/>
      <c r="AB174" s="52"/>
      <c r="AC174" s="52"/>
      <c r="AD174" s="52"/>
      <c r="AE174" s="52"/>
      <c r="AF174" s="52"/>
      <c r="AG174" s="52"/>
      <c r="AH174" s="51"/>
      <c r="AI174" s="52"/>
      <c r="AJ174" s="52"/>
      <c r="AK174" s="52"/>
      <c r="AL174" s="52"/>
      <c r="AM174" s="51"/>
      <c r="AN174" s="52"/>
      <c r="AO174" s="52"/>
      <c r="AP174" s="52"/>
      <c r="AQ174" s="52"/>
      <c r="AR174" s="51"/>
      <c r="AS174" s="51"/>
      <c r="AT174" s="51"/>
      <c r="AU174" s="51"/>
      <c r="AV174" s="52"/>
      <c r="AW174" s="51"/>
      <c r="AX174" s="51"/>
      <c r="AY174" s="51"/>
      <c r="AZ174" s="51"/>
      <c r="BA174" s="52"/>
      <c r="BB174" s="51"/>
      <c r="BC174" s="54"/>
      <c r="BD174" s="51"/>
      <c r="BE174" s="51"/>
      <c r="BF174" s="52"/>
      <c r="BG174" s="51"/>
      <c r="BH174" s="51"/>
      <c r="BI174" s="51"/>
      <c r="BJ174" s="51"/>
      <c r="BK174" s="52"/>
      <c r="BL174" s="51"/>
      <c r="BM174" s="54"/>
      <c r="BN174" s="51"/>
      <c r="BO174" s="51"/>
      <c r="BP174" s="52"/>
      <c r="BQ174" s="51"/>
      <c r="BR174" s="54"/>
      <c r="BS174" s="51"/>
      <c r="BT174" s="51"/>
      <c r="BU174" s="52"/>
      <c r="BV174" s="51"/>
      <c r="BW174" s="54"/>
      <c r="BX174" s="51"/>
      <c r="BY174" s="51"/>
      <c r="BZ174" s="52"/>
      <c r="CA174" s="52"/>
      <c r="CB174" s="51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/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</row>
    <row x14ac:dyDescent="0.25" r="175" customHeight="1" ht="17.25">
      <c r="A175" s="54"/>
      <c r="B175" s="50"/>
      <c r="C175" s="249"/>
      <c r="D175" s="249"/>
      <c r="E175" s="249"/>
      <c r="F175" s="249"/>
      <c r="G175" s="50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4"/>
      <c r="U175" s="51"/>
      <c r="V175" s="51"/>
      <c r="W175" s="52"/>
      <c r="X175" s="52"/>
      <c r="Y175" s="51"/>
      <c r="Z175" s="51"/>
      <c r="AA175" s="51"/>
      <c r="AB175" s="52"/>
      <c r="AC175" s="52"/>
      <c r="AD175" s="52"/>
      <c r="AE175" s="52"/>
      <c r="AF175" s="52"/>
      <c r="AG175" s="52"/>
      <c r="AH175" s="51"/>
      <c r="AI175" s="52"/>
      <c r="AJ175" s="52"/>
      <c r="AK175" s="52"/>
      <c r="AL175" s="52"/>
      <c r="AM175" s="51"/>
      <c r="AN175" s="52"/>
      <c r="AO175" s="52"/>
      <c r="AP175" s="52"/>
      <c r="AQ175" s="52"/>
      <c r="AR175" s="51"/>
      <c r="AS175" s="51"/>
      <c r="AT175" s="51"/>
      <c r="AU175" s="51"/>
      <c r="AV175" s="52"/>
      <c r="AW175" s="51"/>
      <c r="AX175" s="51"/>
      <c r="AY175" s="51"/>
      <c r="AZ175" s="51"/>
      <c r="BA175" s="52"/>
      <c r="BB175" s="51"/>
      <c r="BC175" s="54"/>
      <c r="BD175" s="51"/>
      <c r="BE175" s="51"/>
      <c r="BF175" s="52"/>
      <c r="BG175" s="51"/>
      <c r="BH175" s="51"/>
      <c r="BI175" s="51"/>
      <c r="BJ175" s="51"/>
      <c r="BK175" s="52"/>
      <c r="BL175" s="51"/>
      <c r="BM175" s="54"/>
      <c r="BN175" s="51"/>
      <c r="BO175" s="51"/>
      <c r="BP175" s="52"/>
      <c r="BQ175" s="51"/>
      <c r="BR175" s="54"/>
      <c r="BS175" s="51"/>
      <c r="BT175" s="51"/>
      <c r="BU175" s="52"/>
      <c r="BV175" s="51"/>
      <c r="BW175" s="54"/>
      <c r="BX175" s="51"/>
      <c r="BY175" s="51"/>
      <c r="BZ175" s="52"/>
      <c r="CA175" s="52"/>
      <c r="CB175" s="51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  <c r="DS175" s="72"/>
      <c r="DT175" s="72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/>
      <c r="FP175" s="54"/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</row>
    <row x14ac:dyDescent="0.25" r="176" customHeight="1" ht="17.25">
      <c r="A176" s="54"/>
      <c r="B176" s="50"/>
      <c r="C176" s="249"/>
      <c r="D176" s="249"/>
      <c r="E176" s="249"/>
      <c r="F176" s="249"/>
      <c r="G176" s="50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4"/>
      <c r="U176" s="51"/>
      <c r="V176" s="51"/>
      <c r="W176" s="52"/>
      <c r="X176" s="52"/>
      <c r="Y176" s="51"/>
      <c r="Z176" s="51"/>
      <c r="AA176" s="51"/>
      <c r="AB176" s="52"/>
      <c r="AC176" s="52"/>
      <c r="AD176" s="52"/>
      <c r="AE176" s="52"/>
      <c r="AF176" s="52"/>
      <c r="AG176" s="52"/>
      <c r="AH176" s="51"/>
      <c r="AI176" s="52"/>
      <c r="AJ176" s="52"/>
      <c r="AK176" s="52"/>
      <c r="AL176" s="52"/>
      <c r="AM176" s="51"/>
      <c r="AN176" s="52"/>
      <c r="AO176" s="52"/>
      <c r="AP176" s="52"/>
      <c r="AQ176" s="52"/>
      <c r="AR176" s="51"/>
      <c r="AS176" s="51"/>
      <c r="AT176" s="51"/>
      <c r="AU176" s="51"/>
      <c r="AV176" s="52"/>
      <c r="AW176" s="51"/>
      <c r="AX176" s="51"/>
      <c r="AY176" s="51"/>
      <c r="AZ176" s="51"/>
      <c r="BA176" s="52"/>
      <c r="BB176" s="51"/>
      <c r="BC176" s="54"/>
      <c r="BD176" s="51"/>
      <c r="BE176" s="51"/>
      <c r="BF176" s="52"/>
      <c r="BG176" s="51"/>
      <c r="BH176" s="51"/>
      <c r="BI176" s="51"/>
      <c r="BJ176" s="51"/>
      <c r="BK176" s="52"/>
      <c r="BL176" s="51"/>
      <c r="BM176" s="54"/>
      <c r="BN176" s="51"/>
      <c r="BO176" s="51"/>
      <c r="BP176" s="52"/>
      <c r="BQ176" s="51"/>
      <c r="BR176" s="54"/>
      <c r="BS176" s="51"/>
      <c r="BT176" s="51"/>
      <c r="BU176" s="52"/>
      <c r="BV176" s="51"/>
      <c r="BW176" s="54"/>
      <c r="BX176" s="51"/>
      <c r="BY176" s="51"/>
      <c r="BZ176" s="52"/>
      <c r="CA176" s="52"/>
      <c r="CB176" s="51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  <c r="DS176" s="72"/>
      <c r="DT176" s="72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/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</row>
    <row x14ac:dyDescent="0.25" r="177" customHeight="1" ht="17.25">
      <c r="A177" s="54"/>
      <c r="B177" s="50"/>
      <c r="C177" s="249"/>
      <c r="D177" s="249"/>
      <c r="E177" s="249"/>
      <c r="F177" s="249"/>
      <c r="G177" s="50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4"/>
      <c r="U177" s="51"/>
      <c r="V177" s="51"/>
      <c r="W177" s="52"/>
      <c r="X177" s="52"/>
      <c r="Y177" s="51"/>
      <c r="Z177" s="51"/>
      <c r="AA177" s="51"/>
      <c r="AB177" s="52"/>
      <c r="AC177" s="52"/>
      <c r="AD177" s="52"/>
      <c r="AE177" s="52"/>
      <c r="AF177" s="52"/>
      <c r="AG177" s="52"/>
      <c r="AH177" s="51"/>
      <c r="AI177" s="52"/>
      <c r="AJ177" s="52"/>
      <c r="AK177" s="52"/>
      <c r="AL177" s="52"/>
      <c r="AM177" s="51"/>
      <c r="AN177" s="52"/>
      <c r="AO177" s="52"/>
      <c r="AP177" s="52"/>
      <c r="AQ177" s="52"/>
      <c r="AR177" s="51"/>
      <c r="AS177" s="51"/>
      <c r="AT177" s="51"/>
      <c r="AU177" s="51"/>
      <c r="AV177" s="52"/>
      <c r="AW177" s="51"/>
      <c r="AX177" s="51"/>
      <c r="AY177" s="51"/>
      <c r="AZ177" s="51"/>
      <c r="BA177" s="52"/>
      <c r="BB177" s="51"/>
      <c r="BC177" s="54"/>
      <c r="BD177" s="51"/>
      <c r="BE177" s="51"/>
      <c r="BF177" s="52"/>
      <c r="BG177" s="51"/>
      <c r="BH177" s="51"/>
      <c r="BI177" s="51"/>
      <c r="BJ177" s="51"/>
      <c r="BK177" s="52"/>
      <c r="BL177" s="51"/>
      <c r="BM177" s="54"/>
      <c r="BN177" s="51"/>
      <c r="BO177" s="51"/>
      <c r="BP177" s="52"/>
      <c r="BQ177" s="51"/>
      <c r="BR177" s="54"/>
      <c r="BS177" s="51"/>
      <c r="BT177" s="51"/>
      <c r="BU177" s="52"/>
      <c r="BV177" s="51"/>
      <c r="BW177" s="54"/>
      <c r="BX177" s="51"/>
      <c r="BY177" s="51"/>
      <c r="BZ177" s="52"/>
      <c r="CA177" s="52"/>
      <c r="CB177" s="51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  <c r="DS177" s="72"/>
      <c r="DT177" s="72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/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</row>
    <row x14ac:dyDescent="0.25" r="178" customHeight="1" ht="17.25">
      <c r="A178" s="54"/>
      <c r="B178" s="50"/>
      <c r="C178" s="249"/>
      <c r="D178" s="249"/>
      <c r="E178" s="249"/>
      <c r="F178" s="249"/>
      <c r="G178" s="50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4"/>
      <c r="U178" s="51"/>
      <c r="V178" s="51"/>
      <c r="W178" s="52"/>
      <c r="X178" s="52"/>
      <c r="Y178" s="51"/>
      <c r="Z178" s="51"/>
      <c r="AA178" s="51"/>
      <c r="AB178" s="52"/>
      <c r="AC178" s="52"/>
      <c r="AD178" s="52"/>
      <c r="AE178" s="52"/>
      <c r="AF178" s="52"/>
      <c r="AG178" s="52"/>
      <c r="AH178" s="51"/>
      <c r="AI178" s="52"/>
      <c r="AJ178" s="52"/>
      <c r="AK178" s="52"/>
      <c r="AL178" s="52"/>
      <c r="AM178" s="51"/>
      <c r="AN178" s="52"/>
      <c r="AO178" s="52"/>
      <c r="AP178" s="52"/>
      <c r="AQ178" s="52"/>
      <c r="AR178" s="51"/>
      <c r="AS178" s="51"/>
      <c r="AT178" s="51"/>
      <c r="AU178" s="51"/>
      <c r="AV178" s="52"/>
      <c r="AW178" s="51"/>
      <c r="AX178" s="51"/>
      <c r="AY178" s="51"/>
      <c r="AZ178" s="51"/>
      <c r="BA178" s="52"/>
      <c r="BB178" s="51"/>
      <c r="BC178" s="54"/>
      <c r="BD178" s="51"/>
      <c r="BE178" s="51"/>
      <c r="BF178" s="52"/>
      <c r="BG178" s="51"/>
      <c r="BH178" s="51"/>
      <c r="BI178" s="51"/>
      <c r="BJ178" s="51"/>
      <c r="BK178" s="52"/>
      <c r="BL178" s="51"/>
      <c r="BM178" s="54"/>
      <c r="BN178" s="51"/>
      <c r="BO178" s="51"/>
      <c r="BP178" s="52"/>
      <c r="BQ178" s="51"/>
      <c r="BR178" s="54"/>
      <c r="BS178" s="51"/>
      <c r="BT178" s="51"/>
      <c r="BU178" s="52"/>
      <c r="BV178" s="51"/>
      <c r="BW178" s="54"/>
      <c r="BX178" s="51"/>
      <c r="BY178" s="51"/>
      <c r="BZ178" s="52"/>
      <c r="CA178" s="52"/>
      <c r="CB178" s="51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  <c r="DS178" s="72"/>
      <c r="DT178" s="72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/>
      <c r="FA178" s="54"/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/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</row>
    <row x14ac:dyDescent="0.25" r="179" customHeight="1" ht="17.25">
      <c r="A179" s="54"/>
      <c r="B179" s="50"/>
      <c r="C179" s="249"/>
      <c r="D179" s="249"/>
      <c r="E179" s="249"/>
      <c r="F179" s="249"/>
      <c r="G179" s="50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4"/>
      <c r="U179" s="51"/>
      <c r="V179" s="51"/>
      <c r="W179" s="52"/>
      <c r="X179" s="52"/>
      <c r="Y179" s="51"/>
      <c r="Z179" s="51"/>
      <c r="AA179" s="51"/>
      <c r="AB179" s="52"/>
      <c r="AC179" s="52"/>
      <c r="AD179" s="52"/>
      <c r="AE179" s="52"/>
      <c r="AF179" s="52"/>
      <c r="AG179" s="52"/>
      <c r="AH179" s="51"/>
      <c r="AI179" s="52"/>
      <c r="AJ179" s="52"/>
      <c r="AK179" s="52"/>
      <c r="AL179" s="52"/>
      <c r="AM179" s="51"/>
      <c r="AN179" s="52"/>
      <c r="AO179" s="52"/>
      <c r="AP179" s="52"/>
      <c r="AQ179" s="52"/>
      <c r="AR179" s="51"/>
      <c r="AS179" s="51"/>
      <c r="AT179" s="51"/>
      <c r="AU179" s="51"/>
      <c r="AV179" s="52"/>
      <c r="AW179" s="51"/>
      <c r="AX179" s="51"/>
      <c r="AY179" s="51"/>
      <c r="AZ179" s="51"/>
      <c r="BA179" s="52"/>
      <c r="BB179" s="51"/>
      <c r="BC179" s="54"/>
      <c r="BD179" s="51"/>
      <c r="BE179" s="51"/>
      <c r="BF179" s="52"/>
      <c r="BG179" s="51"/>
      <c r="BH179" s="51"/>
      <c r="BI179" s="51"/>
      <c r="BJ179" s="51"/>
      <c r="BK179" s="52"/>
      <c r="BL179" s="51"/>
      <c r="BM179" s="54"/>
      <c r="BN179" s="51"/>
      <c r="BO179" s="51"/>
      <c r="BP179" s="52"/>
      <c r="BQ179" s="51"/>
      <c r="BR179" s="54"/>
      <c r="BS179" s="51"/>
      <c r="BT179" s="51"/>
      <c r="BU179" s="52"/>
      <c r="BV179" s="51"/>
      <c r="BW179" s="54"/>
      <c r="BX179" s="51"/>
      <c r="BY179" s="51"/>
      <c r="BZ179" s="52"/>
      <c r="CA179" s="52"/>
      <c r="CB179" s="51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  <c r="DS179" s="72"/>
      <c r="DT179" s="72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/>
      <c r="FF179" s="54"/>
      <c r="FG179" s="54"/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/>
      <c r="FU179" s="54"/>
      <c r="FV179" s="54"/>
      <c r="FW179" s="54"/>
      <c r="FX179" s="54"/>
      <c r="FY179" s="54"/>
      <c r="FZ179" s="54"/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</row>
    <row x14ac:dyDescent="0.25" r="180" customHeight="1" ht="17.25">
      <c r="A180" s="54"/>
      <c r="B180" s="50"/>
      <c r="C180" s="249"/>
      <c r="D180" s="249"/>
      <c r="E180" s="249"/>
      <c r="F180" s="249"/>
      <c r="G180" s="50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4"/>
      <c r="U180" s="51"/>
      <c r="V180" s="51"/>
      <c r="W180" s="52"/>
      <c r="X180" s="52"/>
      <c r="Y180" s="51"/>
      <c r="Z180" s="51"/>
      <c r="AA180" s="51"/>
      <c r="AB180" s="52"/>
      <c r="AC180" s="52"/>
      <c r="AD180" s="52"/>
      <c r="AE180" s="52"/>
      <c r="AF180" s="52"/>
      <c r="AG180" s="52"/>
      <c r="AH180" s="51"/>
      <c r="AI180" s="52"/>
      <c r="AJ180" s="52"/>
      <c r="AK180" s="52"/>
      <c r="AL180" s="52"/>
      <c r="AM180" s="51"/>
      <c r="AN180" s="52"/>
      <c r="AO180" s="52"/>
      <c r="AP180" s="52"/>
      <c r="AQ180" s="52"/>
      <c r="AR180" s="51"/>
      <c r="AS180" s="51"/>
      <c r="AT180" s="51"/>
      <c r="AU180" s="51"/>
      <c r="AV180" s="52"/>
      <c r="AW180" s="51"/>
      <c r="AX180" s="51"/>
      <c r="AY180" s="51"/>
      <c r="AZ180" s="51"/>
      <c r="BA180" s="52"/>
      <c r="BB180" s="51"/>
      <c r="BC180" s="54"/>
      <c r="BD180" s="51"/>
      <c r="BE180" s="51"/>
      <c r="BF180" s="52"/>
      <c r="BG180" s="51"/>
      <c r="BH180" s="51"/>
      <c r="BI180" s="51"/>
      <c r="BJ180" s="51"/>
      <c r="BK180" s="52"/>
      <c r="BL180" s="51"/>
      <c r="BM180" s="54"/>
      <c r="BN180" s="51"/>
      <c r="BO180" s="51"/>
      <c r="BP180" s="52"/>
      <c r="BQ180" s="51"/>
      <c r="BR180" s="54"/>
      <c r="BS180" s="51"/>
      <c r="BT180" s="51"/>
      <c r="BU180" s="52"/>
      <c r="BV180" s="51"/>
      <c r="BW180" s="54"/>
      <c r="BX180" s="51"/>
      <c r="BY180" s="51"/>
      <c r="BZ180" s="52"/>
      <c r="CA180" s="52"/>
      <c r="CB180" s="51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  <c r="DS180" s="72"/>
      <c r="DT180" s="72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/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</row>
    <row x14ac:dyDescent="0.25" r="181" customHeight="1" ht="17.25">
      <c r="A181" s="54"/>
      <c r="B181" s="50"/>
      <c r="C181" s="249"/>
      <c r="D181" s="249"/>
      <c r="E181" s="249"/>
      <c r="F181" s="249"/>
      <c r="G181" s="50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4"/>
      <c r="U181" s="51"/>
      <c r="V181" s="51"/>
      <c r="W181" s="52"/>
      <c r="X181" s="52"/>
      <c r="Y181" s="51"/>
      <c r="Z181" s="51"/>
      <c r="AA181" s="51"/>
      <c r="AB181" s="52"/>
      <c r="AC181" s="52"/>
      <c r="AD181" s="52"/>
      <c r="AE181" s="52"/>
      <c r="AF181" s="52"/>
      <c r="AG181" s="52"/>
      <c r="AH181" s="51"/>
      <c r="AI181" s="52"/>
      <c r="AJ181" s="52"/>
      <c r="AK181" s="52"/>
      <c r="AL181" s="52"/>
      <c r="AM181" s="51"/>
      <c r="AN181" s="52"/>
      <c r="AO181" s="52"/>
      <c r="AP181" s="52"/>
      <c r="AQ181" s="52"/>
      <c r="AR181" s="51"/>
      <c r="AS181" s="51"/>
      <c r="AT181" s="51"/>
      <c r="AU181" s="51"/>
      <c r="AV181" s="52"/>
      <c r="AW181" s="51"/>
      <c r="AX181" s="51"/>
      <c r="AY181" s="51"/>
      <c r="AZ181" s="51"/>
      <c r="BA181" s="52"/>
      <c r="BB181" s="51"/>
      <c r="BC181" s="54"/>
      <c r="BD181" s="51"/>
      <c r="BE181" s="51"/>
      <c r="BF181" s="52"/>
      <c r="BG181" s="51"/>
      <c r="BH181" s="51"/>
      <c r="BI181" s="51"/>
      <c r="BJ181" s="51"/>
      <c r="BK181" s="52"/>
      <c r="BL181" s="51"/>
      <c r="BM181" s="54"/>
      <c r="BN181" s="51"/>
      <c r="BO181" s="51"/>
      <c r="BP181" s="52"/>
      <c r="BQ181" s="51"/>
      <c r="BR181" s="54"/>
      <c r="BS181" s="51"/>
      <c r="BT181" s="51"/>
      <c r="BU181" s="52"/>
      <c r="BV181" s="51"/>
      <c r="BW181" s="54"/>
      <c r="BX181" s="51"/>
      <c r="BY181" s="51"/>
      <c r="BZ181" s="52"/>
      <c r="CA181" s="52"/>
      <c r="CB181" s="51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  <c r="DS181" s="72"/>
      <c r="DT181" s="72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/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</row>
    <row x14ac:dyDescent="0.25" r="182" customHeight="1" ht="17.25">
      <c r="A182" s="54"/>
      <c r="B182" s="50"/>
      <c r="C182" s="249"/>
      <c r="D182" s="249"/>
      <c r="E182" s="249"/>
      <c r="F182" s="249"/>
      <c r="G182" s="50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4"/>
      <c r="U182" s="51"/>
      <c r="V182" s="51"/>
      <c r="W182" s="52"/>
      <c r="X182" s="52"/>
      <c r="Y182" s="51"/>
      <c r="Z182" s="51"/>
      <c r="AA182" s="51"/>
      <c r="AB182" s="52"/>
      <c r="AC182" s="52"/>
      <c r="AD182" s="52"/>
      <c r="AE182" s="52"/>
      <c r="AF182" s="52"/>
      <c r="AG182" s="52"/>
      <c r="AH182" s="51"/>
      <c r="AI182" s="52"/>
      <c r="AJ182" s="52"/>
      <c r="AK182" s="52"/>
      <c r="AL182" s="52"/>
      <c r="AM182" s="51"/>
      <c r="AN182" s="52"/>
      <c r="AO182" s="52"/>
      <c r="AP182" s="52"/>
      <c r="AQ182" s="52"/>
      <c r="AR182" s="51"/>
      <c r="AS182" s="51"/>
      <c r="AT182" s="51"/>
      <c r="AU182" s="51"/>
      <c r="AV182" s="52"/>
      <c r="AW182" s="51"/>
      <c r="AX182" s="51"/>
      <c r="AY182" s="51"/>
      <c r="AZ182" s="51"/>
      <c r="BA182" s="52"/>
      <c r="BB182" s="51"/>
      <c r="BC182" s="54"/>
      <c r="BD182" s="51"/>
      <c r="BE182" s="51"/>
      <c r="BF182" s="52"/>
      <c r="BG182" s="51"/>
      <c r="BH182" s="51"/>
      <c r="BI182" s="51"/>
      <c r="BJ182" s="51"/>
      <c r="BK182" s="52"/>
      <c r="BL182" s="51"/>
      <c r="BM182" s="54"/>
      <c r="BN182" s="51"/>
      <c r="BO182" s="51"/>
      <c r="BP182" s="52"/>
      <c r="BQ182" s="51"/>
      <c r="BR182" s="54"/>
      <c r="BS182" s="51"/>
      <c r="BT182" s="51"/>
      <c r="BU182" s="52"/>
      <c r="BV182" s="51"/>
      <c r="BW182" s="54"/>
      <c r="BX182" s="51"/>
      <c r="BY182" s="51"/>
      <c r="BZ182" s="52"/>
      <c r="CA182" s="52"/>
      <c r="CB182" s="51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  <c r="DS182" s="72"/>
      <c r="DT182" s="72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/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</row>
    <row x14ac:dyDescent="0.25" r="183" customHeight="1" ht="17.25">
      <c r="A183" s="54"/>
      <c r="B183" s="50"/>
      <c r="C183" s="249"/>
      <c r="D183" s="249"/>
      <c r="E183" s="249"/>
      <c r="F183" s="249"/>
      <c r="G183" s="50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4"/>
      <c r="U183" s="51"/>
      <c r="V183" s="51"/>
      <c r="W183" s="52"/>
      <c r="X183" s="52"/>
      <c r="Y183" s="51"/>
      <c r="Z183" s="51"/>
      <c r="AA183" s="51"/>
      <c r="AB183" s="52"/>
      <c r="AC183" s="52"/>
      <c r="AD183" s="52"/>
      <c r="AE183" s="52"/>
      <c r="AF183" s="52"/>
      <c r="AG183" s="52"/>
      <c r="AH183" s="51"/>
      <c r="AI183" s="52"/>
      <c r="AJ183" s="52"/>
      <c r="AK183" s="52"/>
      <c r="AL183" s="52"/>
      <c r="AM183" s="51"/>
      <c r="AN183" s="52"/>
      <c r="AO183" s="52"/>
      <c r="AP183" s="52"/>
      <c r="AQ183" s="52"/>
      <c r="AR183" s="51"/>
      <c r="AS183" s="51"/>
      <c r="AT183" s="51"/>
      <c r="AU183" s="51"/>
      <c r="AV183" s="52"/>
      <c r="AW183" s="51"/>
      <c r="AX183" s="51"/>
      <c r="AY183" s="51"/>
      <c r="AZ183" s="51"/>
      <c r="BA183" s="52"/>
      <c r="BB183" s="51"/>
      <c r="BC183" s="54"/>
      <c r="BD183" s="51"/>
      <c r="BE183" s="51"/>
      <c r="BF183" s="52"/>
      <c r="BG183" s="51"/>
      <c r="BH183" s="51"/>
      <c r="BI183" s="51"/>
      <c r="BJ183" s="51"/>
      <c r="BK183" s="52"/>
      <c r="BL183" s="51"/>
      <c r="BM183" s="54"/>
      <c r="BN183" s="51"/>
      <c r="BO183" s="51"/>
      <c r="BP183" s="52"/>
      <c r="BQ183" s="51"/>
      <c r="BR183" s="54"/>
      <c r="BS183" s="51"/>
      <c r="BT183" s="51"/>
      <c r="BU183" s="52"/>
      <c r="BV183" s="51"/>
      <c r="BW183" s="54"/>
      <c r="BX183" s="51"/>
      <c r="BY183" s="51"/>
      <c r="BZ183" s="52"/>
      <c r="CA183" s="52"/>
      <c r="CB183" s="51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  <c r="CV183" s="72"/>
      <c r="CW183" s="72"/>
      <c r="CX183" s="72"/>
      <c r="CY183" s="72"/>
      <c r="CZ183" s="72"/>
      <c r="DA183" s="72"/>
      <c r="DB183" s="72"/>
      <c r="DC183" s="72"/>
      <c r="DD183" s="72"/>
      <c r="DE183" s="72"/>
      <c r="DF183" s="72"/>
      <c r="DG183" s="72"/>
      <c r="DH183" s="72"/>
      <c r="DI183" s="72"/>
      <c r="DJ183" s="72"/>
      <c r="DK183" s="72"/>
      <c r="DL183" s="72"/>
      <c r="DM183" s="72"/>
      <c r="DN183" s="72"/>
      <c r="DO183" s="72"/>
      <c r="DP183" s="72"/>
      <c r="DQ183" s="72"/>
      <c r="DR183" s="72"/>
      <c r="DS183" s="72"/>
      <c r="DT183" s="72"/>
      <c r="DU183" s="54"/>
      <c r="DV183" s="54"/>
      <c r="DW183" s="54"/>
      <c r="DX183" s="54"/>
      <c r="DY183" s="54"/>
      <c r="DZ183" s="54"/>
      <c r="EA183" s="54"/>
      <c r="EB183" s="54"/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/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/>
      <c r="FJ183" s="54"/>
      <c r="FK183" s="54"/>
      <c r="FL183" s="54"/>
      <c r="FM183" s="54"/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/>
      <c r="FY183" s="54"/>
      <c r="FZ183" s="54"/>
      <c r="GA183" s="54"/>
      <c r="GB183" s="54"/>
      <c r="GC183" s="54"/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</row>
    <row x14ac:dyDescent="0.25" r="184" customHeight="1" ht="17.25">
      <c r="A184" s="54"/>
      <c r="B184" s="50"/>
      <c r="C184" s="249"/>
      <c r="D184" s="249"/>
      <c r="E184" s="249"/>
      <c r="F184" s="249"/>
      <c r="G184" s="50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4"/>
      <c r="U184" s="51"/>
      <c r="V184" s="51"/>
      <c r="W184" s="52"/>
      <c r="X184" s="52"/>
      <c r="Y184" s="51"/>
      <c r="Z184" s="51"/>
      <c r="AA184" s="51"/>
      <c r="AB184" s="52"/>
      <c r="AC184" s="52"/>
      <c r="AD184" s="52"/>
      <c r="AE184" s="52"/>
      <c r="AF184" s="52"/>
      <c r="AG184" s="52"/>
      <c r="AH184" s="51"/>
      <c r="AI184" s="52"/>
      <c r="AJ184" s="52"/>
      <c r="AK184" s="52"/>
      <c r="AL184" s="52"/>
      <c r="AM184" s="51"/>
      <c r="AN184" s="52"/>
      <c r="AO184" s="52"/>
      <c r="AP184" s="52"/>
      <c r="AQ184" s="52"/>
      <c r="AR184" s="51"/>
      <c r="AS184" s="51"/>
      <c r="AT184" s="51"/>
      <c r="AU184" s="51"/>
      <c r="AV184" s="52"/>
      <c r="AW184" s="51"/>
      <c r="AX184" s="51"/>
      <c r="AY184" s="51"/>
      <c r="AZ184" s="51"/>
      <c r="BA184" s="52"/>
      <c r="BB184" s="51"/>
      <c r="BC184" s="54"/>
      <c r="BD184" s="51"/>
      <c r="BE184" s="51"/>
      <c r="BF184" s="52"/>
      <c r="BG184" s="51"/>
      <c r="BH184" s="51"/>
      <c r="BI184" s="51"/>
      <c r="BJ184" s="51"/>
      <c r="BK184" s="52"/>
      <c r="BL184" s="51"/>
      <c r="BM184" s="54"/>
      <c r="BN184" s="51"/>
      <c r="BO184" s="51"/>
      <c r="BP184" s="52"/>
      <c r="BQ184" s="51"/>
      <c r="BR184" s="54"/>
      <c r="BS184" s="51"/>
      <c r="BT184" s="51"/>
      <c r="BU184" s="52"/>
      <c r="BV184" s="51"/>
      <c r="BW184" s="54"/>
      <c r="BX184" s="51"/>
      <c r="BY184" s="51"/>
      <c r="BZ184" s="52"/>
      <c r="CA184" s="52"/>
      <c r="CB184" s="51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  <c r="CV184" s="72"/>
      <c r="CW184" s="72"/>
      <c r="CX184" s="72"/>
      <c r="CY184" s="72"/>
      <c r="CZ184" s="72"/>
      <c r="DA184" s="72"/>
      <c r="DB184" s="72"/>
      <c r="DC184" s="72"/>
      <c r="DD184" s="72"/>
      <c r="DE184" s="72"/>
      <c r="DF184" s="72"/>
      <c r="DG184" s="72"/>
      <c r="DH184" s="72"/>
      <c r="DI184" s="72"/>
      <c r="DJ184" s="72"/>
      <c r="DK184" s="72"/>
      <c r="DL184" s="72"/>
      <c r="DM184" s="72"/>
      <c r="DN184" s="72"/>
      <c r="DO184" s="72"/>
      <c r="DP184" s="72"/>
      <c r="DQ184" s="72"/>
      <c r="DR184" s="72"/>
      <c r="DS184" s="72"/>
      <c r="DT184" s="72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/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/>
      <c r="FU184" s="54"/>
      <c r="FV184" s="54"/>
      <c r="FW184" s="54"/>
      <c r="FX184" s="54"/>
      <c r="FY184" s="54"/>
      <c r="FZ184" s="54"/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/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/>
      <c r="HZ184" s="54"/>
      <c r="IA184" s="54"/>
      <c r="IB184" s="54"/>
      <c r="IC184" s="54"/>
      <c r="ID184" s="54"/>
      <c r="IE184" s="54"/>
      <c r="IF184" s="54"/>
      <c r="IG184" s="54"/>
      <c r="IH184" s="54"/>
      <c r="II184" s="54"/>
    </row>
    <row x14ac:dyDescent="0.25" r="185" customHeight="1" ht="17.25">
      <c r="A185" s="54"/>
      <c r="B185" s="50"/>
      <c r="C185" s="249"/>
      <c r="D185" s="249"/>
      <c r="E185" s="249"/>
      <c r="F185" s="249"/>
      <c r="G185" s="50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4"/>
      <c r="U185" s="51"/>
      <c r="V185" s="51"/>
      <c r="W185" s="52"/>
      <c r="X185" s="52"/>
      <c r="Y185" s="51"/>
      <c r="Z185" s="51"/>
      <c r="AA185" s="51"/>
      <c r="AB185" s="52"/>
      <c r="AC185" s="52"/>
      <c r="AD185" s="52"/>
      <c r="AE185" s="52"/>
      <c r="AF185" s="52"/>
      <c r="AG185" s="52"/>
      <c r="AH185" s="51"/>
      <c r="AI185" s="52"/>
      <c r="AJ185" s="52"/>
      <c r="AK185" s="52"/>
      <c r="AL185" s="52"/>
      <c r="AM185" s="51"/>
      <c r="AN185" s="52"/>
      <c r="AO185" s="52"/>
      <c r="AP185" s="52"/>
      <c r="AQ185" s="52"/>
      <c r="AR185" s="51"/>
      <c r="AS185" s="51"/>
      <c r="AT185" s="51"/>
      <c r="AU185" s="51"/>
      <c r="AV185" s="52"/>
      <c r="AW185" s="51"/>
      <c r="AX185" s="51"/>
      <c r="AY185" s="51"/>
      <c r="AZ185" s="51"/>
      <c r="BA185" s="52"/>
      <c r="BB185" s="51"/>
      <c r="BC185" s="54"/>
      <c r="BD185" s="51"/>
      <c r="BE185" s="51"/>
      <c r="BF185" s="52"/>
      <c r="BG185" s="51"/>
      <c r="BH185" s="51"/>
      <c r="BI185" s="51"/>
      <c r="BJ185" s="51"/>
      <c r="BK185" s="52"/>
      <c r="BL185" s="51"/>
      <c r="BM185" s="54"/>
      <c r="BN185" s="51"/>
      <c r="BO185" s="51"/>
      <c r="BP185" s="52"/>
      <c r="BQ185" s="51"/>
      <c r="BR185" s="54"/>
      <c r="BS185" s="51"/>
      <c r="BT185" s="51"/>
      <c r="BU185" s="52"/>
      <c r="BV185" s="51"/>
      <c r="BW185" s="54"/>
      <c r="BX185" s="51"/>
      <c r="BY185" s="51"/>
      <c r="BZ185" s="52"/>
      <c r="CA185" s="52"/>
      <c r="CB185" s="51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  <c r="DR185" s="72"/>
      <c r="DS185" s="72"/>
      <c r="DT185" s="72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/>
      <c r="FU185" s="54"/>
      <c r="FV185" s="54"/>
      <c r="FW185" s="54"/>
      <c r="FX185" s="54"/>
      <c r="FY185" s="54"/>
      <c r="FZ185" s="54"/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</row>
    <row x14ac:dyDescent="0.25" r="186" customHeight="1" ht="17.25">
      <c r="A186" s="54"/>
      <c r="B186" s="50"/>
      <c r="C186" s="249"/>
      <c r="D186" s="249"/>
      <c r="E186" s="249"/>
      <c r="F186" s="249"/>
      <c r="G186" s="50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4"/>
      <c r="U186" s="51"/>
      <c r="V186" s="51"/>
      <c r="W186" s="52"/>
      <c r="X186" s="52"/>
      <c r="Y186" s="51"/>
      <c r="Z186" s="51"/>
      <c r="AA186" s="51"/>
      <c r="AB186" s="52"/>
      <c r="AC186" s="52"/>
      <c r="AD186" s="52"/>
      <c r="AE186" s="52"/>
      <c r="AF186" s="52"/>
      <c r="AG186" s="52"/>
      <c r="AH186" s="51"/>
      <c r="AI186" s="52"/>
      <c r="AJ186" s="52"/>
      <c r="AK186" s="52"/>
      <c r="AL186" s="52"/>
      <c r="AM186" s="51"/>
      <c r="AN186" s="52"/>
      <c r="AO186" s="52"/>
      <c r="AP186" s="52"/>
      <c r="AQ186" s="52"/>
      <c r="AR186" s="51"/>
      <c r="AS186" s="51"/>
      <c r="AT186" s="51"/>
      <c r="AU186" s="51"/>
      <c r="AV186" s="52"/>
      <c r="AW186" s="51"/>
      <c r="AX186" s="51"/>
      <c r="AY186" s="51"/>
      <c r="AZ186" s="51"/>
      <c r="BA186" s="52"/>
      <c r="BB186" s="51"/>
      <c r="BC186" s="54"/>
      <c r="BD186" s="51"/>
      <c r="BE186" s="51"/>
      <c r="BF186" s="52"/>
      <c r="BG186" s="51"/>
      <c r="BH186" s="51"/>
      <c r="BI186" s="51"/>
      <c r="BJ186" s="51"/>
      <c r="BK186" s="52"/>
      <c r="BL186" s="51"/>
      <c r="BM186" s="54"/>
      <c r="BN186" s="51"/>
      <c r="BO186" s="51"/>
      <c r="BP186" s="52"/>
      <c r="BQ186" s="51"/>
      <c r="BR186" s="54"/>
      <c r="BS186" s="51"/>
      <c r="BT186" s="51"/>
      <c r="BU186" s="52"/>
      <c r="BV186" s="51"/>
      <c r="BW186" s="54"/>
      <c r="BX186" s="51"/>
      <c r="BY186" s="51"/>
      <c r="BZ186" s="52"/>
      <c r="CA186" s="52"/>
      <c r="CB186" s="51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  <c r="DR186" s="72"/>
      <c r="DS186" s="72"/>
      <c r="DT186" s="72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/>
      <c r="FP186" s="54"/>
      <c r="FQ186" s="54"/>
      <c r="FR186" s="54"/>
      <c r="FS186" s="54"/>
      <c r="FT186" s="54"/>
      <c r="FU186" s="54"/>
      <c r="FV186" s="54"/>
      <c r="FW186" s="54"/>
      <c r="FX186" s="54"/>
      <c r="FY186" s="54"/>
      <c r="FZ186" s="54"/>
      <c r="GA186" s="54"/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</row>
    <row x14ac:dyDescent="0.25" r="187" customHeight="1" ht="17.25">
      <c r="A187" s="54"/>
      <c r="B187" s="50"/>
      <c r="C187" s="249"/>
      <c r="D187" s="249"/>
      <c r="E187" s="249"/>
      <c r="F187" s="249"/>
      <c r="G187" s="50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4"/>
      <c r="U187" s="51"/>
      <c r="V187" s="51"/>
      <c r="W187" s="52"/>
      <c r="X187" s="52"/>
      <c r="Y187" s="51"/>
      <c r="Z187" s="51"/>
      <c r="AA187" s="51"/>
      <c r="AB187" s="52"/>
      <c r="AC187" s="52"/>
      <c r="AD187" s="52"/>
      <c r="AE187" s="52"/>
      <c r="AF187" s="52"/>
      <c r="AG187" s="52"/>
      <c r="AH187" s="51"/>
      <c r="AI187" s="52"/>
      <c r="AJ187" s="52"/>
      <c r="AK187" s="52"/>
      <c r="AL187" s="52"/>
      <c r="AM187" s="51"/>
      <c r="AN187" s="52"/>
      <c r="AO187" s="52"/>
      <c r="AP187" s="52"/>
      <c r="AQ187" s="52"/>
      <c r="AR187" s="51"/>
      <c r="AS187" s="51"/>
      <c r="AT187" s="51"/>
      <c r="AU187" s="51"/>
      <c r="AV187" s="52"/>
      <c r="AW187" s="51"/>
      <c r="AX187" s="51"/>
      <c r="AY187" s="51"/>
      <c r="AZ187" s="51"/>
      <c r="BA187" s="52"/>
      <c r="BB187" s="51"/>
      <c r="BC187" s="54"/>
      <c r="BD187" s="51"/>
      <c r="BE187" s="51"/>
      <c r="BF187" s="52"/>
      <c r="BG187" s="51"/>
      <c r="BH187" s="51"/>
      <c r="BI187" s="51"/>
      <c r="BJ187" s="51"/>
      <c r="BK187" s="52"/>
      <c r="BL187" s="51"/>
      <c r="BM187" s="54"/>
      <c r="BN187" s="51"/>
      <c r="BO187" s="51"/>
      <c r="BP187" s="52"/>
      <c r="BQ187" s="51"/>
      <c r="BR187" s="54"/>
      <c r="BS187" s="51"/>
      <c r="BT187" s="51"/>
      <c r="BU187" s="52"/>
      <c r="BV187" s="51"/>
      <c r="BW187" s="54"/>
      <c r="BX187" s="51"/>
      <c r="BY187" s="51"/>
      <c r="BZ187" s="52"/>
      <c r="CA187" s="52"/>
      <c r="CB187" s="51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72"/>
      <c r="DS187" s="72"/>
      <c r="DT187" s="72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/>
      <c r="GC187" s="54"/>
      <c r="GD187" s="54"/>
      <c r="GE187" s="54"/>
      <c r="GF187" s="54"/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</row>
    <row x14ac:dyDescent="0.25" r="188" customHeight="1" ht="17.25">
      <c r="A188" s="54"/>
      <c r="B188" s="50"/>
      <c r="C188" s="249"/>
      <c r="D188" s="249"/>
      <c r="E188" s="249"/>
      <c r="F188" s="249"/>
      <c r="G188" s="50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4"/>
      <c r="U188" s="51"/>
      <c r="V188" s="51"/>
      <c r="W188" s="52"/>
      <c r="X188" s="52"/>
      <c r="Y188" s="51"/>
      <c r="Z188" s="51"/>
      <c r="AA188" s="51"/>
      <c r="AB188" s="52"/>
      <c r="AC188" s="52"/>
      <c r="AD188" s="52"/>
      <c r="AE188" s="52"/>
      <c r="AF188" s="52"/>
      <c r="AG188" s="52"/>
      <c r="AH188" s="51"/>
      <c r="AI188" s="52"/>
      <c r="AJ188" s="52"/>
      <c r="AK188" s="52"/>
      <c r="AL188" s="52"/>
      <c r="AM188" s="51"/>
      <c r="AN188" s="52"/>
      <c r="AO188" s="52"/>
      <c r="AP188" s="52"/>
      <c r="AQ188" s="52"/>
      <c r="AR188" s="51"/>
      <c r="AS188" s="51"/>
      <c r="AT188" s="51"/>
      <c r="AU188" s="51"/>
      <c r="AV188" s="52"/>
      <c r="AW188" s="51"/>
      <c r="AX188" s="51"/>
      <c r="AY188" s="51"/>
      <c r="AZ188" s="51"/>
      <c r="BA188" s="52"/>
      <c r="BB188" s="51"/>
      <c r="BC188" s="54"/>
      <c r="BD188" s="51"/>
      <c r="BE188" s="51"/>
      <c r="BF188" s="52"/>
      <c r="BG188" s="51"/>
      <c r="BH188" s="51"/>
      <c r="BI188" s="51"/>
      <c r="BJ188" s="51"/>
      <c r="BK188" s="52"/>
      <c r="BL188" s="51"/>
      <c r="BM188" s="54"/>
      <c r="BN188" s="51"/>
      <c r="BO188" s="51"/>
      <c r="BP188" s="52"/>
      <c r="BQ188" s="51"/>
      <c r="BR188" s="54"/>
      <c r="BS188" s="51"/>
      <c r="BT188" s="51"/>
      <c r="BU188" s="52"/>
      <c r="BV188" s="51"/>
      <c r="BW188" s="54"/>
      <c r="BX188" s="51"/>
      <c r="BY188" s="51"/>
      <c r="BZ188" s="52"/>
      <c r="CA188" s="52"/>
      <c r="CB188" s="51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  <c r="DR188" s="72"/>
      <c r="DS188" s="72"/>
      <c r="DT188" s="72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4"/>
      <c r="EH188" s="54"/>
      <c r="EI188" s="54"/>
      <c r="EJ188" s="54"/>
      <c r="EK188" s="54"/>
      <c r="EL188" s="54"/>
      <c r="EM188" s="54"/>
      <c r="EN188" s="54"/>
      <c r="EO188" s="54"/>
      <c r="EP188" s="54"/>
      <c r="EQ188" s="54"/>
      <c r="ER188" s="54"/>
      <c r="ES188" s="54"/>
      <c r="ET188" s="54"/>
      <c r="EU188" s="54"/>
      <c r="EV188" s="54"/>
      <c r="EW188" s="54"/>
      <c r="EX188" s="54"/>
      <c r="EY188" s="54"/>
      <c r="EZ188" s="54"/>
      <c r="FA188" s="54"/>
      <c r="FB188" s="54"/>
      <c r="FC188" s="54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/>
      <c r="GC188" s="54"/>
      <c r="GD188" s="54"/>
      <c r="GE188" s="54"/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</row>
    <row x14ac:dyDescent="0.25" r="189" customHeight="1" ht="17.25">
      <c r="A189" s="54"/>
      <c r="B189" s="50"/>
      <c r="C189" s="249"/>
      <c r="D189" s="249"/>
      <c r="E189" s="249"/>
      <c r="F189" s="249"/>
      <c r="G189" s="50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4"/>
      <c r="U189" s="51"/>
      <c r="V189" s="51"/>
      <c r="W189" s="52"/>
      <c r="X189" s="52"/>
      <c r="Y189" s="51"/>
      <c r="Z189" s="51"/>
      <c r="AA189" s="51"/>
      <c r="AB189" s="52"/>
      <c r="AC189" s="52"/>
      <c r="AD189" s="52"/>
      <c r="AE189" s="52"/>
      <c r="AF189" s="52"/>
      <c r="AG189" s="52"/>
      <c r="AH189" s="51"/>
      <c r="AI189" s="52"/>
      <c r="AJ189" s="52"/>
      <c r="AK189" s="52"/>
      <c r="AL189" s="52"/>
      <c r="AM189" s="51"/>
      <c r="AN189" s="52"/>
      <c r="AO189" s="52"/>
      <c r="AP189" s="52"/>
      <c r="AQ189" s="52"/>
      <c r="AR189" s="51"/>
      <c r="AS189" s="51"/>
      <c r="AT189" s="51"/>
      <c r="AU189" s="51"/>
      <c r="AV189" s="52"/>
      <c r="AW189" s="51"/>
      <c r="AX189" s="51"/>
      <c r="AY189" s="51"/>
      <c r="AZ189" s="51"/>
      <c r="BA189" s="52"/>
      <c r="BB189" s="51"/>
      <c r="BC189" s="54"/>
      <c r="BD189" s="51"/>
      <c r="BE189" s="51"/>
      <c r="BF189" s="52"/>
      <c r="BG189" s="51"/>
      <c r="BH189" s="51"/>
      <c r="BI189" s="51"/>
      <c r="BJ189" s="51"/>
      <c r="BK189" s="52"/>
      <c r="BL189" s="51"/>
      <c r="BM189" s="54"/>
      <c r="BN189" s="51"/>
      <c r="BO189" s="51"/>
      <c r="BP189" s="52"/>
      <c r="BQ189" s="51"/>
      <c r="BR189" s="54"/>
      <c r="BS189" s="51"/>
      <c r="BT189" s="51"/>
      <c r="BU189" s="52"/>
      <c r="BV189" s="51"/>
      <c r="BW189" s="54"/>
      <c r="BX189" s="51"/>
      <c r="BY189" s="51"/>
      <c r="BZ189" s="52"/>
      <c r="CA189" s="52"/>
      <c r="CB189" s="51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  <c r="DR189" s="72"/>
      <c r="DS189" s="72"/>
      <c r="DT189" s="72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/>
      <c r="GD189" s="54"/>
      <c r="GE189" s="54"/>
      <c r="GF189" s="54"/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</row>
    <row x14ac:dyDescent="0.25" r="190" customHeight="1" ht="17.25">
      <c r="A190" s="54"/>
      <c r="B190" s="50"/>
      <c r="C190" s="249"/>
      <c r="D190" s="249"/>
      <c r="E190" s="249"/>
      <c r="F190" s="249"/>
      <c r="G190" s="50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4"/>
      <c r="U190" s="51"/>
      <c r="V190" s="51"/>
      <c r="W190" s="52"/>
      <c r="X190" s="52"/>
      <c r="Y190" s="51"/>
      <c r="Z190" s="51"/>
      <c r="AA190" s="51"/>
      <c r="AB190" s="52"/>
      <c r="AC190" s="52"/>
      <c r="AD190" s="52"/>
      <c r="AE190" s="52"/>
      <c r="AF190" s="52"/>
      <c r="AG190" s="52"/>
      <c r="AH190" s="51"/>
      <c r="AI190" s="52"/>
      <c r="AJ190" s="52"/>
      <c r="AK190" s="52"/>
      <c r="AL190" s="52"/>
      <c r="AM190" s="51"/>
      <c r="AN190" s="52"/>
      <c r="AO190" s="52"/>
      <c r="AP190" s="52"/>
      <c r="AQ190" s="52"/>
      <c r="AR190" s="51"/>
      <c r="AS190" s="51"/>
      <c r="AT190" s="51"/>
      <c r="AU190" s="51"/>
      <c r="AV190" s="52"/>
      <c r="AW190" s="51"/>
      <c r="AX190" s="51"/>
      <c r="AY190" s="51"/>
      <c r="AZ190" s="51"/>
      <c r="BA190" s="52"/>
      <c r="BB190" s="51"/>
      <c r="BC190" s="54"/>
      <c r="BD190" s="51"/>
      <c r="BE190" s="51"/>
      <c r="BF190" s="52"/>
      <c r="BG190" s="51"/>
      <c r="BH190" s="51"/>
      <c r="BI190" s="51"/>
      <c r="BJ190" s="51"/>
      <c r="BK190" s="52"/>
      <c r="BL190" s="51"/>
      <c r="BM190" s="54"/>
      <c r="BN190" s="51"/>
      <c r="BO190" s="51"/>
      <c r="BP190" s="52"/>
      <c r="BQ190" s="51"/>
      <c r="BR190" s="54"/>
      <c r="BS190" s="51"/>
      <c r="BT190" s="51"/>
      <c r="BU190" s="52"/>
      <c r="BV190" s="51"/>
      <c r="BW190" s="54"/>
      <c r="BX190" s="51"/>
      <c r="BY190" s="51"/>
      <c r="BZ190" s="52"/>
      <c r="CA190" s="52"/>
      <c r="CB190" s="51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  <c r="DR190" s="72"/>
      <c r="DS190" s="72"/>
      <c r="DT190" s="72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/>
      <c r="EX190" s="54"/>
      <c r="EY190" s="54"/>
      <c r="EZ190" s="54"/>
      <c r="FA190" s="54"/>
      <c r="FB190" s="54"/>
      <c r="FC190" s="54"/>
      <c r="FD190" s="54"/>
      <c r="FE190" s="54"/>
      <c r="FF190" s="54"/>
      <c r="FG190" s="54"/>
      <c r="FH190" s="54"/>
      <c r="FI190" s="54"/>
      <c r="FJ190" s="54"/>
      <c r="FK190" s="54"/>
      <c r="FL190" s="54"/>
      <c r="FM190" s="54"/>
      <c r="FN190" s="54"/>
      <c r="FO190" s="54"/>
      <c r="FP190" s="54"/>
      <c r="FQ190" s="54"/>
      <c r="FR190" s="54"/>
      <c r="FS190" s="54"/>
      <c r="FT190" s="54"/>
      <c r="FU190" s="54"/>
      <c r="FV190" s="54"/>
      <c r="FW190" s="54"/>
      <c r="FX190" s="54"/>
      <c r="FY190" s="54"/>
      <c r="FZ190" s="54"/>
      <c r="GA190" s="54"/>
      <c r="GB190" s="54"/>
      <c r="GC190" s="54"/>
      <c r="GD190" s="54"/>
      <c r="GE190" s="54"/>
      <c r="GF190" s="54"/>
      <c r="GG190" s="54"/>
      <c r="GH190" s="54"/>
      <c r="GI190" s="54"/>
      <c r="GJ190" s="54"/>
      <c r="GK190" s="54"/>
      <c r="GL190" s="54"/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</row>
    <row x14ac:dyDescent="0.25" r="191" customHeight="1" ht="17.25">
      <c r="A191" s="54"/>
      <c r="B191" s="50"/>
      <c r="C191" s="249"/>
      <c r="D191" s="249"/>
      <c r="E191" s="249"/>
      <c r="F191" s="249"/>
      <c r="G191" s="50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4"/>
      <c r="U191" s="51"/>
      <c r="V191" s="51"/>
      <c r="W191" s="52"/>
      <c r="X191" s="52"/>
      <c r="Y191" s="51"/>
      <c r="Z191" s="51"/>
      <c r="AA191" s="51"/>
      <c r="AB191" s="52"/>
      <c r="AC191" s="52"/>
      <c r="AD191" s="52"/>
      <c r="AE191" s="52"/>
      <c r="AF191" s="52"/>
      <c r="AG191" s="52"/>
      <c r="AH191" s="51"/>
      <c r="AI191" s="52"/>
      <c r="AJ191" s="52"/>
      <c r="AK191" s="52"/>
      <c r="AL191" s="52"/>
      <c r="AM191" s="51"/>
      <c r="AN191" s="52"/>
      <c r="AO191" s="52"/>
      <c r="AP191" s="52"/>
      <c r="AQ191" s="52"/>
      <c r="AR191" s="51"/>
      <c r="AS191" s="51"/>
      <c r="AT191" s="51"/>
      <c r="AU191" s="51"/>
      <c r="AV191" s="52"/>
      <c r="AW191" s="51"/>
      <c r="AX191" s="51"/>
      <c r="AY191" s="51"/>
      <c r="AZ191" s="51"/>
      <c r="BA191" s="52"/>
      <c r="BB191" s="51"/>
      <c r="BC191" s="54"/>
      <c r="BD191" s="51"/>
      <c r="BE191" s="51"/>
      <c r="BF191" s="52"/>
      <c r="BG191" s="51"/>
      <c r="BH191" s="51"/>
      <c r="BI191" s="51"/>
      <c r="BJ191" s="51"/>
      <c r="BK191" s="52"/>
      <c r="BL191" s="51"/>
      <c r="BM191" s="54"/>
      <c r="BN191" s="51"/>
      <c r="BO191" s="51"/>
      <c r="BP191" s="52"/>
      <c r="BQ191" s="51"/>
      <c r="BR191" s="54"/>
      <c r="BS191" s="51"/>
      <c r="BT191" s="51"/>
      <c r="BU191" s="52"/>
      <c r="BV191" s="51"/>
      <c r="BW191" s="54"/>
      <c r="BX191" s="51"/>
      <c r="BY191" s="51"/>
      <c r="BZ191" s="52"/>
      <c r="CA191" s="52"/>
      <c r="CB191" s="51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  <c r="DR191" s="72"/>
      <c r="DS191" s="72"/>
      <c r="DT191" s="72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/>
      <c r="GD191" s="54"/>
      <c r="GE191" s="54"/>
      <c r="GF191" s="54"/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</row>
    <row x14ac:dyDescent="0.25" r="192" customHeight="1" ht="17.25">
      <c r="A192" s="54"/>
      <c r="B192" s="50"/>
      <c r="C192" s="249"/>
      <c r="D192" s="249"/>
      <c r="E192" s="249"/>
      <c r="F192" s="249"/>
      <c r="G192" s="50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4"/>
      <c r="U192" s="51"/>
      <c r="V192" s="51"/>
      <c r="W192" s="52"/>
      <c r="X192" s="52"/>
      <c r="Y192" s="51"/>
      <c r="Z192" s="51"/>
      <c r="AA192" s="51"/>
      <c r="AB192" s="52"/>
      <c r="AC192" s="52"/>
      <c r="AD192" s="52"/>
      <c r="AE192" s="52"/>
      <c r="AF192" s="52"/>
      <c r="AG192" s="52"/>
      <c r="AH192" s="51"/>
      <c r="AI192" s="52"/>
      <c r="AJ192" s="52"/>
      <c r="AK192" s="52"/>
      <c r="AL192" s="52"/>
      <c r="AM192" s="51"/>
      <c r="AN192" s="52"/>
      <c r="AO192" s="52"/>
      <c r="AP192" s="52"/>
      <c r="AQ192" s="52"/>
      <c r="AR192" s="51"/>
      <c r="AS192" s="51"/>
      <c r="AT192" s="51"/>
      <c r="AU192" s="51"/>
      <c r="AV192" s="52"/>
      <c r="AW192" s="51"/>
      <c r="AX192" s="51"/>
      <c r="AY192" s="51"/>
      <c r="AZ192" s="51"/>
      <c r="BA192" s="52"/>
      <c r="BB192" s="51"/>
      <c r="BC192" s="54"/>
      <c r="BD192" s="51"/>
      <c r="BE192" s="51"/>
      <c r="BF192" s="52"/>
      <c r="BG192" s="51"/>
      <c r="BH192" s="51"/>
      <c r="BI192" s="51"/>
      <c r="BJ192" s="51"/>
      <c r="BK192" s="52"/>
      <c r="BL192" s="51"/>
      <c r="BM192" s="54"/>
      <c r="BN192" s="51"/>
      <c r="BO192" s="51"/>
      <c r="BP192" s="52"/>
      <c r="BQ192" s="51"/>
      <c r="BR192" s="54"/>
      <c r="BS192" s="51"/>
      <c r="BT192" s="51"/>
      <c r="BU192" s="52"/>
      <c r="BV192" s="51"/>
      <c r="BW192" s="54"/>
      <c r="BX192" s="51"/>
      <c r="BY192" s="51"/>
      <c r="BZ192" s="52"/>
      <c r="CA192" s="52"/>
      <c r="CB192" s="51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  <c r="CV192" s="72"/>
      <c r="CW192" s="72"/>
      <c r="CX192" s="72"/>
      <c r="CY192" s="72"/>
      <c r="CZ192" s="72"/>
      <c r="DA192" s="72"/>
      <c r="DB192" s="72"/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72"/>
      <c r="DP192" s="72"/>
      <c r="DQ192" s="72"/>
      <c r="DR192" s="72"/>
      <c r="DS192" s="72"/>
      <c r="DT192" s="72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/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</row>
    <row x14ac:dyDescent="0.25" r="193" customHeight="1" ht="17.25">
      <c r="A193" s="54"/>
      <c r="B193" s="50"/>
      <c r="C193" s="249"/>
      <c r="D193" s="249"/>
      <c r="E193" s="249"/>
      <c r="F193" s="249"/>
      <c r="G193" s="50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4"/>
      <c r="U193" s="51"/>
      <c r="V193" s="51"/>
      <c r="W193" s="52"/>
      <c r="X193" s="52"/>
      <c r="Y193" s="51"/>
      <c r="Z193" s="51"/>
      <c r="AA193" s="51"/>
      <c r="AB193" s="52"/>
      <c r="AC193" s="52"/>
      <c r="AD193" s="52"/>
      <c r="AE193" s="52"/>
      <c r="AF193" s="52"/>
      <c r="AG193" s="52"/>
      <c r="AH193" s="51"/>
      <c r="AI193" s="52"/>
      <c r="AJ193" s="52"/>
      <c r="AK193" s="52"/>
      <c r="AL193" s="52"/>
      <c r="AM193" s="51"/>
      <c r="AN193" s="52"/>
      <c r="AO193" s="52"/>
      <c r="AP193" s="52"/>
      <c r="AQ193" s="52"/>
      <c r="AR193" s="51"/>
      <c r="AS193" s="51"/>
      <c r="AT193" s="51"/>
      <c r="AU193" s="51"/>
      <c r="AV193" s="52"/>
      <c r="AW193" s="51"/>
      <c r="AX193" s="51"/>
      <c r="AY193" s="51"/>
      <c r="AZ193" s="51"/>
      <c r="BA193" s="52"/>
      <c r="BB193" s="51"/>
      <c r="BC193" s="54"/>
      <c r="BD193" s="51"/>
      <c r="BE193" s="51"/>
      <c r="BF193" s="52"/>
      <c r="BG193" s="51"/>
      <c r="BH193" s="51"/>
      <c r="BI193" s="51"/>
      <c r="BJ193" s="51"/>
      <c r="BK193" s="52"/>
      <c r="BL193" s="51"/>
      <c r="BM193" s="54"/>
      <c r="BN193" s="51"/>
      <c r="BO193" s="51"/>
      <c r="BP193" s="52"/>
      <c r="BQ193" s="51"/>
      <c r="BR193" s="54"/>
      <c r="BS193" s="51"/>
      <c r="BT193" s="51"/>
      <c r="BU193" s="52"/>
      <c r="BV193" s="51"/>
      <c r="BW193" s="54"/>
      <c r="BX193" s="51"/>
      <c r="BY193" s="51"/>
      <c r="BZ193" s="52"/>
      <c r="CA193" s="52"/>
      <c r="CB193" s="51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  <c r="CV193" s="72"/>
      <c r="CW193" s="72"/>
      <c r="CX193" s="72"/>
      <c r="CY193" s="72"/>
      <c r="CZ193" s="72"/>
      <c r="DA193" s="72"/>
      <c r="DB193" s="72"/>
      <c r="DC193" s="72"/>
      <c r="DD193" s="72"/>
      <c r="DE193" s="72"/>
      <c r="DF193" s="72"/>
      <c r="DG193" s="72"/>
      <c r="DH193" s="72"/>
      <c r="DI193" s="72"/>
      <c r="DJ193" s="72"/>
      <c r="DK193" s="72"/>
      <c r="DL193" s="72"/>
      <c r="DM193" s="72"/>
      <c r="DN193" s="72"/>
      <c r="DO193" s="72"/>
      <c r="DP193" s="72"/>
      <c r="DQ193" s="72"/>
      <c r="DR193" s="72"/>
      <c r="DS193" s="72"/>
      <c r="DT193" s="72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/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/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/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</row>
    <row x14ac:dyDescent="0.25" r="194" customHeight="1" ht="17.25">
      <c r="A194" s="54"/>
      <c r="B194" s="50"/>
      <c r="C194" s="249"/>
      <c r="D194" s="249"/>
      <c r="E194" s="249"/>
      <c r="F194" s="249"/>
      <c r="G194" s="50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4"/>
      <c r="U194" s="51"/>
      <c r="V194" s="51"/>
      <c r="W194" s="52"/>
      <c r="X194" s="52"/>
      <c r="Y194" s="51"/>
      <c r="Z194" s="51"/>
      <c r="AA194" s="51"/>
      <c r="AB194" s="52"/>
      <c r="AC194" s="52"/>
      <c r="AD194" s="52"/>
      <c r="AE194" s="52"/>
      <c r="AF194" s="52"/>
      <c r="AG194" s="52"/>
      <c r="AH194" s="51"/>
      <c r="AI194" s="52"/>
      <c r="AJ194" s="52"/>
      <c r="AK194" s="52"/>
      <c r="AL194" s="52"/>
      <c r="AM194" s="51"/>
      <c r="AN194" s="52"/>
      <c r="AO194" s="52"/>
      <c r="AP194" s="52"/>
      <c r="AQ194" s="52"/>
      <c r="AR194" s="51"/>
      <c r="AS194" s="51"/>
      <c r="AT194" s="51"/>
      <c r="AU194" s="51"/>
      <c r="AV194" s="52"/>
      <c r="AW194" s="51"/>
      <c r="AX194" s="51"/>
      <c r="AY194" s="51"/>
      <c r="AZ194" s="51"/>
      <c r="BA194" s="52"/>
      <c r="BB194" s="51"/>
      <c r="BC194" s="54"/>
      <c r="BD194" s="51"/>
      <c r="BE194" s="51"/>
      <c r="BF194" s="52"/>
      <c r="BG194" s="51"/>
      <c r="BH194" s="51"/>
      <c r="BI194" s="51"/>
      <c r="BJ194" s="51"/>
      <c r="BK194" s="52"/>
      <c r="BL194" s="51"/>
      <c r="BM194" s="54"/>
      <c r="BN194" s="51"/>
      <c r="BO194" s="51"/>
      <c r="BP194" s="52"/>
      <c r="BQ194" s="51"/>
      <c r="BR194" s="54"/>
      <c r="BS194" s="51"/>
      <c r="BT194" s="51"/>
      <c r="BU194" s="52"/>
      <c r="BV194" s="51"/>
      <c r="BW194" s="54"/>
      <c r="BX194" s="51"/>
      <c r="BY194" s="51"/>
      <c r="BZ194" s="52"/>
      <c r="CA194" s="52"/>
      <c r="CB194" s="51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  <c r="DR194" s="72"/>
      <c r="DS194" s="72"/>
      <c r="DT194" s="72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/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</row>
    <row x14ac:dyDescent="0.25" r="195" customHeight="1" ht="17.25">
      <c r="A195" s="54"/>
      <c r="B195" s="50"/>
      <c r="C195" s="249"/>
      <c r="D195" s="249"/>
      <c r="E195" s="249"/>
      <c r="F195" s="249"/>
      <c r="G195" s="50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4"/>
      <c r="U195" s="51"/>
      <c r="V195" s="51"/>
      <c r="W195" s="52"/>
      <c r="X195" s="52"/>
      <c r="Y195" s="51"/>
      <c r="Z195" s="51"/>
      <c r="AA195" s="51"/>
      <c r="AB195" s="52"/>
      <c r="AC195" s="52"/>
      <c r="AD195" s="52"/>
      <c r="AE195" s="52"/>
      <c r="AF195" s="52"/>
      <c r="AG195" s="52"/>
      <c r="AH195" s="51"/>
      <c r="AI195" s="52"/>
      <c r="AJ195" s="52"/>
      <c r="AK195" s="52"/>
      <c r="AL195" s="52"/>
      <c r="AM195" s="51"/>
      <c r="AN195" s="52"/>
      <c r="AO195" s="52"/>
      <c r="AP195" s="52"/>
      <c r="AQ195" s="52"/>
      <c r="AR195" s="51"/>
      <c r="AS195" s="51"/>
      <c r="AT195" s="51"/>
      <c r="AU195" s="51"/>
      <c r="AV195" s="52"/>
      <c r="AW195" s="51"/>
      <c r="AX195" s="51"/>
      <c r="AY195" s="51"/>
      <c r="AZ195" s="51"/>
      <c r="BA195" s="52"/>
      <c r="BB195" s="51"/>
      <c r="BC195" s="54"/>
      <c r="BD195" s="51"/>
      <c r="BE195" s="51"/>
      <c r="BF195" s="52"/>
      <c r="BG195" s="51"/>
      <c r="BH195" s="51"/>
      <c r="BI195" s="51"/>
      <c r="BJ195" s="51"/>
      <c r="BK195" s="52"/>
      <c r="BL195" s="51"/>
      <c r="BM195" s="54"/>
      <c r="BN195" s="51"/>
      <c r="BO195" s="51"/>
      <c r="BP195" s="52"/>
      <c r="BQ195" s="51"/>
      <c r="BR195" s="54"/>
      <c r="BS195" s="51"/>
      <c r="BT195" s="51"/>
      <c r="BU195" s="52"/>
      <c r="BV195" s="51"/>
      <c r="BW195" s="54"/>
      <c r="BX195" s="51"/>
      <c r="BY195" s="51"/>
      <c r="BZ195" s="52"/>
      <c r="CA195" s="52"/>
      <c r="CB195" s="51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  <c r="DR195" s="72"/>
      <c r="DS195" s="72"/>
      <c r="DT195" s="72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/>
      <c r="FH195" s="54"/>
      <c r="FI195" s="54"/>
      <c r="FJ195" s="54"/>
      <c r="FK195" s="54"/>
      <c r="FL195" s="54"/>
      <c r="FM195" s="54"/>
      <c r="FN195" s="54"/>
      <c r="FO195" s="54"/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/>
      <c r="GD195" s="54"/>
      <c r="GE195" s="54"/>
      <c r="GF195" s="54"/>
      <c r="GG195" s="54"/>
      <c r="GH195" s="54"/>
      <c r="GI195" s="54"/>
      <c r="GJ195" s="54"/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/>
      <c r="HC195" s="54"/>
      <c r="HD195" s="54"/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/>
      <c r="IB195" s="54"/>
      <c r="IC195" s="54"/>
      <c r="ID195" s="54"/>
      <c r="IE195" s="54"/>
      <c r="IF195" s="54"/>
      <c r="IG195" s="54"/>
      <c r="IH195" s="54"/>
      <c r="II195" s="54"/>
    </row>
    <row x14ac:dyDescent="0.25" r="196" customHeight="1" ht="17.25">
      <c r="A196" s="54"/>
      <c r="B196" s="50"/>
      <c r="C196" s="249"/>
      <c r="D196" s="249"/>
      <c r="E196" s="249"/>
      <c r="F196" s="249"/>
      <c r="G196" s="50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4"/>
      <c r="U196" s="51"/>
      <c r="V196" s="51"/>
      <c r="W196" s="52"/>
      <c r="X196" s="52"/>
      <c r="Y196" s="51"/>
      <c r="Z196" s="51"/>
      <c r="AA196" s="51"/>
      <c r="AB196" s="52"/>
      <c r="AC196" s="52"/>
      <c r="AD196" s="52"/>
      <c r="AE196" s="52"/>
      <c r="AF196" s="52"/>
      <c r="AG196" s="52"/>
      <c r="AH196" s="51"/>
      <c r="AI196" s="52"/>
      <c r="AJ196" s="52"/>
      <c r="AK196" s="52"/>
      <c r="AL196" s="52"/>
      <c r="AM196" s="51"/>
      <c r="AN196" s="52"/>
      <c r="AO196" s="52"/>
      <c r="AP196" s="52"/>
      <c r="AQ196" s="52"/>
      <c r="AR196" s="51"/>
      <c r="AS196" s="51"/>
      <c r="AT196" s="51"/>
      <c r="AU196" s="51"/>
      <c r="AV196" s="52"/>
      <c r="AW196" s="51"/>
      <c r="AX196" s="51"/>
      <c r="AY196" s="51"/>
      <c r="AZ196" s="51"/>
      <c r="BA196" s="52"/>
      <c r="BB196" s="51"/>
      <c r="BC196" s="54"/>
      <c r="BD196" s="51"/>
      <c r="BE196" s="51"/>
      <c r="BF196" s="52"/>
      <c r="BG196" s="51"/>
      <c r="BH196" s="51"/>
      <c r="BI196" s="51"/>
      <c r="BJ196" s="51"/>
      <c r="BK196" s="52"/>
      <c r="BL196" s="51"/>
      <c r="BM196" s="54"/>
      <c r="BN196" s="51"/>
      <c r="BO196" s="51"/>
      <c r="BP196" s="52"/>
      <c r="BQ196" s="51"/>
      <c r="BR196" s="54"/>
      <c r="BS196" s="51"/>
      <c r="BT196" s="51"/>
      <c r="BU196" s="52"/>
      <c r="BV196" s="51"/>
      <c r="BW196" s="54"/>
      <c r="BX196" s="51"/>
      <c r="BY196" s="51"/>
      <c r="BZ196" s="52"/>
      <c r="CA196" s="52"/>
      <c r="CB196" s="51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2"/>
      <c r="CZ196" s="72"/>
      <c r="DA196" s="72"/>
      <c r="DB196" s="72"/>
      <c r="DC196" s="72"/>
      <c r="DD196" s="72"/>
      <c r="DE196" s="72"/>
      <c r="DF196" s="72"/>
      <c r="DG196" s="72"/>
      <c r="DH196" s="72"/>
      <c r="DI196" s="72"/>
      <c r="DJ196" s="72"/>
      <c r="DK196" s="72"/>
      <c r="DL196" s="72"/>
      <c r="DM196" s="72"/>
      <c r="DN196" s="72"/>
      <c r="DO196" s="72"/>
      <c r="DP196" s="72"/>
      <c r="DQ196" s="72"/>
      <c r="DR196" s="72"/>
      <c r="DS196" s="72"/>
      <c r="DT196" s="72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/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</row>
    <row x14ac:dyDescent="0.25" r="197" customHeight="1" ht="17.25">
      <c r="A197" s="54"/>
      <c r="B197" s="50"/>
      <c r="C197" s="249"/>
      <c r="D197" s="249"/>
      <c r="E197" s="249"/>
      <c r="F197" s="249"/>
      <c r="G197" s="50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4"/>
      <c r="U197" s="51"/>
      <c r="V197" s="51"/>
      <c r="W197" s="52"/>
      <c r="X197" s="52"/>
      <c r="Y197" s="51"/>
      <c r="Z197" s="51"/>
      <c r="AA197" s="51"/>
      <c r="AB197" s="52"/>
      <c r="AC197" s="52"/>
      <c r="AD197" s="52"/>
      <c r="AE197" s="52"/>
      <c r="AF197" s="52"/>
      <c r="AG197" s="52"/>
      <c r="AH197" s="51"/>
      <c r="AI197" s="52"/>
      <c r="AJ197" s="52"/>
      <c r="AK197" s="52"/>
      <c r="AL197" s="52"/>
      <c r="AM197" s="51"/>
      <c r="AN197" s="52"/>
      <c r="AO197" s="52"/>
      <c r="AP197" s="52"/>
      <c r="AQ197" s="52"/>
      <c r="AR197" s="51"/>
      <c r="AS197" s="51"/>
      <c r="AT197" s="51"/>
      <c r="AU197" s="51"/>
      <c r="AV197" s="52"/>
      <c r="AW197" s="51"/>
      <c r="AX197" s="51"/>
      <c r="AY197" s="51"/>
      <c r="AZ197" s="51"/>
      <c r="BA197" s="52"/>
      <c r="BB197" s="51"/>
      <c r="BC197" s="54"/>
      <c r="BD197" s="51"/>
      <c r="BE197" s="51"/>
      <c r="BF197" s="52"/>
      <c r="BG197" s="51"/>
      <c r="BH197" s="51"/>
      <c r="BI197" s="51"/>
      <c r="BJ197" s="51"/>
      <c r="BK197" s="52"/>
      <c r="BL197" s="51"/>
      <c r="BM197" s="54"/>
      <c r="BN197" s="51"/>
      <c r="BO197" s="51"/>
      <c r="BP197" s="52"/>
      <c r="BQ197" s="51"/>
      <c r="BR197" s="54"/>
      <c r="BS197" s="51"/>
      <c r="BT197" s="51"/>
      <c r="BU197" s="52"/>
      <c r="BV197" s="51"/>
      <c r="BW197" s="54"/>
      <c r="BX197" s="51"/>
      <c r="BY197" s="51"/>
      <c r="BZ197" s="52"/>
      <c r="CA197" s="52"/>
      <c r="CB197" s="51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  <c r="CR197" s="72"/>
      <c r="CS197" s="72"/>
      <c r="CT197" s="72"/>
      <c r="CU197" s="72"/>
      <c r="CV197" s="72"/>
      <c r="CW197" s="72"/>
      <c r="CX197" s="72"/>
      <c r="CY197" s="72"/>
      <c r="CZ197" s="72"/>
      <c r="DA197" s="72"/>
      <c r="DB197" s="72"/>
      <c r="DC197" s="72"/>
      <c r="DD197" s="72"/>
      <c r="DE197" s="72"/>
      <c r="DF197" s="72"/>
      <c r="DG197" s="72"/>
      <c r="DH197" s="72"/>
      <c r="DI197" s="72"/>
      <c r="DJ197" s="72"/>
      <c r="DK197" s="72"/>
      <c r="DL197" s="72"/>
      <c r="DM197" s="72"/>
      <c r="DN197" s="72"/>
      <c r="DO197" s="72"/>
      <c r="DP197" s="72"/>
      <c r="DQ197" s="72"/>
      <c r="DR197" s="72"/>
      <c r="DS197" s="72"/>
      <c r="DT197" s="72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/>
      <c r="EM197" s="54"/>
      <c r="EN197" s="54"/>
      <c r="EO197" s="54"/>
      <c r="EP197" s="54"/>
      <c r="EQ197" s="54"/>
      <c r="ER197" s="54"/>
      <c r="ES197" s="54"/>
      <c r="ET197" s="54"/>
      <c r="EU197" s="54"/>
      <c r="EV197" s="54"/>
      <c r="EW197" s="54"/>
      <c r="EX197" s="54"/>
      <c r="EY197" s="54"/>
      <c r="EZ197" s="54"/>
      <c r="FA197" s="54"/>
      <c r="FB197" s="54"/>
      <c r="FC197" s="54"/>
      <c r="FD197" s="54"/>
      <c r="FE197" s="54"/>
      <c r="FF197" s="54"/>
      <c r="FG197" s="54"/>
      <c r="FH197" s="54"/>
      <c r="FI197" s="54"/>
      <c r="FJ197" s="54"/>
      <c r="FK197" s="54"/>
      <c r="FL197" s="54"/>
      <c r="FM197" s="54"/>
      <c r="FN197" s="54"/>
      <c r="FO197" s="54"/>
      <c r="FP197" s="54"/>
      <c r="FQ197" s="54"/>
      <c r="FR197" s="54"/>
      <c r="FS197" s="54"/>
      <c r="FT197" s="54"/>
      <c r="FU197" s="54"/>
      <c r="FV197" s="54"/>
      <c r="FW197" s="54"/>
      <c r="FX197" s="54"/>
      <c r="FY197" s="54"/>
      <c r="FZ197" s="54"/>
      <c r="GA197" s="54"/>
      <c r="GB197" s="54"/>
      <c r="GC197" s="54"/>
      <c r="GD197" s="54"/>
      <c r="GE197" s="54"/>
      <c r="GF197" s="54"/>
      <c r="GG197" s="54"/>
      <c r="GH197" s="54"/>
      <c r="GI197" s="54"/>
      <c r="GJ197" s="54"/>
      <c r="GK197" s="54"/>
      <c r="GL197" s="54"/>
      <c r="GM197" s="54"/>
      <c r="GN197" s="54"/>
      <c r="GO197" s="54"/>
      <c r="GP197" s="54"/>
      <c r="GQ197" s="54"/>
      <c r="GR197" s="54"/>
      <c r="GS197" s="54"/>
      <c r="GT197" s="54"/>
      <c r="GU197" s="54"/>
      <c r="GV197" s="54"/>
      <c r="GW197" s="54"/>
      <c r="GX197" s="54"/>
      <c r="GY197" s="54"/>
      <c r="GZ197" s="54"/>
      <c r="HA197" s="54"/>
      <c r="HB197" s="54"/>
      <c r="HC197" s="54"/>
      <c r="HD197" s="54"/>
      <c r="HE197" s="54"/>
      <c r="HF197" s="54"/>
      <c r="HG197" s="54"/>
      <c r="HH197" s="54"/>
      <c r="HI197" s="54"/>
      <c r="HJ197" s="54"/>
      <c r="HK197" s="54"/>
      <c r="HL197" s="54"/>
      <c r="HM197" s="54"/>
      <c r="HN197" s="54"/>
      <c r="HO197" s="54"/>
      <c r="HP197" s="54"/>
      <c r="HQ197" s="54"/>
      <c r="HR197" s="54"/>
      <c r="HS197" s="54"/>
      <c r="HT197" s="54"/>
      <c r="HU197" s="54"/>
      <c r="HV197" s="54"/>
      <c r="HW197" s="54"/>
      <c r="HX197" s="54"/>
      <c r="HY197" s="54"/>
      <c r="HZ197" s="54"/>
      <c r="IA197" s="54"/>
      <c r="IB197" s="54"/>
      <c r="IC197" s="54"/>
      <c r="ID197" s="54"/>
      <c r="IE197" s="54"/>
      <c r="IF197" s="54"/>
      <c r="IG197" s="54"/>
      <c r="IH197" s="54"/>
      <c r="II197" s="54"/>
    </row>
    <row x14ac:dyDescent="0.25" r="198" customHeight="1" ht="17.25">
      <c r="A198" s="54"/>
      <c r="B198" s="50"/>
      <c r="C198" s="249"/>
      <c r="D198" s="249"/>
      <c r="E198" s="249"/>
      <c r="F198" s="249"/>
      <c r="G198" s="50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4"/>
      <c r="U198" s="51"/>
      <c r="V198" s="51"/>
      <c r="W198" s="52"/>
      <c r="X198" s="52"/>
      <c r="Y198" s="51"/>
      <c r="Z198" s="51"/>
      <c r="AA198" s="51"/>
      <c r="AB198" s="52"/>
      <c r="AC198" s="52"/>
      <c r="AD198" s="52"/>
      <c r="AE198" s="52"/>
      <c r="AF198" s="52"/>
      <c r="AG198" s="52"/>
      <c r="AH198" s="51"/>
      <c r="AI198" s="52"/>
      <c r="AJ198" s="52"/>
      <c r="AK198" s="52"/>
      <c r="AL198" s="52"/>
      <c r="AM198" s="51"/>
      <c r="AN198" s="52"/>
      <c r="AO198" s="52"/>
      <c r="AP198" s="52"/>
      <c r="AQ198" s="52"/>
      <c r="AR198" s="51"/>
      <c r="AS198" s="51"/>
      <c r="AT198" s="51"/>
      <c r="AU198" s="51"/>
      <c r="AV198" s="52"/>
      <c r="AW198" s="51"/>
      <c r="AX198" s="51"/>
      <c r="AY198" s="51"/>
      <c r="AZ198" s="51"/>
      <c r="BA198" s="52"/>
      <c r="BB198" s="51"/>
      <c r="BC198" s="54"/>
      <c r="BD198" s="51"/>
      <c r="BE198" s="51"/>
      <c r="BF198" s="52"/>
      <c r="BG198" s="51"/>
      <c r="BH198" s="51"/>
      <c r="BI198" s="51"/>
      <c r="BJ198" s="51"/>
      <c r="BK198" s="52"/>
      <c r="BL198" s="51"/>
      <c r="BM198" s="54"/>
      <c r="BN198" s="51"/>
      <c r="BO198" s="51"/>
      <c r="BP198" s="52"/>
      <c r="BQ198" s="51"/>
      <c r="BR198" s="54"/>
      <c r="BS198" s="51"/>
      <c r="BT198" s="51"/>
      <c r="BU198" s="52"/>
      <c r="BV198" s="51"/>
      <c r="BW198" s="54"/>
      <c r="BX198" s="51"/>
      <c r="BY198" s="51"/>
      <c r="BZ198" s="52"/>
      <c r="CA198" s="52"/>
      <c r="CB198" s="51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  <c r="CV198" s="72"/>
      <c r="CW198" s="72"/>
      <c r="CX198" s="72"/>
      <c r="CY198" s="72"/>
      <c r="CZ198" s="72"/>
      <c r="DA198" s="72"/>
      <c r="DB198" s="72"/>
      <c r="DC198" s="72"/>
      <c r="DD198" s="72"/>
      <c r="DE198" s="72"/>
      <c r="DF198" s="72"/>
      <c r="DG198" s="72"/>
      <c r="DH198" s="72"/>
      <c r="DI198" s="72"/>
      <c r="DJ198" s="72"/>
      <c r="DK198" s="72"/>
      <c r="DL198" s="72"/>
      <c r="DM198" s="72"/>
      <c r="DN198" s="72"/>
      <c r="DO198" s="72"/>
      <c r="DP198" s="72"/>
      <c r="DQ198" s="72"/>
      <c r="DR198" s="72"/>
      <c r="DS198" s="72"/>
      <c r="DT198" s="72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/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</row>
    <row x14ac:dyDescent="0.25" r="199" customHeight="1" ht="17.25">
      <c r="A199" s="54"/>
      <c r="B199" s="50"/>
      <c r="C199" s="249"/>
      <c r="D199" s="249"/>
      <c r="E199" s="249"/>
      <c r="F199" s="249"/>
      <c r="G199" s="50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4"/>
      <c r="U199" s="51"/>
      <c r="V199" s="51"/>
      <c r="W199" s="52"/>
      <c r="X199" s="52"/>
      <c r="Y199" s="51"/>
      <c r="Z199" s="51"/>
      <c r="AA199" s="51"/>
      <c r="AB199" s="52"/>
      <c r="AC199" s="52"/>
      <c r="AD199" s="52"/>
      <c r="AE199" s="52"/>
      <c r="AF199" s="52"/>
      <c r="AG199" s="52"/>
      <c r="AH199" s="51"/>
      <c r="AI199" s="52"/>
      <c r="AJ199" s="52"/>
      <c r="AK199" s="52"/>
      <c r="AL199" s="52"/>
      <c r="AM199" s="51"/>
      <c r="AN199" s="52"/>
      <c r="AO199" s="52"/>
      <c r="AP199" s="52"/>
      <c r="AQ199" s="52"/>
      <c r="AR199" s="51"/>
      <c r="AS199" s="51"/>
      <c r="AT199" s="51"/>
      <c r="AU199" s="51"/>
      <c r="AV199" s="52"/>
      <c r="AW199" s="51"/>
      <c r="AX199" s="51"/>
      <c r="AY199" s="51"/>
      <c r="AZ199" s="51"/>
      <c r="BA199" s="52"/>
      <c r="BB199" s="51"/>
      <c r="BC199" s="54"/>
      <c r="BD199" s="51"/>
      <c r="BE199" s="51"/>
      <c r="BF199" s="52"/>
      <c r="BG199" s="51"/>
      <c r="BH199" s="51"/>
      <c r="BI199" s="51"/>
      <c r="BJ199" s="51"/>
      <c r="BK199" s="52"/>
      <c r="BL199" s="51"/>
      <c r="BM199" s="54"/>
      <c r="BN199" s="51"/>
      <c r="BO199" s="51"/>
      <c r="BP199" s="52"/>
      <c r="BQ199" s="51"/>
      <c r="BR199" s="54"/>
      <c r="BS199" s="51"/>
      <c r="BT199" s="51"/>
      <c r="BU199" s="52"/>
      <c r="BV199" s="51"/>
      <c r="BW199" s="54"/>
      <c r="BX199" s="51"/>
      <c r="BY199" s="51"/>
      <c r="BZ199" s="52"/>
      <c r="CA199" s="52"/>
      <c r="CB199" s="51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  <c r="CR199" s="72"/>
      <c r="CS199" s="72"/>
      <c r="CT199" s="72"/>
      <c r="CU199" s="72"/>
      <c r="CV199" s="72"/>
      <c r="CW199" s="72"/>
      <c r="CX199" s="72"/>
      <c r="CY199" s="72"/>
      <c r="CZ199" s="72"/>
      <c r="DA199" s="72"/>
      <c r="DB199" s="72"/>
      <c r="DC199" s="72"/>
      <c r="DD199" s="72"/>
      <c r="DE199" s="72"/>
      <c r="DF199" s="72"/>
      <c r="DG199" s="72"/>
      <c r="DH199" s="72"/>
      <c r="DI199" s="72"/>
      <c r="DJ199" s="72"/>
      <c r="DK199" s="72"/>
      <c r="DL199" s="72"/>
      <c r="DM199" s="72"/>
      <c r="DN199" s="72"/>
      <c r="DO199" s="72"/>
      <c r="DP199" s="72"/>
      <c r="DQ199" s="72"/>
      <c r="DR199" s="72"/>
      <c r="DS199" s="72"/>
      <c r="DT199" s="72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/>
      <c r="GN199" s="54"/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/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</row>
    <row x14ac:dyDescent="0.25" r="200" customHeight="1" ht="17.25">
      <c r="A200" s="54"/>
      <c r="B200" s="50"/>
      <c r="C200" s="249"/>
      <c r="D200" s="249"/>
      <c r="E200" s="249"/>
      <c r="F200" s="249"/>
      <c r="G200" s="50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4"/>
      <c r="U200" s="51"/>
      <c r="V200" s="51"/>
      <c r="W200" s="52"/>
      <c r="X200" s="52"/>
      <c r="Y200" s="51"/>
      <c r="Z200" s="51"/>
      <c r="AA200" s="51"/>
      <c r="AB200" s="52"/>
      <c r="AC200" s="52"/>
      <c r="AD200" s="52"/>
      <c r="AE200" s="52"/>
      <c r="AF200" s="52"/>
      <c r="AG200" s="52"/>
      <c r="AH200" s="51"/>
      <c r="AI200" s="52"/>
      <c r="AJ200" s="52"/>
      <c r="AK200" s="52"/>
      <c r="AL200" s="52"/>
      <c r="AM200" s="51"/>
      <c r="AN200" s="52"/>
      <c r="AO200" s="52"/>
      <c r="AP200" s="52"/>
      <c r="AQ200" s="52"/>
      <c r="AR200" s="51"/>
      <c r="AS200" s="51"/>
      <c r="AT200" s="51"/>
      <c r="AU200" s="51"/>
      <c r="AV200" s="52"/>
      <c r="AW200" s="51"/>
      <c r="AX200" s="51"/>
      <c r="AY200" s="51"/>
      <c r="AZ200" s="51"/>
      <c r="BA200" s="52"/>
      <c r="BB200" s="51"/>
      <c r="BC200" s="54"/>
      <c r="BD200" s="51"/>
      <c r="BE200" s="51"/>
      <c r="BF200" s="52"/>
      <c r="BG200" s="51"/>
      <c r="BH200" s="51"/>
      <c r="BI200" s="51"/>
      <c r="BJ200" s="51"/>
      <c r="BK200" s="52"/>
      <c r="BL200" s="51"/>
      <c r="BM200" s="54"/>
      <c r="BN200" s="51"/>
      <c r="BO200" s="51"/>
      <c r="BP200" s="52"/>
      <c r="BQ200" s="51"/>
      <c r="BR200" s="54"/>
      <c r="BS200" s="51"/>
      <c r="BT200" s="51"/>
      <c r="BU200" s="52"/>
      <c r="BV200" s="51"/>
      <c r="BW200" s="54"/>
      <c r="BX200" s="51"/>
      <c r="BY200" s="51"/>
      <c r="BZ200" s="52"/>
      <c r="CA200" s="52"/>
      <c r="CB200" s="51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  <c r="CR200" s="72"/>
      <c r="CS200" s="72"/>
      <c r="CT200" s="72"/>
      <c r="CU200" s="72"/>
      <c r="CV200" s="72"/>
      <c r="CW200" s="72"/>
      <c r="CX200" s="72"/>
      <c r="CY200" s="72"/>
      <c r="CZ200" s="72"/>
      <c r="DA200" s="72"/>
      <c r="DB200" s="72"/>
      <c r="DC200" s="72"/>
      <c r="DD200" s="72"/>
      <c r="DE200" s="72"/>
      <c r="DF200" s="72"/>
      <c r="DG200" s="72"/>
      <c r="DH200" s="72"/>
      <c r="DI200" s="72"/>
      <c r="DJ200" s="72"/>
      <c r="DK200" s="72"/>
      <c r="DL200" s="72"/>
      <c r="DM200" s="72"/>
      <c r="DN200" s="72"/>
      <c r="DO200" s="72"/>
      <c r="DP200" s="72"/>
      <c r="DQ200" s="72"/>
      <c r="DR200" s="72"/>
      <c r="DS200" s="72"/>
      <c r="DT200" s="72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/>
      <c r="GN200" s="54"/>
      <c r="GO200" s="54"/>
      <c r="GP200" s="54"/>
      <c r="GQ200" s="54"/>
      <c r="GR200" s="54"/>
      <c r="GS200" s="54"/>
      <c r="GT200" s="54"/>
      <c r="GU200" s="54"/>
      <c r="GV200" s="54"/>
      <c r="GW200" s="54"/>
      <c r="GX200" s="54"/>
      <c r="GY200" s="54"/>
      <c r="GZ200" s="54"/>
      <c r="HA200" s="54"/>
      <c r="HB200" s="54"/>
      <c r="HC200" s="54"/>
      <c r="HD200" s="54"/>
      <c r="HE200" s="54"/>
      <c r="HF200" s="54"/>
      <c r="HG200" s="54"/>
      <c r="HH200" s="54"/>
      <c r="HI200" s="54"/>
      <c r="HJ200" s="54"/>
      <c r="HK200" s="54"/>
      <c r="HL200" s="54"/>
      <c r="HM200" s="54"/>
      <c r="HN200" s="54"/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</row>
    <row x14ac:dyDescent="0.25" r="201" customHeight="1" ht="17.25">
      <c r="A201" s="54"/>
      <c r="B201" s="50"/>
      <c r="C201" s="249"/>
      <c r="D201" s="249"/>
      <c r="E201" s="249"/>
      <c r="F201" s="249"/>
      <c r="G201" s="50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4"/>
      <c r="U201" s="51"/>
      <c r="V201" s="51"/>
      <c r="W201" s="52"/>
      <c r="X201" s="52"/>
      <c r="Y201" s="51"/>
      <c r="Z201" s="51"/>
      <c r="AA201" s="51"/>
      <c r="AB201" s="52"/>
      <c r="AC201" s="52"/>
      <c r="AD201" s="52"/>
      <c r="AE201" s="52"/>
      <c r="AF201" s="52"/>
      <c r="AG201" s="52"/>
      <c r="AH201" s="51"/>
      <c r="AI201" s="52"/>
      <c r="AJ201" s="52"/>
      <c r="AK201" s="52"/>
      <c r="AL201" s="52"/>
      <c r="AM201" s="51"/>
      <c r="AN201" s="52"/>
      <c r="AO201" s="52"/>
      <c r="AP201" s="52"/>
      <c r="AQ201" s="52"/>
      <c r="AR201" s="51"/>
      <c r="AS201" s="51"/>
      <c r="AT201" s="51"/>
      <c r="AU201" s="51"/>
      <c r="AV201" s="52"/>
      <c r="AW201" s="51"/>
      <c r="AX201" s="51"/>
      <c r="AY201" s="51"/>
      <c r="AZ201" s="51"/>
      <c r="BA201" s="52"/>
      <c r="BB201" s="51"/>
      <c r="BC201" s="54"/>
      <c r="BD201" s="51"/>
      <c r="BE201" s="51"/>
      <c r="BF201" s="52"/>
      <c r="BG201" s="51"/>
      <c r="BH201" s="51"/>
      <c r="BI201" s="51"/>
      <c r="BJ201" s="51"/>
      <c r="BK201" s="52"/>
      <c r="BL201" s="51"/>
      <c r="BM201" s="54"/>
      <c r="BN201" s="51"/>
      <c r="BO201" s="51"/>
      <c r="BP201" s="52"/>
      <c r="BQ201" s="51"/>
      <c r="BR201" s="54"/>
      <c r="BS201" s="51"/>
      <c r="BT201" s="51"/>
      <c r="BU201" s="52"/>
      <c r="BV201" s="51"/>
      <c r="BW201" s="54"/>
      <c r="BX201" s="51"/>
      <c r="BY201" s="51"/>
      <c r="BZ201" s="52"/>
      <c r="CA201" s="52"/>
      <c r="CB201" s="51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  <c r="CV201" s="72"/>
      <c r="CW201" s="72"/>
      <c r="CX201" s="72"/>
      <c r="CY201" s="72"/>
      <c r="CZ201" s="72"/>
      <c r="DA201" s="72"/>
      <c r="DB201" s="72"/>
      <c r="DC201" s="72"/>
      <c r="DD201" s="72"/>
      <c r="DE201" s="72"/>
      <c r="DF201" s="72"/>
      <c r="DG201" s="72"/>
      <c r="DH201" s="72"/>
      <c r="DI201" s="72"/>
      <c r="DJ201" s="72"/>
      <c r="DK201" s="72"/>
      <c r="DL201" s="72"/>
      <c r="DM201" s="72"/>
      <c r="DN201" s="72"/>
      <c r="DO201" s="72"/>
      <c r="DP201" s="72"/>
      <c r="DQ201" s="72"/>
      <c r="DR201" s="72"/>
      <c r="DS201" s="72"/>
      <c r="DT201" s="72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/>
      <c r="GN201" s="54"/>
      <c r="GO201" s="54"/>
      <c r="GP201" s="54"/>
      <c r="GQ201" s="54"/>
      <c r="GR201" s="54"/>
      <c r="GS201" s="54"/>
      <c r="GT201" s="54"/>
      <c r="GU201" s="54"/>
      <c r="GV201" s="54"/>
      <c r="GW201" s="54"/>
      <c r="GX201" s="54"/>
      <c r="GY201" s="54"/>
      <c r="GZ201" s="54"/>
      <c r="HA201" s="54"/>
      <c r="HB201" s="54"/>
      <c r="HC201" s="54"/>
      <c r="HD201" s="54"/>
      <c r="HE201" s="54"/>
      <c r="HF201" s="54"/>
      <c r="HG201" s="54"/>
      <c r="HH201" s="54"/>
      <c r="HI201" s="54"/>
      <c r="HJ201" s="54"/>
      <c r="HK201" s="54"/>
      <c r="HL201" s="54"/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/>
      <c r="HY201" s="54"/>
      <c r="HZ201" s="54"/>
      <c r="IA201" s="54"/>
      <c r="IB201" s="54"/>
      <c r="IC201" s="54"/>
      <c r="ID201" s="54"/>
      <c r="IE201" s="54"/>
      <c r="IF201" s="54"/>
      <c r="IG201" s="54"/>
      <c r="IH201" s="54"/>
      <c r="II201" s="54"/>
    </row>
    <row x14ac:dyDescent="0.25" r="202" customHeight="1" ht="17.25">
      <c r="A202" s="54"/>
      <c r="B202" s="50"/>
      <c r="C202" s="249"/>
      <c r="D202" s="249"/>
      <c r="E202" s="249"/>
      <c r="F202" s="249"/>
      <c r="G202" s="50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4"/>
      <c r="U202" s="51"/>
      <c r="V202" s="51"/>
      <c r="W202" s="52"/>
      <c r="X202" s="52"/>
      <c r="Y202" s="51"/>
      <c r="Z202" s="51"/>
      <c r="AA202" s="51"/>
      <c r="AB202" s="52"/>
      <c r="AC202" s="52"/>
      <c r="AD202" s="52"/>
      <c r="AE202" s="52"/>
      <c r="AF202" s="52"/>
      <c r="AG202" s="52"/>
      <c r="AH202" s="51"/>
      <c r="AI202" s="52"/>
      <c r="AJ202" s="52"/>
      <c r="AK202" s="52"/>
      <c r="AL202" s="52"/>
      <c r="AM202" s="51"/>
      <c r="AN202" s="52"/>
      <c r="AO202" s="52"/>
      <c r="AP202" s="52"/>
      <c r="AQ202" s="52"/>
      <c r="AR202" s="51"/>
      <c r="AS202" s="51"/>
      <c r="AT202" s="51"/>
      <c r="AU202" s="51"/>
      <c r="AV202" s="52"/>
      <c r="AW202" s="51"/>
      <c r="AX202" s="51"/>
      <c r="AY202" s="51"/>
      <c r="AZ202" s="51"/>
      <c r="BA202" s="52"/>
      <c r="BB202" s="51"/>
      <c r="BC202" s="54"/>
      <c r="BD202" s="51"/>
      <c r="BE202" s="51"/>
      <c r="BF202" s="52"/>
      <c r="BG202" s="51"/>
      <c r="BH202" s="51"/>
      <c r="BI202" s="51"/>
      <c r="BJ202" s="51"/>
      <c r="BK202" s="52"/>
      <c r="BL202" s="51"/>
      <c r="BM202" s="54"/>
      <c r="BN202" s="51"/>
      <c r="BO202" s="51"/>
      <c r="BP202" s="52"/>
      <c r="BQ202" s="51"/>
      <c r="BR202" s="54"/>
      <c r="BS202" s="51"/>
      <c r="BT202" s="51"/>
      <c r="BU202" s="52"/>
      <c r="BV202" s="51"/>
      <c r="BW202" s="54"/>
      <c r="BX202" s="51"/>
      <c r="BY202" s="51"/>
      <c r="BZ202" s="52"/>
      <c r="CA202" s="52"/>
      <c r="CB202" s="51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  <c r="CV202" s="72"/>
      <c r="CW202" s="72"/>
      <c r="CX202" s="72"/>
      <c r="CY202" s="72"/>
      <c r="CZ202" s="72"/>
      <c r="DA202" s="72"/>
      <c r="DB202" s="72"/>
      <c r="DC202" s="72"/>
      <c r="DD202" s="72"/>
      <c r="DE202" s="72"/>
      <c r="DF202" s="72"/>
      <c r="DG202" s="72"/>
      <c r="DH202" s="72"/>
      <c r="DI202" s="72"/>
      <c r="DJ202" s="72"/>
      <c r="DK202" s="72"/>
      <c r="DL202" s="72"/>
      <c r="DM202" s="72"/>
      <c r="DN202" s="72"/>
      <c r="DO202" s="72"/>
      <c r="DP202" s="72"/>
      <c r="DQ202" s="72"/>
      <c r="DR202" s="72"/>
      <c r="DS202" s="72"/>
      <c r="DT202" s="72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/>
      <c r="GN202" s="54"/>
      <c r="GO202" s="54"/>
      <c r="GP202" s="54"/>
      <c r="GQ202" s="54"/>
      <c r="GR202" s="54"/>
      <c r="GS202" s="54"/>
      <c r="GT202" s="54"/>
      <c r="GU202" s="54"/>
      <c r="GV202" s="54"/>
      <c r="GW202" s="54"/>
      <c r="GX202" s="54"/>
      <c r="GY202" s="54"/>
      <c r="GZ202" s="54"/>
      <c r="HA202" s="54"/>
      <c r="HB202" s="54"/>
      <c r="HC202" s="54"/>
      <c r="HD202" s="54"/>
      <c r="HE202" s="54"/>
      <c r="HF202" s="54"/>
      <c r="HG202" s="54"/>
      <c r="HH202" s="54"/>
      <c r="HI202" s="54"/>
      <c r="HJ202" s="54"/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/>
      <c r="II202" s="54"/>
    </row>
    <row x14ac:dyDescent="0.25" r="203" customHeight="1" ht="17.25">
      <c r="A203" s="54"/>
      <c r="B203" s="50"/>
      <c r="C203" s="249"/>
      <c r="D203" s="249"/>
      <c r="E203" s="249"/>
      <c r="F203" s="249"/>
      <c r="G203" s="50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4"/>
      <c r="U203" s="51"/>
      <c r="V203" s="51"/>
      <c r="W203" s="52"/>
      <c r="X203" s="52"/>
      <c r="Y203" s="51"/>
      <c r="Z203" s="51"/>
      <c r="AA203" s="51"/>
      <c r="AB203" s="52"/>
      <c r="AC203" s="52"/>
      <c r="AD203" s="52"/>
      <c r="AE203" s="52"/>
      <c r="AF203" s="52"/>
      <c r="AG203" s="52"/>
      <c r="AH203" s="51"/>
      <c r="AI203" s="52"/>
      <c r="AJ203" s="52"/>
      <c r="AK203" s="52"/>
      <c r="AL203" s="52"/>
      <c r="AM203" s="51"/>
      <c r="AN203" s="52"/>
      <c r="AO203" s="52"/>
      <c r="AP203" s="52"/>
      <c r="AQ203" s="52"/>
      <c r="AR203" s="51"/>
      <c r="AS203" s="51"/>
      <c r="AT203" s="51"/>
      <c r="AU203" s="51"/>
      <c r="AV203" s="52"/>
      <c r="AW203" s="51"/>
      <c r="AX203" s="51"/>
      <c r="AY203" s="51"/>
      <c r="AZ203" s="51"/>
      <c r="BA203" s="52"/>
      <c r="BB203" s="51"/>
      <c r="BC203" s="54"/>
      <c r="BD203" s="51"/>
      <c r="BE203" s="51"/>
      <c r="BF203" s="52"/>
      <c r="BG203" s="51"/>
      <c r="BH203" s="51"/>
      <c r="BI203" s="51"/>
      <c r="BJ203" s="51"/>
      <c r="BK203" s="52"/>
      <c r="BL203" s="51"/>
      <c r="BM203" s="54"/>
      <c r="BN203" s="51"/>
      <c r="BO203" s="51"/>
      <c r="BP203" s="52"/>
      <c r="BQ203" s="51"/>
      <c r="BR203" s="54"/>
      <c r="BS203" s="51"/>
      <c r="BT203" s="51"/>
      <c r="BU203" s="52"/>
      <c r="BV203" s="51"/>
      <c r="BW203" s="54"/>
      <c r="BX203" s="51"/>
      <c r="BY203" s="51"/>
      <c r="BZ203" s="52"/>
      <c r="CA203" s="52"/>
      <c r="CB203" s="51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  <c r="CR203" s="72"/>
      <c r="CS203" s="72"/>
      <c r="CT203" s="72"/>
      <c r="CU203" s="72"/>
      <c r="CV203" s="72"/>
      <c r="CW203" s="72"/>
      <c r="CX203" s="72"/>
      <c r="CY203" s="72"/>
      <c r="CZ203" s="72"/>
      <c r="DA203" s="72"/>
      <c r="DB203" s="72"/>
      <c r="DC203" s="72"/>
      <c r="DD203" s="72"/>
      <c r="DE203" s="72"/>
      <c r="DF203" s="72"/>
      <c r="DG203" s="72"/>
      <c r="DH203" s="72"/>
      <c r="DI203" s="72"/>
      <c r="DJ203" s="72"/>
      <c r="DK203" s="72"/>
      <c r="DL203" s="72"/>
      <c r="DM203" s="72"/>
      <c r="DN203" s="72"/>
      <c r="DO203" s="72"/>
      <c r="DP203" s="72"/>
      <c r="DQ203" s="72"/>
      <c r="DR203" s="72"/>
      <c r="DS203" s="72"/>
      <c r="DT203" s="72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/>
      <c r="GN203" s="54"/>
      <c r="GO203" s="54"/>
      <c r="GP203" s="54"/>
      <c r="GQ203" s="54"/>
      <c r="GR203" s="54"/>
      <c r="GS203" s="54"/>
      <c r="GT203" s="54"/>
      <c r="GU203" s="54"/>
      <c r="GV203" s="54"/>
      <c r="GW203" s="54"/>
      <c r="GX203" s="54"/>
      <c r="GY203" s="54"/>
      <c r="GZ203" s="54"/>
      <c r="HA203" s="54"/>
      <c r="HB203" s="54"/>
      <c r="HC203" s="54"/>
      <c r="HD203" s="54"/>
      <c r="HE203" s="54"/>
      <c r="HF203" s="54"/>
      <c r="HG203" s="54"/>
      <c r="HH203" s="54"/>
      <c r="HI203" s="54"/>
      <c r="HJ203" s="54"/>
      <c r="HK203" s="54"/>
      <c r="HL203" s="54"/>
      <c r="HM203" s="54"/>
      <c r="HN203" s="54"/>
      <c r="HO203" s="54"/>
      <c r="HP203" s="54"/>
      <c r="HQ203" s="54"/>
      <c r="HR203" s="54"/>
      <c r="HS203" s="54"/>
      <c r="HT203" s="54"/>
      <c r="HU203" s="54"/>
      <c r="HV203" s="54"/>
      <c r="HW203" s="54"/>
      <c r="HX203" s="54"/>
      <c r="HY203" s="54"/>
      <c r="HZ203" s="54"/>
      <c r="IA203" s="54"/>
      <c r="IB203" s="54"/>
      <c r="IC203" s="54"/>
      <c r="ID203" s="54"/>
      <c r="IE203" s="54"/>
      <c r="IF203" s="54"/>
      <c r="IG203" s="54"/>
      <c r="IH203" s="54"/>
      <c r="II203" s="54"/>
    </row>
    <row x14ac:dyDescent="0.25" r="204" customHeight="1" ht="17.25">
      <c r="A204" s="54"/>
      <c r="B204" s="50"/>
      <c r="C204" s="249"/>
      <c r="D204" s="249"/>
      <c r="E204" s="249"/>
      <c r="F204" s="249"/>
      <c r="G204" s="50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4"/>
      <c r="U204" s="51"/>
      <c r="V204" s="51"/>
      <c r="W204" s="52"/>
      <c r="X204" s="52"/>
      <c r="Y204" s="51"/>
      <c r="Z204" s="51"/>
      <c r="AA204" s="51"/>
      <c r="AB204" s="52"/>
      <c r="AC204" s="52"/>
      <c r="AD204" s="52"/>
      <c r="AE204" s="52"/>
      <c r="AF204" s="52"/>
      <c r="AG204" s="52"/>
      <c r="AH204" s="51"/>
      <c r="AI204" s="52"/>
      <c r="AJ204" s="52"/>
      <c r="AK204" s="52"/>
      <c r="AL204" s="52"/>
      <c r="AM204" s="51"/>
      <c r="AN204" s="52"/>
      <c r="AO204" s="52"/>
      <c r="AP204" s="52"/>
      <c r="AQ204" s="52"/>
      <c r="AR204" s="51"/>
      <c r="AS204" s="51"/>
      <c r="AT204" s="51"/>
      <c r="AU204" s="51"/>
      <c r="AV204" s="52"/>
      <c r="AW204" s="51"/>
      <c r="AX204" s="51"/>
      <c r="AY204" s="51"/>
      <c r="AZ204" s="51"/>
      <c r="BA204" s="52"/>
      <c r="BB204" s="51"/>
      <c r="BC204" s="54"/>
      <c r="BD204" s="51"/>
      <c r="BE204" s="51"/>
      <c r="BF204" s="52"/>
      <c r="BG204" s="51"/>
      <c r="BH204" s="51"/>
      <c r="BI204" s="51"/>
      <c r="BJ204" s="51"/>
      <c r="BK204" s="52"/>
      <c r="BL204" s="51"/>
      <c r="BM204" s="54"/>
      <c r="BN204" s="51"/>
      <c r="BO204" s="51"/>
      <c r="BP204" s="52"/>
      <c r="BQ204" s="51"/>
      <c r="BR204" s="54"/>
      <c r="BS204" s="51"/>
      <c r="BT204" s="51"/>
      <c r="BU204" s="52"/>
      <c r="BV204" s="51"/>
      <c r="BW204" s="54"/>
      <c r="BX204" s="51"/>
      <c r="BY204" s="51"/>
      <c r="BZ204" s="52"/>
      <c r="CA204" s="52"/>
      <c r="CB204" s="51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  <c r="CV204" s="72"/>
      <c r="CW204" s="72"/>
      <c r="CX204" s="72"/>
      <c r="CY204" s="72"/>
      <c r="CZ204" s="72"/>
      <c r="DA204" s="72"/>
      <c r="DB204" s="72"/>
      <c r="DC204" s="72"/>
      <c r="DD204" s="72"/>
      <c r="DE204" s="72"/>
      <c r="DF204" s="72"/>
      <c r="DG204" s="72"/>
      <c r="DH204" s="72"/>
      <c r="DI204" s="72"/>
      <c r="DJ204" s="72"/>
      <c r="DK204" s="72"/>
      <c r="DL204" s="72"/>
      <c r="DM204" s="72"/>
      <c r="DN204" s="72"/>
      <c r="DO204" s="72"/>
      <c r="DP204" s="72"/>
      <c r="DQ204" s="72"/>
      <c r="DR204" s="72"/>
      <c r="DS204" s="72"/>
      <c r="DT204" s="72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/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</row>
    <row x14ac:dyDescent="0.25" r="205" customHeight="1" ht="17.25">
      <c r="A205" s="54"/>
      <c r="B205" s="50"/>
      <c r="C205" s="249"/>
      <c r="D205" s="249"/>
      <c r="E205" s="249"/>
      <c r="F205" s="249"/>
      <c r="G205" s="50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4"/>
      <c r="U205" s="51"/>
      <c r="V205" s="51"/>
      <c r="W205" s="52"/>
      <c r="X205" s="52"/>
      <c r="Y205" s="51"/>
      <c r="Z205" s="51"/>
      <c r="AA205" s="51"/>
      <c r="AB205" s="52"/>
      <c r="AC205" s="52"/>
      <c r="AD205" s="52"/>
      <c r="AE205" s="52"/>
      <c r="AF205" s="52"/>
      <c r="AG205" s="52"/>
      <c r="AH205" s="51"/>
      <c r="AI205" s="52"/>
      <c r="AJ205" s="52"/>
      <c r="AK205" s="52"/>
      <c r="AL205" s="52"/>
      <c r="AM205" s="51"/>
      <c r="AN205" s="52"/>
      <c r="AO205" s="52"/>
      <c r="AP205" s="52"/>
      <c r="AQ205" s="52"/>
      <c r="AR205" s="51"/>
      <c r="AS205" s="51"/>
      <c r="AT205" s="51"/>
      <c r="AU205" s="51"/>
      <c r="AV205" s="52"/>
      <c r="AW205" s="51"/>
      <c r="AX205" s="51"/>
      <c r="AY205" s="51"/>
      <c r="AZ205" s="51"/>
      <c r="BA205" s="52"/>
      <c r="BB205" s="51"/>
      <c r="BC205" s="54"/>
      <c r="BD205" s="51"/>
      <c r="BE205" s="51"/>
      <c r="BF205" s="52"/>
      <c r="BG205" s="51"/>
      <c r="BH205" s="51"/>
      <c r="BI205" s="51"/>
      <c r="BJ205" s="51"/>
      <c r="BK205" s="52"/>
      <c r="BL205" s="51"/>
      <c r="BM205" s="54"/>
      <c r="BN205" s="51"/>
      <c r="BO205" s="51"/>
      <c r="BP205" s="52"/>
      <c r="BQ205" s="51"/>
      <c r="BR205" s="54"/>
      <c r="BS205" s="51"/>
      <c r="BT205" s="51"/>
      <c r="BU205" s="52"/>
      <c r="BV205" s="51"/>
      <c r="BW205" s="54"/>
      <c r="BX205" s="51"/>
      <c r="BY205" s="51"/>
      <c r="BZ205" s="52"/>
      <c r="CA205" s="52"/>
      <c r="CB205" s="51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72"/>
      <c r="DS205" s="72"/>
      <c r="DT205" s="72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/>
      <c r="GN205" s="54"/>
      <c r="GO205" s="54"/>
      <c r="GP205" s="54"/>
      <c r="GQ205" s="54"/>
      <c r="GR205" s="54"/>
      <c r="GS205" s="54"/>
      <c r="GT205" s="54"/>
      <c r="GU205" s="54"/>
      <c r="GV205" s="54"/>
      <c r="GW205" s="54"/>
      <c r="GX205" s="54"/>
      <c r="GY205" s="54"/>
      <c r="GZ205" s="54"/>
      <c r="HA205" s="54"/>
      <c r="HB205" s="54"/>
      <c r="HC205" s="54"/>
      <c r="HD205" s="54"/>
      <c r="HE205" s="54"/>
      <c r="HF205" s="54"/>
      <c r="HG205" s="54"/>
      <c r="HH205" s="54"/>
      <c r="HI205" s="54"/>
      <c r="HJ205" s="54"/>
      <c r="HK205" s="54"/>
      <c r="HL205" s="54"/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</row>
    <row x14ac:dyDescent="0.25" r="206" customHeight="1" ht="17.25">
      <c r="A206" s="54"/>
      <c r="B206" s="50"/>
      <c r="C206" s="249"/>
      <c r="D206" s="249"/>
      <c r="E206" s="249"/>
      <c r="F206" s="249"/>
      <c r="G206" s="50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4"/>
      <c r="U206" s="51"/>
      <c r="V206" s="51"/>
      <c r="W206" s="52"/>
      <c r="X206" s="52"/>
      <c r="Y206" s="51"/>
      <c r="Z206" s="51"/>
      <c r="AA206" s="51"/>
      <c r="AB206" s="52"/>
      <c r="AC206" s="52"/>
      <c r="AD206" s="52"/>
      <c r="AE206" s="52"/>
      <c r="AF206" s="52"/>
      <c r="AG206" s="52"/>
      <c r="AH206" s="51"/>
      <c r="AI206" s="52"/>
      <c r="AJ206" s="52"/>
      <c r="AK206" s="52"/>
      <c r="AL206" s="52"/>
      <c r="AM206" s="51"/>
      <c r="AN206" s="52"/>
      <c r="AO206" s="52"/>
      <c r="AP206" s="52"/>
      <c r="AQ206" s="52"/>
      <c r="AR206" s="51"/>
      <c r="AS206" s="51"/>
      <c r="AT206" s="51"/>
      <c r="AU206" s="51"/>
      <c r="AV206" s="52"/>
      <c r="AW206" s="51"/>
      <c r="AX206" s="51"/>
      <c r="AY206" s="51"/>
      <c r="AZ206" s="51"/>
      <c r="BA206" s="52"/>
      <c r="BB206" s="51"/>
      <c r="BC206" s="54"/>
      <c r="BD206" s="51"/>
      <c r="BE206" s="51"/>
      <c r="BF206" s="52"/>
      <c r="BG206" s="51"/>
      <c r="BH206" s="51"/>
      <c r="BI206" s="51"/>
      <c r="BJ206" s="51"/>
      <c r="BK206" s="52"/>
      <c r="BL206" s="51"/>
      <c r="BM206" s="54"/>
      <c r="BN206" s="51"/>
      <c r="BO206" s="51"/>
      <c r="BP206" s="52"/>
      <c r="BQ206" s="51"/>
      <c r="BR206" s="54"/>
      <c r="BS206" s="51"/>
      <c r="BT206" s="51"/>
      <c r="BU206" s="52"/>
      <c r="BV206" s="51"/>
      <c r="BW206" s="54"/>
      <c r="BX206" s="51"/>
      <c r="BY206" s="51"/>
      <c r="BZ206" s="52"/>
      <c r="CA206" s="52"/>
      <c r="CB206" s="51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2"/>
      <c r="DN206" s="72"/>
      <c r="DO206" s="72"/>
      <c r="DP206" s="72"/>
      <c r="DQ206" s="72"/>
      <c r="DR206" s="72"/>
      <c r="DS206" s="72"/>
      <c r="DT206" s="72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/>
      <c r="GV206" s="54"/>
      <c r="GW206" s="54"/>
      <c r="GX206" s="54"/>
      <c r="GY206" s="54"/>
      <c r="GZ206" s="54"/>
      <c r="HA206" s="54"/>
      <c r="HB206" s="54"/>
      <c r="HC206" s="54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</row>
    <row x14ac:dyDescent="0.25" r="207" customHeight="1" ht="17.25">
      <c r="A207" s="54"/>
      <c r="B207" s="50"/>
      <c r="C207" s="249"/>
      <c r="D207" s="249"/>
      <c r="E207" s="249"/>
      <c r="F207" s="249"/>
      <c r="G207" s="50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4"/>
      <c r="U207" s="51"/>
      <c r="V207" s="51"/>
      <c r="W207" s="52"/>
      <c r="X207" s="52"/>
      <c r="Y207" s="51"/>
      <c r="Z207" s="51"/>
      <c r="AA207" s="51"/>
      <c r="AB207" s="52"/>
      <c r="AC207" s="52"/>
      <c r="AD207" s="52"/>
      <c r="AE207" s="52"/>
      <c r="AF207" s="52"/>
      <c r="AG207" s="52"/>
      <c r="AH207" s="51"/>
      <c r="AI207" s="52"/>
      <c r="AJ207" s="52"/>
      <c r="AK207" s="52"/>
      <c r="AL207" s="52"/>
      <c r="AM207" s="51"/>
      <c r="AN207" s="52"/>
      <c r="AO207" s="52"/>
      <c r="AP207" s="52"/>
      <c r="AQ207" s="52"/>
      <c r="AR207" s="51"/>
      <c r="AS207" s="51"/>
      <c r="AT207" s="51"/>
      <c r="AU207" s="51"/>
      <c r="AV207" s="52"/>
      <c r="AW207" s="51"/>
      <c r="AX207" s="51"/>
      <c r="AY207" s="51"/>
      <c r="AZ207" s="51"/>
      <c r="BA207" s="52"/>
      <c r="BB207" s="51"/>
      <c r="BC207" s="54"/>
      <c r="BD207" s="51"/>
      <c r="BE207" s="51"/>
      <c r="BF207" s="52"/>
      <c r="BG207" s="51"/>
      <c r="BH207" s="51"/>
      <c r="BI207" s="51"/>
      <c r="BJ207" s="51"/>
      <c r="BK207" s="52"/>
      <c r="BL207" s="51"/>
      <c r="BM207" s="54"/>
      <c r="BN207" s="51"/>
      <c r="BO207" s="51"/>
      <c r="BP207" s="52"/>
      <c r="BQ207" s="51"/>
      <c r="BR207" s="54"/>
      <c r="BS207" s="51"/>
      <c r="BT207" s="51"/>
      <c r="BU207" s="52"/>
      <c r="BV207" s="51"/>
      <c r="BW207" s="54"/>
      <c r="BX207" s="51"/>
      <c r="BY207" s="51"/>
      <c r="BZ207" s="52"/>
      <c r="CA207" s="52"/>
      <c r="CB207" s="51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  <c r="CV207" s="72"/>
      <c r="CW207" s="72"/>
      <c r="CX207" s="72"/>
      <c r="CY207" s="72"/>
      <c r="CZ207" s="72"/>
      <c r="DA207" s="72"/>
      <c r="DB207" s="72"/>
      <c r="DC207" s="72"/>
      <c r="DD207" s="72"/>
      <c r="DE207" s="72"/>
      <c r="DF207" s="72"/>
      <c r="DG207" s="72"/>
      <c r="DH207" s="72"/>
      <c r="DI207" s="72"/>
      <c r="DJ207" s="72"/>
      <c r="DK207" s="72"/>
      <c r="DL207" s="72"/>
      <c r="DM207" s="72"/>
      <c r="DN207" s="72"/>
      <c r="DO207" s="72"/>
      <c r="DP207" s="72"/>
      <c r="DQ207" s="72"/>
      <c r="DR207" s="72"/>
      <c r="DS207" s="72"/>
      <c r="DT207" s="72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/>
      <c r="GT207" s="54"/>
      <c r="GU207" s="54"/>
      <c r="GV207" s="54"/>
      <c r="GW207" s="54"/>
      <c r="GX207" s="54"/>
      <c r="GY207" s="54"/>
      <c r="GZ207" s="54"/>
      <c r="HA207" s="54"/>
      <c r="HB207" s="54"/>
      <c r="HC207" s="54"/>
      <c r="HD207" s="54"/>
      <c r="HE207" s="54"/>
      <c r="HF207" s="54"/>
      <c r="HG207" s="54"/>
      <c r="HH207" s="54"/>
      <c r="HI207" s="54"/>
      <c r="HJ207" s="54"/>
      <c r="HK207" s="54"/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</row>
    <row x14ac:dyDescent="0.25" r="208" customHeight="1" ht="17.25">
      <c r="A208" s="54"/>
      <c r="B208" s="50"/>
      <c r="C208" s="249"/>
      <c r="D208" s="249"/>
      <c r="E208" s="249"/>
      <c r="F208" s="249"/>
      <c r="G208" s="50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4"/>
      <c r="U208" s="51"/>
      <c r="V208" s="51"/>
      <c r="W208" s="52"/>
      <c r="X208" s="52"/>
      <c r="Y208" s="51"/>
      <c r="Z208" s="51"/>
      <c r="AA208" s="51"/>
      <c r="AB208" s="52"/>
      <c r="AC208" s="52"/>
      <c r="AD208" s="52"/>
      <c r="AE208" s="52"/>
      <c r="AF208" s="52"/>
      <c r="AG208" s="52"/>
      <c r="AH208" s="51"/>
      <c r="AI208" s="52"/>
      <c r="AJ208" s="52"/>
      <c r="AK208" s="52"/>
      <c r="AL208" s="52"/>
      <c r="AM208" s="51"/>
      <c r="AN208" s="52"/>
      <c r="AO208" s="52"/>
      <c r="AP208" s="52"/>
      <c r="AQ208" s="52"/>
      <c r="AR208" s="51"/>
      <c r="AS208" s="51"/>
      <c r="AT208" s="51"/>
      <c r="AU208" s="51"/>
      <c r="AV208" s="52"/>
      <c r="AW208" s="51"/>
      <c r="AX208" s="51"/>
      <c r="AY208" s="51"/>
      <c r="AZ208" s="51"/>
      <c r="BA208" s="52"/>
      <c r="BB208" s="51"/>
      <c r="BC208" s="54"/>
      <c r="BD208" s="51"/>
      <c r="BE208" s="51"/>
      <c r="BF208" s="52"/>
      <c r="BG208" s="51"/>
      <c r="BH208" s="51"/>
      <c r="BI208" s="51"/>
      <c r="BJ208" s="51"/>
      <c r="BK208" s="52"/>
      <c r="BL208" s="51"/>
      <c r="BM208" s="54"/>
      <c r="BN208" s="51"/>
      <c r="BO208" s="51"/>
      <c r="BP208" s="52"/>
      <c r="BQ208" s="51"/>
      <c r="BR208" s="54"/>
      <c r="BS208" s="51"/>
      <c r="BT208" s="51"/>
      <c r="BU208" s="52"/>
      <c r="BV208" s="51"/>
      <c r="BW208" s="54"/>
      <c r="BX208" s="51"/>
      <c r="BY208" s="51"/>
      <c r="BZ208" s="52"/>
      <c r="CA208" s="52"/>
      <c r="CB208" s="51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  <c r="CV208" s="72"/>
      <c r="CW208" s="72"/>
      <c r="CX208" s="72"/>
      <c r="CY208" s="72"/>
      <c r="CZ208" s="72"/>
      <c r="DA208" s="72"/>
      <c r="DB208" s="72"/>
      <c r="DC208" s="72"/>
      <c r="DD208" s="72"/>
      <c r="DE208" s="72"/>
      <c r="DF208" s="72"/>
      <c r="DG208" s="72"/>
      <c r="DH208" s="72"/>
      <c r="DI208" s="72"/>
      <c r="DJ208" s="72"/>
      <c r="DK208" s="72"/>
      <c r="DL208" s="72"/>
      <c r="DM208" s="72"/>
      <c r="DN208" s="72"/>
      <c r="DO208" s="72"/>
      <c r="DP208" s="72"/>
      <c r="DQ208" s="72"/>
      <c r="DR208" s="72"/>
      <c r="DS208" s="72"/>
      <c r="DT208" s="72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/>
      <c r="GV208" s="54"/>
      <c r="GW208" s="54"/>
      <c r="GX208" s="54"/>
      <c r="GY208" s="54"/>
      <c r="GZ208" s="54"/>
      <c r="HA208" s="54"/>
      <c r="HB208" s="54"/>
      <c r="HC208" s="54"/>
      <c r="HD208" s="54"/>
      <c r="HE208" s="54"/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</row>
    <row x14ac:dyDescent="0.25" r="209" customHeight="1" ht="17.25">
      <c r="A209" s="54"/>
      <c r="B209" s="50"/>
      <c r="C209" s="249"/>
      <c r="D209" s="249"/>
      <c r="E209" s="249"/>
      <c r="F209" s="249"/>
      <c r="G209" s="50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4"/>
      <c r="U209" s="51"/>
      <c r="V209" s="51"/>
      <c r="W209" s="52"/>
      <c r="X209" s="52"/>
      <c r="Y209" s="51"/>
      <c r="Z209" s="51"/>
      <c r="AA209" s="51"/>
      <c r="AB209" s="52"/>
      <c r="AC209" s="52"/>
      <c r="AD209" s="52"/>
      <c r="AE209" s="52"/>
      <c r="AF209" s="52"/>
      <c r="AG209" s="52"/>
      <c r="AH209" s="51"/>
      <c r="AI209" s="52"/>
      <c r="AJ209" s="52"/>
      <c r="AK209" s="52"/>
      <c r="AL209" s="52"/>
      <c r="AM209" s="51"/>
      <c r="AN209" s="52"/>
      <c r="AO209" s="52"/>
      <c r="AP209" s="52"/>
      <c r="AQ209" s="52"/>
      <c r="AR209" s="51"/>
      <c r="AS209" s="51"/>
      <c r="AT209" s="51"/>
      <c r="AU209" s="51"/>
      <c r="AV209" s="52"/>
      <c r="AW209" s="51"/>
      <c r="AX209" s="51"/>
      <c r="AY209" s="51"/>
      <c r="AZ209" s="51"/>
      <c r="BA209" s="52"/>
      <c r="BB209" s="51"/>
      <c r="BC209" s="54"/>
      <c r="BD209" s="51"/>
      <c r="BE209" s="51"/>
      <c r="BF209" s="52"/>
      <c r="BG209" s="51"/>
      <c r="BH209" s="51"/>
      <c r="BI209" s="51"/>
      <c r="BJ209" s="51"/>
      <c r="BK209" s="52"/>
      <c r="BL209" s="51"/>
      <c r="BM209" s="54"/>
      <c r="BN209" s="51"/>
      <c r="BO209" s="51"/>
      <c r="BP209" s="52"/>
      <c r="BQ209" s="51"/>
      <c r="BR209" s="54"/>
      <c r="BS209" s="51"/>
      <c r="BT209" s="51"/>
      <c r="BU209" s="52"/>
      <c r="BV209" s="51"/>
      <c r="BW209" s="54"/>
      <c r="BX209" s="51"/>
      <c r="BY209" s="51"/>
      <c r="BZ209" s="52"/>
      <c r="CA209" s="52"/>
      <c r="CB209" s="51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DA209" s="72"/>
      <c r="DB209" s="72"/>
      <c r="DC209" s="72"/>
      <c r="DD209" s="72"/>
      <c r="DE209" s="72"/>
      <c r="DF209" s="72"/>
      <c r="DG209" s="72"/>
      <c r="DH209" s="72"/>
      <c r="DI209" s="72"/>
      <c r="DJ209" s="72"/>
      <c r="DK209" s="72"/>
      <c r="DL209" s="72"/>
      <c r="DM209" s="72"/>
      <c r="DN209" s="72"/>
      <c r="DO209" s="72"/>
      <c r="DP209" s="72"/>
      <c r="DQ209" s="72"/>
      <c r="DR209" s="72"/>
      <c r="DS209" s="72"/>
      <c r="DT209" s="72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/>
      <c r="GN209" s="54"/>
      <c r="GO209" s="54"/>
      <c r="GP209" s="54"/>
      <c r="GQ209" s="54"/>
      <c r="GR209" s="54"/>
      <c r="GS209" s="54"/>
      <c r="GT209" s="54"/>
      <c r="GU209" s="54"/>
      <c r="GV209" s="54"/>
      <c r="GW209" s="54"/>
      <c r="GX209" s="54"/>
      <c r="GY209" s="54"/>
      <c r="GZ209" s="54"/>
      <c r="HA209" s="54"/>
      <c r="HB209" s="54"/>
      <c r="HC209" s="54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</row>
    <row x14ac:dyDescent="0.25" r="210" customHeight="1" ht="17.25">
      <c r="A210" s="54"/>
      <c r="B210" s="50"/>
      <c r="C210" s="249"/>
      <c r="D210" s="249"/>
      <c r="E210" s="249"/>
      <c r="F210" s="249"/>
      <c r="G210" s="50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4"/>
      <c r="U210" s="51"/>
      <c r="V210" s="51"/>
      <c r="W210" s="52"/>
      <c r="X210" s="52"/>
      <c r="Y210" s="51"/>
      <c r="Z210" s="51"/>
      <c r="AA210" s="51"/>
      <c r="AB210" s="52"/>
      <c r="AC210" s="52"/>
      <c r="AD210" s="52"/>
      <c r="AE210" s="52"/>
      <c r="AF210" s="52"/>
      <c r="AG210" s="52"/>
      <c r="AH210" s="51"/>
      <c r="AI210" s="52"/>
      <c r="AJ210" s="52"/>
      <c r="AK210" s="52"/>
      <c r="AL210" s="52"/>
      <c r="AM210" s="51"/>
      <c r="AN210" s="52"/>
      <c r="AO210" s="52"/>
      <c r="AP210" s="52"/>
      <c r="AQ210" s="52"/>
      <c r="AR210" s="51"/>
      <c r="AS210" s="51"/>
      <c r="AT210" s="51"/>
      <c r="AU210" s="51"/>
      <c r="AV210" s="52"/>
      <c r="AW210" s="51"/>
      <c r="AX210" s="51"/>
      <c r="AY210" s="51"/>
      <c r="AZ210" s="51"/>
      <c r="BA210" s="52"/>
      <c r="BB210" s="51"/>
      <c r="BC210" s="54"/>
      <c r="BD210" s="51"/>
      <c r="BE210" s="51"/>
      <c r="BF210" s="52"/>
      <c r="BG210" s="51"/>
      <c r="BH210" s="51"/>
      <c r="BI210" s="51"/>
      <c r="BJ210" s="51"/>
      <c r="BK210" s="52"/>
      <c r="BL210" s="51"/>
      <c r="BM210" s="54"/>
      <c r="BN210" s="51"/>
      <c r="BO210" s="51"/>
      <c r="BP210" s="52"/>
      <c r="BQ210" s="51"/>
      <c r="BR210" s="54"/>
      <c r="BS210" s="51"/>
      <c r="BT210" s="51"/>
      <c r="BU210" s="52"/>
      <c r="BV210" s="51"/>
      <c r="BW210" s="54"/>
      <c r="BX210" s="51"/>
      <c r="BY210" s="51"/>
      <c r="BZ210" s="52"/>
      <c r="CA210" s="52"/>
      <c r="CB210" s="51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  <c r="CV210" s="72"/>
      <c r="CW210" s="72"/>
      <c r="CX210" s="72"/>
      <c r="CY210" s="72"/>
      <c r="CZ210" s="72"/>
      <c r="DA210" s="72"/>
      <c r="DB210" s="72"/>
      <c r="DC210" s="72"/>
      <c r="DD210" s="72"/>
      <c r="DE210" s="72"/>
      <c r="DF210" s="72"/>
      <c r="DG210" s="72"/>
      <c r="DH210" s="72"/>
      <c r="DI210" s="72"/>
      <c r="DJ210" s="72"/>
      <c r="DK210" s="72"/>
      <c r="DL210" s="72"/>
      <c r="DM210" s="72"/>
      <c r="DN210" s="72"/>
      <c r="DO210" s="72"/>
      <c r="DP210" s="72"/>
      <c r="DQ210" s="72"/>
      <c r="DR210" s="72"/>
      <c r="DS210" s="72"/>
      <c r="DT210" s="72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/>
      <c r="GU210" s="54"/>
      <c r="GV210" s="54"/>
      <c r="GW210" s="54"/>
      <c r="GX210" s="54"/>
      <c r="GY210" s="54"/>
      <c r="GZ210" s="54"/>
      <c r="HA210" s="54"/>
      <c r="HB210" s="54"/>
      <c r="HC210" s="54"/>
      <c r="HD210" s="54"/>
      <c r="HE210" s="54"/>
      <c r="HF210" s="54"/>
      <c r="HG210" s="54"/>
      <c r="HH210" s="54"/>
      <c r="HI210" s="54"/>
      <c r="HJ210" s="54"/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</row>
    <row x14ac:dyDescent="0.25" r="211" customHeight="1" ht="17.25">
      <c r="A211" s="54"/>
      <c r="B211" s="50"/>
      <c r="C211" s="249"/>
      <c r="D211" s="249"/>
      <c r="E211" s="249"/>
      <c r="F211" s="249"/>
      <c r="G211" s="50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4"/>
      <c r="U211" s="51"/>
      <c r="V211" s="51"/>
      <c r="W211" s="52"/>
      <c r="X211" s="52"/>
      <c r="Y211" s="51"/>
      <c r="Z211" s="51"/>
      <c r="AA211" s="51"/>
      <c r="AB211" s="52"/>
      <c r="AC211" s="52"/>
      <c r="AD211" s="52"/>
      <c r="AE211" s="52"/>
      <c r="AF211" s="52"/>
      <c r="AG211" s="52"/>
      <c r="AH211" s="51"/>
      <c r="AI211" s="52"/>
      <c r="AJ211" s="52"/>
      <c r="AK211" s="52"/>
      <c r="AL211" s="52"/>
      <c r="AM211" s="51"/>
      <c r="AN211" s="52"/>
      <c r="AO211" s="52"/>
      <c r="AP211" s="52"/>
      <c r="AQ211" s="52"/>
      <c r="AR211" s="51"/>
      <c r="AS211" s="51"/>
      <c r="AT211" s="51"/>
      <c r="AU211" s="51"/>
      <c r="AV211" s="52"/>
      <c r="AW211" s="51"/>
      <c r="AX211" s="51"/>
      <c r="AY211" s="51"/>
      <c r="AZ211" s="51"/>
      <c r="BA211" s="52"/>
      <c r="BB211" s="51"/>
      <c r="BC211" s="54"/>
      <c r="BD211" s="51"/>
      <c r="BE211" s="51"/>
      <c r="BF211" s="52"/>
      <c r="BG211" s="51"/>
      <c r="BH211" s="51"/>
      <c r="BI211" s="51"/>
      <c r="BJ211" s="51"/>
      <c r="BK211" s="52"/>
      <c r="BL211" s="51"/>
      <c r="BM211" s="54"/>
      <c r="BN211" s="51"/>
      <c r="BO211" s="51"/>
      <c r="BP211" s="52"/>
      <c r="BQ211" s="51"/>
      <c r="BR211" s="54"/>
      <c r="BS211" s="51"/>
      <c r="BT211" s="51"/>
      <c r="BU211" s="52"/>
      <c r="BV211" s="51"/>
      <c r="BW211" s="54"/>
      <c r="BX211" s="51"/>
      <c r="BY211" s="51"/>
      <c r="BZ211" s="52"/>
      <c r="CA211" s="52"/>
      <c r="CB211" s="51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  <c r="CV211" s="72"/>
      <c r="CW211" s="72"/>
      <c r="CX211" s="72"/>
      <c r="CY211" s="72"/>
      <c r="CZ211" s="72"/>
      <c r="DA211" s="72"/>
      <c r="DB211" s="72"/>
      <c r="DC211" s="72"/>
      <c r="DD211" s="72"/>
      <c r="DE211" s="72"/>
      <c r="DF211" s="72"/>
      <c r="DG211" s="72"/>
      <c r="DH211" s="72"/>
      <c r="DI211" s="72"/>
      <c r="DJ211" s="72"/>
      <c r="DK211" s="72"/>
      <c r="DL211" s="72"/>
      <c r="DM211" s="72"/>
      <c r="DN211" s="72"/>
      <c r="DO211" s="72"/>
      <c r="DP211" s="72"/>
      <c r="DQ211" s="72"/>
      <c r="DR211" s="72"/>
      <c r="DS211" s="72"/>
      <c r="DT211" s="72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/>
      <c r="GY211" s="54"/>
      <c r="GZ211" s="54"/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</row>
    <row x14ac:dyDescent="0.25" r="212" customHeight="1" ht="17.25">
      <c r="A212" s="54"/>
      <c r="B212" s="50"/>
      <c r="C212" s="249"/>
      <c r="D212" s="249"/>
      <c r="E212" s="249"/>
      <c r="F212" s="249"/>
      <c r="G212" s="50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4"/>
      <c r="U212" s="51"/>
      <c r="V212" s="51"/>
      <c r="W212" s="52"/>
      <c r="X212" s="52"/>
      <c r="Y212" s="51"/>
      <c r="Z212" s="51"/>
      <c r="AA212" s="51"/>
      <c r="AB212" s="52"/>
      <c r="AC212" s="52"/>
      <c r="AD212" s="52"/>
      <c r="AE212" s="52"/>
      <c r="AF212" s="52"/>
      <c r="AG212" s="52"/>
      <c r="AH212" s="51"/>
      <c r="AI212" s="52"/>
      <c r="AJ212" s="52"/>
      <c r="AK212" s="52"/>
      <c r="AL212" s="52"/>
      <c r="AM212" s="51"/>
      <c r="AN212" s="52"/>
      <c r="AO212" s="52"/>
      <c r="AP212" s="52"/>
      <c r="AQ212" s="52"/>
      <c r="AR212" s="51"/>
      <c r="AS212" s="51"/>
      <c r="AT212" s="51"/>
      <c r="AU212" s="51"/>
      <c r="AV212" s="52"/>
      <c r="AW212" s="51"/>
      <c r="AX212" s="51"/>
      <c r="AY212" s="51"/>
      <c r="AZ212" s="51"/>
      <c r="BA212" s="52"/>
      <c r="BB212" s="51"/>
      <c r="BC212" s="54"/>
      <c r="BD212" s="51"/>
      <c r="BE212" s="51"/>
      <c r="BF212" s="52"/>
      <c r="BG212" s="51"/>
      <c r="BH212" s="51"/>
      <c r="BI212" s="51"/>
      <c r="BJ212" s="51"/>
      <c r="BK212" s="52"/>
      <c r="BL212" s="51"/>
      <c r="BM212" s="54"/>
      <c r="BN212" s="51"/>
      <c r="BO212" s="51"/>
      <c r="BP212" s="52"/>
      <c r="BQ212" s="51"/>
      <c r="BR212" s="54"/>
      <c r="BS212" s="51"/>
      <c r="BT212" s="51"/>
      <c r="BU212" s="52"/>
      <c r="BV212" s="51"/>
      <c r="BW212" s="54"/>
      <c r="BX212" s="51"/>
      <c r="BY212" s="51"/>
      <c r="BZ212" s="52"/>
      <c r="CA212" s="52"/>
      <c r="CB212" s="51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F212" s="72"/>
      <c r="DG212" s="72"/>
      <c r="DH212" s="72"/>
      <c r="DI212" s="72"/>
      <c r="DJ212" s="72"/>
      <c r="DK212" s="72"/>
      <c r="DL212" s="72"/>
      <c r="DM212" s="72"/>
      <c r="DN212" s="72"/>
      <c r="DO212" s="72"/>
      <c r="DP212" s="72"/>
      <c r="DQ212" s="72"/>
      <c r="DR212" s="72"/>
      <c r="DS212" s="72"/>
      <c r="DT212" s="72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/>
      <c r="GV212" s="54"/>
      <c r="GW212" s="54"/>
      <c r="GX212" s="54"/>
      <c r="GY212" s="54"/>
      <c r="GZ212" s="54"/>
      <c r="HA212" s="54"/>
      <c r="HB212" s="54"/>
      <c r="HC212" s="54"/>
      <c r="HD212" s="54"/>
      <c r="HE212" s="54"/>
      <c r="HF212" s="54"/>
      <c r="HG212" s="54"/>
      <c r="HH212" s="54"/>
      <c r="HI212" s="54"/>
      <c r="HJ212" s="54"/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</row>
    <row x14ac:dyDescent="0.25" r="213" customHeight="1" ht="17.25">
      <c r="A213" s="54"/>
      <c r="B213" s="50"/>
      <c r="C213" s="249"/>
      <c r="D213" s="249"/>
      <c r="E213" s="249"/>
      <c r="F213" s="249"/>
      <c r="G213" s="50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4"/>
      <c r="U213" s="51"/>
      <c r="V213" s="51"/>
      <c r="W213" s="52"/>
      <c r="X213" s="52"/>
      <c r="Y213" s="51"/>
      <c r="Z213" s="51"/>
      <c r="AA213" s="51"/>
      <c r="AB213" s="52"/>
      <c r="AC213" s="52"/>
      <c r="AD213" s="52"/>
      <c r="AE213" s="52"/>
      <c r="AF213" s="52"/>
      <c r="AG213" s="52"/>
      <c r="AH213" s="51"/>
      <c r="AI213" s="52"/>
      <c r="AJ213" s="52"/>
      <c r="AK213" s="52"/>
      <c r="AL213" s="52"/>
      <c r="AM213" s="51"/>
      <c r="AN213" s="52"/>
      <c r="AO213" s="52"/>
      <c r="AP213" s="52"/>
      <c r="AQ213" s="52"/>
      <c r="AR213" s="51"/>
      <c r="AS213" s="51"/>
      <c r="AT213" s="51"/>
      <c r="AU213" s="51"/>
      <c r="AV213" s="52"/>
      <c r="AW213" s="51"/>
      <c r="AX213" s="51"/>
      <c r="AY213" s="51"/>
      <c r="AZ213" s="51"/>
      <c r="BA213" s="52"/>
      <c r="BB213" s="51"/>
      <c r="BC213" s="54"/>
      <c r="BD213" s="51"/>
      <c r="BE213" s="51"/>
      <c r="BF213" s="52"/>
      <c r="BG213" s="51"/>
      <c r="BH213" s="51"/>
      <c r="BI213" s="51"/>
      <c r="BJ213" s="51"/>
      <c r="BK213" s="52"/>
      <c r="BL213" s="51"/>
      <c r="BM213" s="54"/>
      <c r="BN213" s="51"/>
      <c r="BO213" s="51"/>
      <c r="BP213" s="52"/>
      <c r="BQ213" s="51"/>
      <c r="BR213" s="54"/>
      <c r="BS213" s="51"/>
      <c r="BT213" s="51"/>
      <c r="BU213" s="52"/>
      <c r="BV213" s="51"/>
      <c r="BW213" s="54"/>
      <c r="BX213" s="51"/>
      <c r="BY213" s="51"/>
      <c r="BZ213" s="52"/>
      <c r="CA213" s="52"/>
      <c r="CB213" s="51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F213" s="72"/>
      <c r="DG213" s="72"/>
      <c r="DH213" s="72"/>
      <c r="DI213" s="72"/>
      <c r="DJ213" s="72"/>
      <c r="DK213" s="72"/>
      <c r="DL213" s="72"/>
      <c r="DM213" s="72"/>
      <c r="DN213" s="72"/>
      <c r="DO213" s="72"/>
      <c r="DP213" s="72"/>
      <c r="DQ213" s="72"/>
      <c r="DR213" s="72"/>
      <c r="DS213" s="72"/>
      <c r="DT213" s="72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/>
      <c r="GM213" s="54"/>
      <c r="GN213" s="54"/>
      <c r="GO213" s="54"/>
      <c r="GP213" s="54"/>
      <c r="GQ213" s="54"/>
      <c r="GR213" s="54"/>
      <c r="GS213" s="54"/>
      <c r="GT213" s="54"/>
      <c r="GU213" s="54"/>
      <c r="GV213" s="54"/>
      <c r="GW213" s="54"/>
      <c r="GX213" s="54"/>
      <c r="GY213" s="54"/>
      <c r="GZ213" s="54"/>
      <c r="HA213" s="54"/>
      <c r="HB213" s="54"/>
      <c r="HC213" s="54"/>
      <c r="HD213" s="54"/>
      <c r="HE213" s="54"/>
      <c r="HF213" s="54"/>
      <c r="HG213" s="54"/>
      <c r="HH213" s="54"/>
      <c r="HI213" s="54"/>
      <c r="HJ213" s="54"/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/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/>
      <c r="II213" s="54"/>
    </row>
    <row x14ac:dyDescent="0.25" r="214" customHeight="1" ht="17.25">
      <c r="A214" s="54"/>
      <c r="B214" s="50"/>
      <c r="C214" s="249"/>
      <c r="D214" s="249"/>
      <c r="E214" s="249"/>
      <c r="F214" s="249"/>
      <c r="G214" s="50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4"/>
      <c r="U214" s="51"/>
      <c r="V214" s="51"/>
      <c r="W214" s="52"/>
      <c r="X214" s="52"/>
      <c r="Y214" s="51"/>
      <c r="Z214" s="51"/>
      <c r="AA214" s="51"/>
      <c r="AB214" s="52"/>
      <c r="AC214" s="52"/>
      <c r="AD214" s="52"/>
      <c r="AE214" s="52"/>
      <c r="AF214" s="52"/>
      <c r="AG214" s="52"/>
      <c r="AH214" s="51"/>
      <c r="AI214" s="52"/>
      <c r="AJ214" s="52"/>
      <c r="AK214" s="52"/>
      <c r="AL214" s="52"/>
      <c r="AM214" s="51"/>
      <c r="AN214" s="52"/>
      <c r="AO214" s="52"/>
      <c r="AP214" s="52"/>
      <c r="AQ214" s="52"/>
      <c r="AR214" s="51"/>
      <c r="AS214" s="51"/>
      <c r="AT214" s="51"/>
      <c r="AU214" s="51"/>
      <c r="AV214" s="52"/>
      <c r="AW214" s="51"/>
      <c r="AX214" s="51"/>
      <c r="AY214" s="51"/>
      <c r="AZ214" s="51"/>
      <c r="BA214" s="52"/>
      <c r="BB214" s="51"/>
      <c r="BC214" s="54"/>
      <c r="BD214" s="51"/>
      <c r="BE214" s="51"/>
      <c r="BF214" s="52"/>
      <c r="BG214" s="51"/>
      <c r="BH214" s="51"/>
      <c r="BI214" s="51"/>
      <c r="BJ214" s="51"/>
      <c r="BK214" s="52"/>
      <c r="BL214" s="51"/>
      <c r="BM214" s="54"/>
      <c r="BN214" s="51"/>
      <c r="BO214" s="51"/>
      <c r="BP214" s="52"/>
      <c r="BQ214" s="51"/>
      <c r="BR214" s="54"/>
      <c r="BS214" s="51"/>
      <c r="BT214" s="51"/>
      <c r="BU214" s="52"/>
      <c r="BV214" s="51"/>
      <c r="BW214" s="54"/>
      <c r="BX214" s="51"/>
      <c r="BY214" s="51"/>
      <c r="BZ214" s="52"/>
      <c r="CA214" s="52"/>
      <c r="CB214" s="51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  <c r="CR214" s="72"/>
      <c r="CS214" s="72"/>
      <c r="CT214" s="72"/>
      <c r="CU214" s="72"/>
      <c r="CV214" s="72"/>
      <c r="CW214" s="72"/>
      <c r="CX214" s="72"/>
      <c r="CY214" s="72"/>
      <c r="CZ214" s="72"/>
      <c r="DA214" s="72"/>
      <c r="DB214" s="72"/>
      <c r="DC214" s="72"/>
      <c r="DD214" s="72"/>
      <c r="DE214" s="72"/>
      <c r="DF214" s="72"/>
      <c r="DG214" s="72"/>
      <c r="DH214" s="72"/>
      <c r="DI214" s="72"/>
      <c r="DJ214" s="72"/>
      <c r="DK214" s="72"/>
      <c r="DL214" s="72"/>
      <c r="DM214" s="72"/>
      <c r="DN214" s="72"/>
      <c r="DO214" s="72"/>
      <c r="DP214" s="72"/>
      <c r="DQ214" s="72"/>
      <c r="DR214" s="72"/>
      <c r="DS214" s="72"/>
      <c r="DT214" s="72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/>
      <c r="GN214" s="54"/>
      <c r="GO214" s="54"/>
      <c r="GP214" s="54"/>
      <c r="GQ214" s="54"/>
      <c r="GR214" s="54"/>
      <c r="GS214" s="54"/>
      <c r="GT214" s="54"/>
      <c r="GU214" s="54"/>
      <c r="GV214" s="54"/>
      <c r="GW214" s="54"/>
      <c r="GX214" s="54"/>
      <c r="GY214" s="54"/>
      <c r="GZ214" s="54"/>
      <c r="HA214" s="54"/>
      <c r="HB214" s="54"/>
      <c r="HC214" s="54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</row>
    <row x14ac:dyDescent="0.25" r="215" customHeight="1" ht="17.25">
      <c r="A215" s="54"/>
      <c r="B215" s="50"/>
      <c r="C215" s="249"/>
      <c r="D215" s="249"/>
      <c r="E215" s="249"/>
      <c r="F215" s="249"/>
      <c r="G215" s="50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4"/>
      <c r="U215" s="51"/>
      <c r="V215" s="51"/>
      <c r="W215" s="52"/>
      <c r="X215" s="52"/>
      <c r="Y215" s="51"/>
      <c r="Z215" s="51"/>
      <c r="AA215" s="51"/>
      <c r="AB215" s="52"/>
      <c r="AC215" s="52"/>
      <c r="AD215" s="52"/>
      <c r="AE215" s="52"/>
      <c r="AF215" s="52"/>
      <c r="AG215" s="52"/>
      <c r="AH215" s="51"/>
      <c r="AI215" s="52"/>
      <c r="AJ215" s="52"/>
      <c r="AK215" s="52"/>
      <c r="AL215" s="52"/>
      <c r="AM215" s="51"/>
      <c r="AN215" s="52"/>
      <c r="AO215" s="52"/>
      <c r="AP215" s="52"/>
      <c r="AQ215" s="52"/>
      <c r="AR215" s="51"/>
      <c r="AS215" s="51"/>
      <c r="AT215" s="51"/>
      <c r="AU215" s="51"/>
      <c r="AV215" s="52"/>
      <c r="AW215" s="51"/>
      <c r="AX215" s="51"/>
      <c r="AY215" s="51"/>
      <c r="AZ215" s="51"/>
      <c r="BA215" s="52"/>
      <c r="BB215" s="51"/>
      <c r="BC215" s="54"/>
      <c r="BD215" s="51"/>
      <c r="BE215" s="51"/>
      <c r="BF215" s="52"/>
      <c r="BG215" s="51"/>
      <c r="BH215" s="51"/>
      <c r="BI215" s="51"/>
      <c r="BJ215" s="51"/>
      <c r="BK215" s="52"/>
      <c r="BL215" s="51"/>
      <c r="BM215" s="54"/>
      <c r="BN215" s="51"/>
      <c r="BO215" s="51"/>
      <c r="BP215" s="52"/>
      <c r="BQ215" s="51"/>
      <c r="BR215" s="54"/>
      <c r="BS215" s="51"/>
      <c r="BT215" s="51"/>
      <c r="BU215" s="52"/>
      <c r="BV215" s="51"/>
      <c r="BW215" s="54"/>
      <c r="BX215" s="51"/>
      <c r="BY215" s="51"/>
      <c r="BZ215" s="52"/>
      <c r="CA215" s="52"/>
      <c r="CB215" s="51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  <c r="CR215" s="72"/>
      <c r="CS215" s="72"/>
      <c r="CT215" s="72"/>
      <c r="CU215" s="72"/>
      <c r="CV215" s="72"/>
      <c r="CW215" s="72"/>
      <c r="CX215" s="72"/>
      <c r="CY215" s="72"/>
      <c r="CZ215" s="72"/>
      <c r="DA215" s="72"/>
      <c r="DB215" s="72"/>
      <c r="DC215" s="72"/>
      <c r="DD215" s="72"/>
      <c r="DE215" s="72"/>
      <c r="DF215" s="72"/>
      <c r="DG215" s="72"/>
      <c r="DH215" s="72"/>
      <c r="DI215" s="72"/>
      <c r="DJ215" s="72"/>
      <c r="DK215" s="72"/>
      <c r="DL215" s="72"/>
      <c r="DM215" s="72"/>
      <c r="DN215" s="72"/>
      <c r="DO215" s="72"/>
      <c r="DP215" s="72"/>
      <c r="DQ215" s="72"/>
      <c r="DR215" s="72"/>
      <c r="DS215" s="72"/>
      <c r="DT215" s="72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</row>
    <row x14ac:dyDescent="0.25" r="216" customHeight="1" ht="17.25">
      <c r="A216" s="54"/>
      <c r="B216" s="50"/>
      <c r="C216" s="249"/>
      <c r="D216" s="249"/>
      <c r="E216" s="249"/>
      <c r="F216" s="249"/>
      <c r="G216" s="50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4"/>
      <c r="U216" s="51"/>
      <c r="V216" s="51"/>
      <c r="W216" s="52"/>
      <c r="X216" s="52"/>
      <c r="Y216" s="51"/>
      <c r="Z216" s="51"/>
      <c r="AA216" s="51"/>
      <c r="AB216" s="52"/>
      <c r="AC216" s="52"/>
      <c r="AD216" s="52"/>
      <c r="AE216" s="52"/>
      <c r="AF216" s="52"/>
      <c r="AG216" s="52"/>
      <c r="AH216" s="51"/>
      <c r="AI216" s="52"/>
      <c r="AJ216" s="52"/>
      <c r="AK216" s="52"/>
      <c r="AL216" s="52"/>
      <c r="AM216" s="51"/>
      <c r="AN216" s="52"/>
      <c r="AO216" s="52"/>
      <c r="AP216" s="52"/>
      <c r="AQ216" s="52"/>
      <c r="AR216" s="51"/>
      <c r="AS216" s="51"/>
      <c r="AT216" s="51"/>
      <c r="AU216" s="51"/>
      <c r="AV216" s="52"/>
      <c r="AW216" s="51"/>
      <c r="AX216" s="51"/>
      <c r="AY216" s="51"/>
      <c r="AZ216" s="51"/>
      <c r="BA216" s="52"/>
      <c r="BB216" s="51"/>
      <c r="BC216" s="54"/>
      <c r="BD216" s="51"/>
      <c r="BE216" s="51"/>
      <c r="BF216" s="52"/>
      <c r="BG216" s="51"/>
      <c r="BH216" s="51"/>
      <c r="BI216" s="51"/>
      <c r="BJ216" s="51"/>
      <c r="BK216" s="52"/>
      <c r="BL216" s="51"/>
      <c r="BM216" s="54"/>
      <c r="BN216" s="51"/>
      <c r="BO216" s="51"/>
      <c r="BP216" s="52"/>
      <c r="BQ216" s="51"/>
      <c r="BR216" s="54"/>
      <c r="BS216" s="51"/>
      <c r="BT216" s="51"/>
      <c r="BU216" s="52"/>
      <c r="BV216" s="51"/>
      <c r="BW216" s="54"/>
      <c r="BX216" s="51"/>
      <c r="BY216" s="51"/>
      <c r="BZ216" s="52"/>
      <c r="CA216" s="52"/>
      <c r="CB216" s="51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  <c r="CR216" s="72"/>
      <c r="CS216" s="72"/>
      <c r="CT216" s="72"/>
      <c r="CU216" s="72"/>
      <c r="CV216" s="72"/>
      <c r="CW216" s="72"/>
      <c r="CX216" s="72"/>
      <c r="CY216" s="72"/>
      <c r="CZ216" s="72"/>
      <c r="DA216" s="72"/>
      <c r="DB216" s="72"/>
      <c r="DC216" s="72"/>
      <c r="DD216" s="72"/>
      <c r="DE216" s="72"/>
      <c r="DF216" s="72"/>
      <c r="DG216" s="72"/>
      <c r="DH216" s="72"/>
      <c r="DI216" s="72"/>
      <c r="DJ216" s="72"/>
      <c r="DK216" s="72"/>
      <c r="DL216" s="72"/>
      <c r="DM216" s="72"/>
      <c r="DN216" s="72"/>
      <c r="DO216" s="72"/>
      <c r="DP216" s="72"/>
      <c r="DQ216" s="72"/>
      <c r="DR216" s="72"/>
      <c r="DS216" s="72"/>
      <c r="DT216" s="72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/>
      <c r="GT216" s="54"/>
      <c r="GU216" s="54"/>
      <c r="GV216" s="54"/>
      <c r="GW216" s="54"/>
      <c r="GX216" s="54"/>
      <c r="GY216" s="54"/>
      <c r="GZ216" s="54"/>
      <c r="HA216" s="54"/>
      <c r="HB216" s="54"/>
      <c r="HC216" s="54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</row>
    <row x14ac:dyDescent="0.25" r="217" customHeight="1" ht="17.25">
      <c r="A217" s="54"/>
      <c r="B217" s="50"/>
      <c r="C217" s="249"/>
      <c r="D217" s="249"/>
      <c r="E217" s="249"/>
      <c r="F217" s="249"/>
      <c r="G217" s="50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4"/>
      <c r="U217" s="51"/>
      <c r="V217" s="51"/>
      <c r="W217" s="52"/>
      <c r="X217" s="52"/>
      <c r="Y217" s="51"/>
      <c r="Z217" s="51"/>
      <c r="AA217" s="51"/>
      <c r="AB217" s="52"/>
      <c r="AC217" s="52"/>
      <c r="AD217" s="52"/>
      <c r="AE217" s="52"/>
      <c r="AF217" s="52"/>
      <c r="AG217" s="52"/>
      <c r="AH217" s="51"/>
      <c r="AI217" s="52"/>
      <c r="AJ217" s="52"/>
      <c r="AK217" s="52"/>
      <c r="AL217" s="52"/>
      <c r="AM217" s="51"/>
      <c r="AN217" s="52"/>
      <c r="AO217" s="52"/>
      <c r="AP217" s="52"/>
      <c r="AQ217" s="52"/>
      <c r="AR217" s="51"/>
      <c r="AS217" s="51"/>
      <c r="AT217" s="51"/>
      <c r="AU217" s="51"/>
      <c r="AV217" s="52"/>
      <c r="AW217" s="51"/>
      <c r="AX217" s="51"/>
      <c r="AY217" s="51"/>
      <c r="AZ217" s="51"/>
      <c r="BA217" s="52"/>
      <c r="BB217" s="51"/>
      <c r="BC217" s="54"/>
      <c r="BD217" s="51"/>
      <c r="BE217" s="51"/>
      <c r="BF217" s="52"/>
      <c r="BG217" s="51"/>
      <c r="BH217" s="51"/>
      <c r="BI217" s="51"/>
      <c r="BJ217" s="51"/>
      <c r="BK217" s="52"/>
      <c r="BL217" s="51"/>
      <c r="BM217" s="54"/>
      <c r="BN217" s="51"/>
      <c r="BO217" s="51"/>
      <c r="BP217" s="52"/>
      <c r="BQ217" s="51"/>
      <c r="BR217" s="54"/>
      <c r="BS217" s="51"/>
      <c r="BT217" s="51"/>
      <c r="BU217" s="52"/>
      <c r="BV217" s="51"/>
      <c r="BW217" s="54"/>
      <c r="BX217" s="51"/>
      <c r="BY217" s="51"/>
      <c r="BZ217" s="52"/>
      <c r="CA217" s="52"/>
      <c r="CB217" s="51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  <c r="CR217" s="72"/>
      <c r="CS217" s="72"/>
      <c r="CT217" s="72"/>
      <c r="CU217" s="72"/>
      <c r="CV217" s="72"/>
      <c r="CW217" s="72"/>
      <c r="CX217" s="72"/>
      <c r="CY217" s="72"/>
      <c r="CZ217" s="72"/>
      <c r="DA217" s="72"/>
      <c r="DB217" s="72"/>
      <c r="DC217" s="72"/>
      <c r="DD217" s="72"/>
      <c r="DE217" s="72"/>
      <c r="DF217" s="72"/>
      <c r="DG217" s="72"/>
      <c r="DH217" s="72"/>
      <c r="DI217" s="72"/>
      <c r="DJ217" s="72"/>
      <c r="DK217" s="72"/>
      <c r="DL217" s="72"/>
      <c r="DM217" s="72"/>
      <c r="DN217" s="72"/>
      <c r="DO217" s="72"/>
      <c r="DP217" s="72"/>
      <c r="DQ217" s="72"/>
      <c r="DR217" s="72"/>
      <c r="DS217" s="72"/>
      <c r="DT217" s="72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/>
      <c r="GT217" s="54"/>
      <c r="GU217" s="54"/>
      <c r="GV217" s="54"/>
      <c r="GW217" s="54"/>
      <c r="GX217" s="54"/>
      <c r="GY217" s="54"/>
      <c r="GZ217" s="54"/>
      <c r="HA217" s="54"/>
      <c r="HB217" s="54"/>
      <c r="HC217" s="54"/>
      <c r="HD217" s="54"/>
      <c r="HE217" s="54"/>
      <c r="HF217" s="54"/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</row>
    <row x14ac:dyDescent="0.25" r="218" customHeight="1" ht="17.25">
      <c r="A218" s="54"/>
      <c r="B218" s="50"/>
      <c r="C218" s="249"/>
      <c r="D218" s="249"/>
      <c r="E218" s="249"/>
      <c r="F218" s="249"/>
      <c r="G218" s="50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4"/>
      <c r="U218" s="51"/>
      <c r="V218" s="51"/>
      <c r="W218" s="52"/>
      <c r="X218" s="52"/>
      <c r="Y218" s="51"/>
      <c r="Z218" s="51"/>
      <c r="AA218" s="51"/>
      <c r="AB218" s="52"/>
      <c r="AC218" s="52"/>
      <c r="AD218" s="52"/>
      <c r="AE218" s="52"/>
      <c r="AF218" s="52"/>
      <c r="AG218" s="52"/>
      <c r="AH218" s="51"/>
      <c r="AI218" s="52"/>
      <c r="AJ218" s="52"/>
      <c r="AK218" s="52"/>
      <c r="AL218" s="52"/>
      <c r="AM218" s="51"/>
      <c r="AN218" s="52"/>
      <c r="AO218" s="52"/>
      <c r="AP218" s="52"/>
      <c r="AQ218" s="52"/>
      <c r="AR218" s="51"/>
      <c r="AS218" s="51"/>
      <c r="AT218" s="51"/>
      <c r="AU218" s="51"/>
      <c r="AV218" s="52"/>
      <c r="AW218" s="51"/>
      <c r="AX218" s="51"/>
      <c r="AY218" s="51"/>
      <c r="AZ218" s="51"/>
      <c r="BA218" s="52"/>
      <c r="BB218" s="51"/>
      <c r="BC218" s="54"/>
      <c r="BD218" s="51"/>
      <c r="BE218" s="51"/>
      <c r="BF218" s="52"/>
      <c r="BG218" s="51"/>
      <c r="BH218" s="51"/>
      <c r="BI218" s="51"/>
      <c r="BJ218" s="51"/>
      <c r="BK218" s="52"/>
      <c r="BL218" s="51"/>
      <c r="BM218" s="54"/>
      <c r="BN218" s="51"/>
      <c r="BO218" s="51"/>
      <c r="BP218" s="52"/>
      <c r="BQ218" s="51"/>
      <c r="BR218" s="54"/>
      <c r="BS218" s="51"/>
      <c r="BT218" s="51"/>
      <c r="BU218" s="52"/>
      <c r="BV218" s="51"/>
      <c r="BW218" s="54"/>
      <c r="BX218" s="51"/>
      <c r="BY218" s="51"/>
      <c r="BZ218" s="52"/>
      <c r="CA218" s="52"/>
      <c r="CB218" s="51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  <c r="CV218" s="72"/>
      <c r="CW218" s="72"/>
      <c r="CX218" s="72"/>
      <c r="CY218" s="72"/>
      <c r="CZ218" s="72"/>
      <c r="DA218" s="72"/>
      <c r="DB218" s="72"/>
      <c r="DC218" s="72"/>
      <c r="DD218" s="72"/>
      <c r="DE218" s="72"/>
      <c r="DF218" s="72"/>
      <c r="DG218" s="72"/>
      <c r="DH218" s="72"/>
      <c r="DI218" s="72"/>
      <c r="DJ218" s="72"/>
      <c r="DK218" s="72"/>
      <c r="DL218" s="72"/>
      <c r="DM218" s="72"/>
      <c r="DN218" s="72"/>
      <c r="DO218" s="72"/>
      <c r="DP218" s="72"/>
      <c r="DQ218" s="72"/>
      <c r="DR218" s="72"/>
      <c r="DS218" s="72"/>
      <c r="DT218" s="72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</row>
    <row x14ac:dyDescent="0.25" r="219" customHeight="1" ht="17.25">
      <c r="A219" s="54"/>
      <c r="B219" s="50"/>
      <c r="C219" s="249"/>
      <c r="D219" s="249"/>
      <c r="E219" s="249"/>
      <c r="F219" s="249"/>
      <c r="G219" s="50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4"/>
      <c r="U219" s="51"/>
      <c r="V219" s="51"/>
      <c r="W219" s="52"/>
      <c r="X219" s="52"/>
      <c r="Y219" s="51"/>
      <c r="Z219" s="51"/>
      <c r="AA219" s="51"/>
      <c r="AB219" s="52"/>
      <c r="AC219" s="52"/>
      <c r="AD219" s="52"/>
      <c r="AE219" s="52"/>
      <c r="AF219" s="52"/>
      <c r="AG219" s="52"/>
      <c r="AH219" s="51"/>
      <c r="AI219" s="52"/>
      <c r="AJ219" s="52"/>
      <c r="AK219" s="52"/>
      <c r="AL219" s="52"/>
      <c r="AM219" s="51"/>
      <c r="AN219" s="52"/>
      <c r="AO219" s="52"/>
      <c r="AP219" s="52"/>
      <c r="AQ219" s="52"/>
      <c r="AR219" s="51"/>
      <c r="AS219" s="51"/>
      <c r="AT219" s="51"/>
      <c r="AU219" s="51"/>
      <c r="AV219" s="52"/>
      <c r="AW219" s="51"/>
      <c r="AX219" s="51"/>
      <c r="AY219" s="51"/>
      <c r="AZ219" s="51"/>
      <c r="BA219" s="52"/>
      <c r="BB219" s="51"/>
      <c r="BC219" s="54"/>
      <c r="BD219" s="51"/>
      <c r="BE219" s="51"/>
      <c r="BF219" s="52"/>
      <c r="BG219" s="51"/>
      <c r="BH219" s="51"/>
      <c r="BI219" s="51"/>
      <c r="BJ219" s="51"/>
      <c r="BK219" s="52"/>
      <c r="BL219" s="51"/>
      <c r="BM219" s="54"/>
      <c r="BN219" s="51"/>
      <c r="BO219" s="51"/>
      <c r="BP219" s="52"/>
      <c r="BQ219" s="51"/>
      <c r="BR219" s="54"/>
      <c r="BS219" s="51"/>
      <c r="BT219" s="51"/>
      <c r="BU219" s="52"/>
      <c r="BV219" s="51"/>
      <c r="BW219" s="54"/>
      <c r="BX219" s="51"/>
      <c r="BY219" s="51"/>
      <c r="BZ219" s="52"/>
      <c r="CA219" s="52"/>
      <c r="CB219" s="51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  <c r="CR219" s="72"/>
      <c r="CS219" s="72"/>
      <c r="CT219" s="72"/>
      <c r="CU219" s="72"/>
      <c r="CV219" s="72"/>
      <c r="CW219" s="72"/>
      <c r="CX219" s="72"/>
      <c r="CY219" s="72"/>
      <c r="CZ219" s="72"/>
      <c r="DA219" s="72"/>
      <c r="DB219" s="72"/>
      <c r="DC219" s="72"/>
      <c r="DD219" s="72"/>
      <c r="DE219" s="72"/>
      <c r="DF219" s="72"/>
      <c r="DG219" s="72"/>
      <c r="DH219" s="72"/>
      <c r="DI219" s="72"/>
      <c r="DJ219" s="72"/>
      <c r="DK219" s="72"/>
      <c r="DL219" s="72"/>
      <c r="DM219" s="72"/>
      <c r="DN219" s="72"/>
      <c r="DO219" s="72"/>
      <c r="DP219" s="72"/>
      <c r="DQ219" s="72"/>
      <c r="DR219" s="72"/>
      <c r="DS219" s="72"/>
      <c r="DT219" s="72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</row>
    <row x14ac:dyDescent="0.25" r="220" customHeight="1" ht="17.25">
      <c r="A220" s="54"/>
      <c r="B220" s="50"/>
      <c r="C220" s="249"/>
      <c r="D220" s="249"/>
      <c r="E220" s="249"/>
      <c r="F220" s="249"/>
      <c r="G220" s="50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4"/>
      <c r="U220" s="51"/>
      <c r="V220" s="51"/>
      <c r="W220" s="52"/>
      <c r="X220" s="52"/>
      <c r="Y220" s="51"/>
      <c r="Z220" s="51"/>
      <c r="AA220" s="51"/>
      <c r="AB220" s="52"/>
      <c r="AC220" s="52"/>
      <c r="AD220" s="52"/>
      <c r="AE220" s="52"/>
      <c r="AF220" s="52"/>
      <c r="AG220" s="52"/>
      <c r="AH220" s="51"/>
      <c r="AI220" s="52"/>
      <c r="AJ220" s="52"/>
      <c r="AK220" s="52"/>
      <c r="AL220" s="52"/>
      <c r="AM220" s="51"/>
      <c r="AN220" s="52"/>
      <c r="AO220" s="52"/>
      <c r="AP220" s="52"/>
      <c r="AQ220" s="52"/>
      <c r="AR220" s="51"/>
      <c r="AS220" s="51"/>
      <c r="AT220" s="51"/>
      <c r="AU220" s="51"/>
      <c r="AV220" s="52"/>
      <c r="AW220" s="51"/>
      <c r="AX220" s="51"/>
      <c r="AY220" s="51"/>
      <c r="AZ220" s="51"/>
      <c r="BA220" s="52"/>
      <c r="BB220" s="51"/>
      <c r="BC220" s="54"/>
      <c r="BD220" s="51"/>
      <c r="BE220" s="51"/>
      <c r="BF220" s="52"/>
      <c r="BG220" s="51"/>
      <c r="BH220" s="51"/>
      <c r="BI220" s="51"/>
      <c r="BJ220" s="51"/>
      <c r="BK220" s="52"/>
      <c r="BL220" s="51"/>
      <c r="BM220" s="54"/>
      <c r="BN220" s="51"/>
      <c r="BO220" s="51"/>
      <c r="BP220" s="52"/>
      <c r="BQ220" s="51"/>
      <c r="BR220" s="54"/>
      <c r="BS220" s="51"/>
      <c r="BT220" s="51"/>
      <c r="BU220" s="52"/>
      <c r="BV220" s="51"/>
      <c r="BW220" s="54"/>
      <c r="BX220" s="51"/>
      <c r="BY220" s="51"/>
      <c r="BZ220" s="52"/>
      <c r="CA220" s="52"/>
      <c r="CB220" s="51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  <c r="CV220" s="72"/>
      <c r="CW220" s="72"/>
      <c r="CX220" s="72"/>
      <c r="CY220" s="72"/>
      <c r="CZ220" s="72"/>
      <c r="DA220" s="72"/>
      <c r="DB220" s="72"/>
      <c r="DC220" s="72"/>
      <c r="DD220" s="72"/>
      <c r="DE220" s="72"/>
      <c r="DF220" s="72"/>
      <c r="DG220" s="72"/>
      <c r="DH220" s="72"/>
      <c r="DI220" s="72"/>
      <c r="DJ220" s="72"/>
      <c r="DK220" s="72"/>
      <c r="DL220" s="72"/>
      <c r="DM220" s="72"/>
      <c r="DN220" s="72"/>
      <c r="DO220" s="72"/>
      <c r="DP220" s="72"/>
      <c r="DQ220" s="72"/>
      <c r="DR220" s="72"/>
      <c r="DS220" s="72"/>
      <c r="DT220" s="72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</row>
    <row x14ac:dyDescent="0.25" r="221" customHeight="1" ht="17.25">
      <c r="A221" s="54"/>
      <c r="B221" s="50"/>
      <c r="C221" s="249"/>
      <c r="D221" s="249"/>
      <c r="E221" s="249"/>
      <c r="F221" s="249"/>
      <c r="G221" s="50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4"/>
      <c r="U221" s="51"/>
      <c r="V221" s="51"/>
      <c r="W221" s="52"/>
      <c r="X221" s="52"/>
      <c r="Y221" s="51"/>
      <c r="Z221" s="51"/>
      <c r="AA221" s="51"/>
      <c r="AB221" s="52"/>
      <c r="AC221" s="52"/>
      <c r="AD221" s="52"/>
      <c r="AE221" s="52"/>
      <c r="AF221" s="52"/>
      <c r="AG221" s="52"/>
      <c r="AH221" s="51"/>
      <c r="AI221" s="52"/>
      <c r="AJ221" s="52"/>
      <c r="AK221" s="52"/>
      <c r="AL221" s="52"/>
      <c r="AM221" s="51"/>
      <c r="AN221" s="52"/>
      <c r="AO221" s="52"/>
      <c r="AP221" s="52"/>
      <c r="AQ221" s="52"/>
      <c r="AR221" s="51"/>
      <c r="AS221" s="51"/>
      <c r="AT221" s="51"/>
      <c r="AU221" s="51"/>
      <c r="AV221" s="52"/>
      <c r="AW221" s="51"/>
      <c r="AX221" s="51"/>
      <c r="AY221" s="51"/>
      <c r="AZ221" s="51"/>
      <c r="BA221" s="52"/>
      <c r="BB221" s="51"/>
      <c r="BC221" s="54"/>
      <c r="BD221" s="51"/>
      <c r="BE221" s="51"/>
      <c r="BF221" s="52"/>
      <c r="BG221" s="51"/>
      <c r="BH221" s="51"/>
      <c r="BI221" s="51"/>
      <c r="BJ221" s="51"/>
      <c r="BK221" s="52"/>
      <c r="BL221" s="51"/>
      <c r="BM221" s="54"/>
      <c r="BN221" s="51"/>
      <c r="BO221" s="51"/>
      <c r="BP221" s="52"/>
      <c r="BQ221" s="51"/>
      <c r="BR221" s="54"/>
      <c r="BS221" s="51"/>
      <c r="BT221" s="51"/>
      <c r="BU221" s="52"/>
      <c r="BV221" s="51"/>
      <c r="BW221" s="54"/>
      <c r="BX221" s="51"/>
      <c r="BY221" s="51"/>
      <c r="BZ221" s="52"/>
      <c r="CA221" s="52"/>
      <c r="CB221" s="51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  <c r="CR221" s="72"/>
      <c r="CS221" s="72"/>
      <c r="CT221" s="72"/>
      <c r="CU221" s="72"/>
      <c r="CV221" s="72"/>
      <c r="CW221" s="72"/>
      <c r="CX221" s="72"/>
      <c r="CY221" s="72"/>
      <c r="CZ221" s="72"/>
      <c r="DA221" s="72"/>
      <c r="DB221" s="72"/>
      <c r="DC221" s="72"/>
      <c r="DD221" s="72"/>
      <c r="DE221" s="72"/>
      <c r="DF221" s="72"/>
      <c r="DG221" s="72"/>
      <c r="DH221" s="72"/>
      <c r="DI221" s="72"/>
      <c r="DJ221" s="72"/>
      <c r="DK221" s="72"/>
      <c r="DL221" s="72"/>
      <c r="DM221" s="72"/>
      <c r="DN221" s="72"/>
      <c r="DO221" s="72"/>
      <c r="DP221" s="72"/>
      <c r="DQ221" s="72"/>
      <c r="DR221" s="72"/>
      <c r="DS221" s="72"/>
      <c r="DT221" s="72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</row>
    <row x14ac:dyDescent="0.25" r="222" customHeight="1" ht="17.25">
      <c r="A222" s="54"/>
      <c r="B222" s="50"/>
      <c r="C222" s="249"/>
      <c r="D222" s="249"/>
      <c r="E222" s="249"/>
      <c r="F222" s="249"/>
      <c r="G222" s="50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4"/>
      <c r="U222" s="51"/>
      <c r="V222" s="51"/>
      <c r="W222" s="52"/>
      <c r="X222" s="52"/>
      <c r="Y222" s="51"/>
      <c r="Z222" s="51"/>
      <c r="AA222" s="51"/>
      <c r="AB222" s="52"/>
      <c r="AC222" s="52"/>
      <c r="AD222" s="52"/>
      <c r="AE222" s="52"/>
      <c r="AF222" s="52"/>
      <c r="AG222" s="52"/>
      <c r="AH222" s="51"/>
      <c r="AI222" s="52"/>
      <c r="AJ222" s="52"/>
      <c r="AK222" s="52"/>
      <c r="AL222" s="52"/>
      <c r="AM222" s="51"/>
      <c r="AN222" s="52"/>
      <c r="AO222" s="52"/>
      <c r="AP222" s="52"/>
      <c r="AQ222" s="52"/>
      <c r="AR222" s="51"/>
      <c r="AS222" s="51"/>
      <c r="AT222" s="51"/>
      <c r="AU222" s="51"/>
      <c r="AV222" s="52"/>
      <c r="AW222" s="51"/>
      <c r="AX222" s="51"/>
      <c r="AY222" s="51"/>
      <c r="AZ222" s="51"/>
      <c r="BA222" s="52"/>
      <c r="BB222" s="51"/>
      <c r="BC222" s="54"/>
      <c r="BD222" s="51"/>
      <c r="BE222" s="51"/>
      <c r="BF222" s="52"/>
      <c r="BG222" s="51"/>
      <c r="BH222" s="51"/>
      <c r="BI222" s="51"/>
      <c r="BJ222" s="51"/>
      <c r="BK222" s="52"/>
      <c r="BL222" s="51"/>
      <c r="BM222" s="54"/>
      <c r="BN222" s="51"/>
      <c r="BO222" s="51"/>
      <c r="BP222" s="52"/>
      <c r="BQ222" s="51"/>
      <c r="BR222" s="54"/>
      <c r="BS222" s="51"/>
      <c r="BT222" s="51"/>
      <c r="BU222" s="52"/>
      <c r="BV222" s="51"/>
      <c r="BW222" s="54"/>
      <c r="BX222" s="51"/>
      <c r="BY222" s="51"/>
      <c r="BZ222" s="52"/>
      <c r="CA222" s="52"/>
      <c r="CB222" s="51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  <c r="CR222" s="72"/>
      <c r="CS222" s="72"/>
      <c r="CT222" s="72"/>
      <c r="CU222" s="72"/>
      <c r="CV222" s="72"/>
      <c r="CW222" s="72"/>
      <c r="CX222" s="72"/>
      <c r="CY222" s="72"/>
      <c r="CZ222" s="72"/>
      <c r="DA222" s="72"/>
      <c r="DB222" s="72"/>
      <c r="DC222" s="72"/>
      <c r="DD222" s="72"/>
      <c r="DE222" s="72"/>
      <c r="DF222" s="72"/>
      <c r="DG222" s="72"/>
      <c r="DH222" s="72"/>
      <c r="DI222" s="72"/>
      <c r="DJ222" s="72"/>
      <c r="DK222" s="72"/>
      <c r="DL222" s="72"/>
      <c r="DM222" s="72"/>
      <c r="DN222" s="72"/>
      <c r="DO222" s="72"/>
      <c r="DP222" s="72"/>
      <c r="DQ222" s="72"/>
      <c r="DR222" s="72"/>
      <c r="DS222" s="72"/>
      <c r="DT222" s="72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/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</row>
    <row x14ac:dyDescent="0.25" r="223" customHeight="1" ht="17.25">
      <c r="A223" s="54"/>
      <c r="B223" s="50"/>
      <c r="C223" s="249"/>
      <c r="D223" s="249"/>
      <c r="E223" s="249"/>
      <c r="F223" s="249"/>
      <c r="G223" s="50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4"/>
      <c r="U223" s="51"/>
      <c r="V223" s="51"/>
      <c r="W223" s="52"/>
      <c r="X223" s="52"/>
      <c r="Y223" s="51"/>
      <c r="Z223" s="51"/>
      <c r="AA223" s="51"/>
      <c r="AB223" s="52"/>
      <c r="AC223" s="52"/>
      <c r="AD223" s="52"/>
      <c r="AE223" s="52"/>
      <c r="AF223" s="52"/>
      <c r="AG223" s="52"/>
      <c r="AH223" s="51"/>
      <c r="AI223" s="52"/>
      <c r="AJ223" s="52"/>
      <c r="AK223" s="52"/>
      <c r="AL223" s="52"/>
      <c r="AM223" s="51"/>
      <c r="AN223" s="52"/>
      <c r="AO223" s="52"/>
      <c r="AP223" s="52"/>
      <c r="AQ223" s="52"/>
      <c r="AR223" s="51"/>
      <c r="AS223" s="51"/>
      <c r="AT223" s="51"/>
      <c r="AU223" s="51"/>
      <c r="AV223" s="52"/>
      <c r="AW223" s="51"/>
      <c r="AX223" s="51"/>
      <c r="AY223" s="51"/>
      <c r="AZ223" s="51"/>
      <c r="BA223" s="52"/>
      <c r="BB223" s="51"/>
      <c r="BC223" s="54"/>
      <c r="BD223" s="51"/>
      <c r="BE223" s="51"/>
      <c r="BF223" s="52"/>
      <c r="BG223" s="51"/>
      <c r="BH223" s="51"/>
      <c r="BI223" s="51"/>
      <c r="BJ223" s="51"/>
      <c r="BK223" s="52"/>
      <c r="BL223" s="51"/>
      <c r="BM223" s="54"/>
      <c r="BN223" s="51"/>
      <c r="BO223" s="51"/>
      <c r="BP223" s="52"/>
      <c r="BQ223" s="51"/>
      <c r="BR223" s="54"/>
      <c r="BS223" s="51"/>
      <c r="BT223" s="51"/>
      <c r="BU223" s="52"/>
      <c r="BV223" s="51"/>
      <c r="BW223" s="54"/>
      <c r="BX223" s="51"/>
      <c r="BY223" s="51"/>
      <c r="BZ223" s="52"/>
      <c r="CA223" s="52"/>
      <c r="CB223" s="51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  <c r="CR223" s="72"/>
      <c r="CS223" s="72"/>
      <c r="CT223" s="72"/>
      <c r="CU223" s="72"/>
      <c r="CV223" s="72"/>
      <c r="CW223" s="72"/>
      <c r="CX223" s="72"/>
      <c r="CY223" s="72"/>
      <c r="CZ223" s="72"/>
      <c r="DA223" s="72"/>
      <c r="DB223" s="72"/>
      <c r="DC223" s="72"/>
      <c r="DD223" s="72"/>
      <c r="DE223" s="72"/>
      <c r="DF223" s="72"/>
      <c r="DG223" s="72"/>
      <c r="DH223" s="72"/>
      <c r="DI223" s="72"/>
      <c r="DJ223" s="72"/>
      <c r="DK223" s="72"/>
      <c r="DL223" s="72"/>
      <c r="DM223" s="72"/>
      <c r="DN223" s="72"/>
      <c r="DO223" s="72"/>
      <c r="DP223" s="72"/>
      <c r="DQ223" s="72"/>
      <c r="DR223" s="72"/>
      <c r="DS223" s="72"/>
      <c r="DT223" s="72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/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/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</row>
    <row x14ac:dyDescent="0.25" r="224" customHeight="1" ht="17.25">
      <c r="A224" s="54"/>
      <c r="B224" s="50"/>
      <c r="C224" s="249"/>
      <c r="D224" s="249"/>
      <c r="E224" s="249"/>
      <c r="F224" s="249"/>
      <c r="G224" s="50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4"/>
      <c r="U224" s="51"/>
      <c r="V224" s="51"/>
      <c r="W224" s="52"/>
      <c r="X224" s="52"/>
      <c r="Y224" s="51"/>
      <c r="Z224" s="51"/>
      <c r="AA224" s="51"/>
      <c r="AB224" s="52"/>
      <c r="AC224" s="52"/>
      <c r="AD224" s="52"/>
      <c r="AE224" s="52"/>
      <c r="AF224" s="52"/>
      <c r="AG224" s="52"/>
      <c r="AH224" s="51"/>
      <c r="AI224" s="52"/>
      <c r="AJ224" s="52"/>
      <c r="AK224" s="52"/>
      <c r="AL224" s="52"/>
      <c r="AM224" s="51"/>
      <c r="AN224" s="52"/>
      <c r="AO224" s="52"/>
      <c r="AP224" s="52"/>
      <c r="AQ224" s="52"/>
      <c r="AR224" s="51"/>
      <c r="AS224" s="51"/>
      <c r="AT224" s="51"/>
      <c r="AU224" s="51"/>
      <c r="AV224" s="52"/>
      <c r="AW224" s="51"/>
      <c r="AX224" s="51"/>
      <c r="AY224" s="51"/>
      <c r="AZ224" s="51"/>
      <c r="BA224" s="52"/>
      <c r="BB224" s="51"/>
      <c r="BC224" s="54"/>
      <c r="BD224" s="51"/>
      <c r="BE224" s="51"/>
      <c r="BF224" s="52"/>
      <c r="BG224" s="51"/>
      <c r="BH224" s="51"/>
      <c r="BI224" s="51"/>
      <c r="BJ224" s="51"/>
      <c r="BK224" s="52"/>
      <c r="BL224" s="51"/>
      <c r="BM224" s="54"/>
      <c r="BN224" s="51"/>
      <c r="BO224" s="51"/>
      <c r="BP224" s="52"/>
      <c r="BQ224" s="51"/>
      <c r="BR224" s="54"/>
      <c r="BS224" s="51"/>
      <c r="BT224" s="51"/>
      <c r="BU224" s="52"/>
      <c r="BV224" s="51"/>
      <c r="BW224" s="54"/>
      <c r="BX224" s="51"/>
      <c r="BY224" s="51"/>
      <c r="BZ224" s="52"/>
      <c r="CA224" s="52"/>
      <c r="CB224" s="51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  <c r="CR224" s="72"/>
      <c r="CS224" s="72"/>
      <c r="CT224" s="72"/>
      <c r="CU224" s="72"/>
      <c r="CV224" s="72"/>
      <c r="CW224" s="72"/>
      <c r="CX224" s="72"/>
      <c r="CY224" s="72"/>
      <c r="CZ224" s="72"/>
      <c r="DA224" s="72"/>
      <c r="DB224" s="72"/>
      <c r="DC224" s="72"/>
      <c r="DD224" s="72"/>
      <c r="DE224" s="72"/>
      <c r="DF224" s="72"/>
      <c r="DG224" s="72"/>
      <c r="DH224" s="72"/>
      <c r="DI224" s="72"/>
      <c r="DJ224" s="72"/>
      <c r="DK224" s="72"/>
      <c r="DL224" s="72"/>
      <c r="DM224" s="72"/>
      <c r="DN224" s="72"/>
      <c r="DO224" s="72"/>
      <c r="DP224" s="72"/>
      <c r="DQ224" s="72"/>
      <c r="DR224" s="72"/>
      <c r="DS224" s="72"/>
      <c r="DT224" s="72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/>
      <c r="HN224" s="54"/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</row>
    <row x14ac:dyDescent="0.25" r="225" customHeight="1" ht="17.25">
      <c r="A225" s="54"/>
      <c r="B225" s="50"/>
      <c r="C225" s="249"/>
      <c r="D225" s="249"/>
      <c r="E225" s="249"/>
      <c r="F225" s="249"/>
      <c r="G225" s="50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4"/>
      <c r="U225" s="51"/>
      <c r="V225" s="51"/>
      <c r="W225" s="52"/>
      <c r="X225" s="52"/>
      <c r="Y225" s="51"/>
      <c r="Z225" s="51"/>
      <c r="AA225" s="51"/>
      <c r="AB225" s="52"/>
      <c r="AC225" s="52"/>
      <c r="AD225" s="52"/>
      <c r="AE225" s="52"/>
      <c r="AF225" s="52"/>
      <c r="AG225" s="52"/>
      <c r="AH225" s="51"/>
      <c r="AI225" s="52"/>
      <c r="AJ225" s="52"/>
      <c r="AK225" s="52"/>
      <c r="AL225" s="52"/>
      <c r="AM225" s="51"/>
      <c r="AN225" s="52"/>
      <c r="AO225" s="52"/>
      <c r="AP225" s="52"/>
      <c r="AQ225" s="52"/>
      <c r="AR225" s="51"/>
      <c r="AS225" s="51"/>
      <c r="AT225" s="51"/>
      <c r="AU225" s="51"/>
      <c r="AV225" s="52"/>
      <c r="AW225" s="51"/>
      <c r="AX225" s="51"/>
      <c r="AY225" s="51"/>
      <c r="AZ225" s="51"/>
      <c r="BA225" s="52"/>
      <c r="BB225" s="51"/>
      <c r="BC225" s="54"/>
      <c r="BD225" s="51"/>
      <c r="BE225" s="51"/>
      <c r="BF225" s="52"/>
      <c r="BG225" s="51"/>
      <c r="BH225" s="51"/>
      <c r="BI225" s="51"/>
      <c r="BJ225" s="51"/>
      <c r="BK225" s="52"/>
      <c r="BL225" s="51"/>
      <c r="BM225" s="54"/>
      <c r="BN225" s="51"/>
      <c r="BO225" s="51"/>
      <c r="BP225" s="52"/>
      <c r="BQ225" s="51"/>
      <c r="BR225" s="54"/>
      <c r="BS225" s="51"/>
      <c r="BT225" s="51"/>
      <c r="BU225" s="52"/>
      <c r="BV225" s="51"/>
      <c r="BW225" s="54"/>
      <c r="BX225" s="51"/>
      <c r="BY225" s="51"/>
      <c r="BZ225" s="52"/>
      <c r="CA225" s="52"/>
      <c r="CB225" s="51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  <c r="CV225" s="72"/>
      <c r="CW225" s="72"/>
      <c r="CX225" s="72"/>
      <c r="CY225" s="72"/>
      <c r="CZ225" s="72"/>
      <c r="DA225" s="72"/>
      <c r="DB225" s="72"/>
      <c r="DC225" s="72"/>
      <c r="DD225" s="72"/>
      <c r="DE225" s="72"/>
      <c r="DF225" s="72"/>
      <c r="DG225" s="72"/>
      <c r="DH225" s="72"/>
      <c r="DI225" s="72"/>
      <c r="DJ225" s="72"/>
      <c r="DK225" s="72"/>
      <c r="DL225" s="72"/>
      <c r="DM225" s="72"/>
      <c r="DN225" s="72"/>
      <c r="DO225" s="72"/>
      <c r="DP225" s="72"/>
      <c r="DQ225" s="72"/>
      <c r="DR225" s="72"/>
      <c r="DS225" s="72"/>
      <c r="DT225" s="72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/>
      <c r="GN225" s="54"/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</row>
    <row x14ac:dyDescent="0.25" r="226" customHeight="1" ht="17.25">
      <c r="A226" s="54"/>
      <c r="B226" s="50"/>
      <c r="C226" s="249"/>
      <c r="D226" s="249"/>
      <c r="E226" s="249"/>
      <c r="F226" s="249"/>
      <c r="G226" s="50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4"/>
      <c r="U226" s="51"/>
      <c r="V226" s="51"/>
      <c r="W226" s="52"/>
      <c r="X226" s="52"/>
      <c r="Y226" s="51"/>
      <c r="Z226" s="51"/>
      <c r="AA226" s="51"/>
      <c r="AB226" s="52"/>
      <c r="AC226" s="52"/>
      <c r="AD226" s="52"/>
      <c r="AE226" s="52"/>
      <c r="AF226" s="52"/>
      <c r="AG226" s="52"/>
      <c r="AH226" s="51"/>
      <c r="AI226" s="52"/>
      <c r="AJ226" s="52"/>
      <c r="AK226" s="52"/>
      <c r="AL226" s="52"/>
      <c r="AM226" s="51"/>
      <c r="AN226" s="52"/>
      <c r="AO226" s="52"/>
      <c r="AP226" s="52"/>
      <c r="AQ226" s="52"/>
      <c r="AR226" s="51"/>
      <c r="AS226" s="51"/>
      <c r="AT226" s="51"/>
      <c r="AU226" s="51"/>
      <c r="AV226" s="52"/>
      <c r="AW226" s="51"/>
      <c r="AX226" s="51"/>
      <c r="AY226" s="51"/>
      <c r="AZ226" s="51"/>
      <c r="BA226" s="52"/>
      <c r="BB226" s="51"/>
      <c r="BC226" s="54"/>
      <c r="BD226" s="51"/>
      <c r="BE226" s="51"/>
      <c r="BF226" s="52"/>
      <c r="BG226" s="51"/>
      <c r="BH226" s="51"/>
      <c r="BI226" s="51"/>
      <c r="BJ226" s="51"/>
      <c r="BK226" s="52"/>
      <c r="BL226" s="51"/>
      <c r="BM226" s="54"/>
      <c r="BN226" s="51"/>
      <c r="BO226" s="51"/>
      <c r="BP226" s="52"/>
      <c r="BQ226" s="51"/>
      <c r="BR226" s="54"/>
      <c r="BS226" s="51"/>
      <c r="BT226" s="51"/>
      <c r="BU226" s="52"/>
      <c r="BV226" s="51"/>
      <c r="BW226" s="54"/>
      <c r="BX226" s="51"/>
      <c r="BY226" s="51"/>
      <c r="BZ226" s="52"/>
      <c r="CA226" s="52"/>
      <c r="CB226" s="51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  <c r="CV226" s="72"/>
      <c r="CW226" s="72"/>
      <c r="CX226" s="72"/>
      <c r="CY226" s="72"/>
      <c r="CZ226" s="72"/>
      <c r="DA226" s="72"/>
      <c r="DB226" s="72"/>
      <c r="DC226" s="72"/>
      <c r="DD226" s="72"/>
      <c r="DE226" s="72"/>
      <c r="DF226" s="72"/>
      <c r="DG226" s="72"/>
      <c r="DH226" s="72"/>
      <c r="DI226" s="72"/>
      <c r="DJ226" s="72"/>
      <c r="DK226" s="72"/>
      <c r="DL226" s="72"/>
      <c r="DM226" s="72"/>
      <c r="DN226" s="72"/>
      <c r="DO226" s="72"/>
      <c r="DP226" s="72"/>
      <c r="DQ226" s="72"/>
      <c r="DR226" s="72"/>
      <c r="DS226" s="72"/>
      <c r="DT226" s="72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/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</row>
    <row x14ac:dyDescent="0.25" r="227" customHeight="1" ht="17.25">
      <c r="A227" s="54"/>
      <c r="B227" s="50"/>
      <c r="C227" s="249"/>
      <c r="D227" s="249"/>
      <c r="E227" s="249"/>
      <c r="F227" s="249"/>
      <c r="G227" s="50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4"/>
      <c r="U227" s="51"/>
      <c r="V227" s="51"/>
      <c r="W227" s="52"/>
      <c r="X227" s="52"/>
      <c r="Y227" s="51"/>
      <c r="Z227" s="51"/>
      <c r="AA227" s="51"/>
      <c r="AB227" s="52"/>
      <c r="AC227" s="52"/>
      <c r="AD227" s="52"/>
      <c r="AE227" s="52"/>
      <c r="AF227" s="52"/>
      <c r="AG227" s="52"/>
      <c r="AH227" s="51"/>
      <c r="AI227" s="52"/>
      <c r="AJ227" s="52"/>
      <c r="AK227" s="52"/>
      <c r="AL227" s="52"/>
      <c r="AM227" s="51"/>
      <c r="AN227" s="52"/>
      <c r="AO227" s="52"/>
      <c r="AP227" s="52"/>
      <c r="AQ227" s="52"/>
      <c r="AR227" s="51"/>
      <c r="AS227" s="51"/>
      <c r="AT227" s="51"/>
      <c r="AU227" s="51"/>
      <c r="AV227" s="52"/>
      <c r="AW227" s="51"/>
      <c r="AX227" s="51"/>
      <c r="AY227" s="51"/>
      <c r="AZ227" s="51"/>
      <c r="BA227" s="52"/>
      <c r="BB227" s="51"/>
      <c r="BC227" s="54"/>
      <c r="BD227" s="51"/>
      <c r="BE227" s="51"/>
      <c r="BF227" s="52"/>
      <c r="BG227" s="51"/>
      <c r="BH227" s="51"/>
      <c r="BI227" s="51"/>
      <c r="BJ227" s="51"/>
      <c r="BK227" s="52"/>
      <c r="BL227" s="51"/>
      <c r="BM227" s="54"/>
      <c r="BN227" s="51"/>
      <c r="BO227" s="51"/>
      <c r="BP227" s="52"/>
      <c r="BQ227" s="51"/>
      <c r="BR227" s="54"/>
      <c r="BS227" s="51"/>
      <c r="BT227" s="51"/>
      <c r="BU227" s="52"/>
      <c r="BV227" s="51"/>
      <c r="BW227" s="54"/>
      <c r="BX227" s="51"/>
      <c r="BY227" s="51"/>
      <c r="BZ227" s="52"/>
      <c r="CA227" s="52"/>
      <c r="CB227" s="51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DA227" s="72"/>
      <c r="DB227" s="72"/>
      <c r="DC227" s="72"/>
      <c r="DD227" s="72"/>
      <c r="DE227" s="72"/>
      <c r="DF227" s="72"/>
      <c r="DG227" s="72"/>
      <c r="DH227" s="72"/>
      <c r="DI227" s="72"/>
      <c r="DJ227" s="72"/>
      <c r="DK227" s="72"/>
      <c r="DL227" s="72"/>
      <c r="DM227" s="72"/>
      <c r="DN227" s="72"/>
      <c r="DO227" s="72"/>
      <c r="DP227" s="72"/>
      <c r="DQ227" s="72"/>
      <c r="DR227" s="72"/>
      <c r="DS227" s="72"/>
      <c r="DT227" s="72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/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/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/>
      <c r="GB227" s="54"/>
      <c r="GC227" s="54"/>
      <c r="GD227" s="54"/>
      <c r="GE227" s="54"/>
      <c r="GF227" s="54"/>
      <c r="GG227" s="54"/>
      <c r="GH227" s="54"/>
      <c r="GI227" s="54"/>
      <c r="GJ227" s="54"/>
      <c r="GK227" s="54"/>
      <c r="GL227" s="54"/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/>
      <c r="HQ227" s="54"/>
      <c r="HR227" s="54"/>
      <c r="HS227" s="54"/>
      <c r="HT227" s="54"/>
      <c r="HU227" s="54"/>
      <c r="HV227" s="54"/>
      <c r="HW227" s="54"/>
      <c r="HX227" s="54"/>
      <c r="HY227" s="54"/>
      <c r="HZ227" s="54"/>
      <c r="IA227" s="54"/>
      <c r="IB227" s="54"/>
      <c r="IC227" s="54"/>
      <c r="ID227" s="54"/>
      <c r="IE227" s="54"/>
      <c r="IF227" s="54"/>
      <c r="IG227" s="54"/>
      <c r="IH227" s="54"/>
      <c r="II227" s="54"/>
    </row>
    <row x14ac:dyDescent="0.25" r="228" customHeight="1" ht="17.25">
      <c r="A228" s="54"/>
      <c r="B228" s="50"/>
      <c r="C228" s="249"/>
      <c r="D228" s="249"/>
      <c r="E228" s="249"/>
      <c r="F228" s="249"/>
      <c r="G228" s="50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4"/>
      <c r="U228" s="51"/>
      <c r="V228" s="51"/>
      <c r="W228" s="52"/>
      <c r="X228" s="52"/>
      <c r="Y228" s="51"/>
      <c r="Z228" s="51"/>
      <c r="AA228" s="51"/>
      <c r="AB228" s="52"/>
      <c r="AC228" s="52"/>
      <c r="AD228" s="52"/>
      <c r="AE228" s="52"/>
      <c r="AF228" s="52"/>
      <c r="AG228" s="52"/>
      <c r="AH228" s="51"/>
      <c r="AI228" s="52"/>
      <c r="AJ228" s="52"/>
      <c r="AK228" s="52"/>
      <c r="AL228" s="52"/>
      <c r="AM228" s="51"/>
      <c r="AN228" s="52"/>
      <c r="AO228" s="52"/>
      <c r="AP228" s="52"/>
      <c r="AQ228" s="52"/>
      <c r="AR228" s="51"/>
      <c r="AS228" s="51"/>
      <c r="AT228" s="51"/>
      <c r="AU228" s="51"/>
      <c r="AV228" s="52"/>
      <c r="AW228" s="51"/>
      <c r="AX228" s="51"/>
      <c r="AY228" s="51"/>
      <c r="AZ228" s="51"/>
      <c r="BA228" s="52"/>
      <c r="BB228" s="51"/>
      <c r="BC228" s="54"/>
      <c r="BD228" s="51"/>
      <c r="BE228" s="51"/>
      <c r="BF228" s="52"/>
      <c r="BG228" s="51"/>
      <c r="BH228" s="51"/>
      <c r="BI228" s="51"/>
      <c r="BJ228" s="51"/>
      <c r="BK228" s="52"/>
      <c r="BL228" s="51"/>
      <c r="BM228" s="54"/>
      <c r="BN228" s="51"/>
      <c r="BO228" s="51"/>
      <c r="BP228" s="52"/>
      <c r="BQ228" s="51"/>
      <c r="BR228" s="54"/>
      <c r="BS228" s="51"/>
      <c r="BT228" s="51"/>
      <c r="BU228" s="52"/>
      <c r="BV228" s="51"/>
      <c r="BW228" s="54"/>
      <c r="BX228" s="51"/>
      <c r="BY228" s="51"/>
      <c r="BZ228" s="52"/>
      <c r="CA228" s="52"/>
      <c r="CB228" s="51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  <c r="CR228" s="72"/>
      <c r="CS228" s="72"/>
      <c r="CT228" s="72"/>
      <c r="CU228" s="72"/>
      <c r="CV228" s="72"/>
      <c r="CW228" s="72"/>
      <c r="CX228" s="72"/>
      <c r="CY228" s="72"/>
      <c r="CZ228" s="72"/>
      <c r="DA228" s="72"/>
      <c r="DB228" s="72"/>
      <c r="DC228" s="72"/>
      <c r="DD228" s="72"/>
      <c r="DE228" s="72"/>
      <c r="DF228" s="72"/>
      <c r="DG228" s="72"/>
      <c r="DH228" s="72"/>
      <c r="DI228" s="72"/>
      <c r="DJ228" s="72"/>
      <c r="DK228" s="72"/>
      <c r="DL228" s="72"/>
      <c r="DM228" s="72"/>
      <c r="DN228" s="72"/>
      <c r="DO228" s="72"/>
      <c r="DP228" s="72"/>
      <c r="DQ228" s="72"/>
      <c r="DR228" s="72"/>
      <c r="DS228" s="72"/>
      <c r="DT228" s="72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/>
      <c r="EX228" s="54"/>
      <c r="EY228" s="54"/>
      <c r="EZ228" s="54"/>
      <c r="FA228" s="54"/>
      <c r="FB228" s="54"/>
      <c r="FC228" s="54"/>
      <c r="FD228" s="54"/>
      <c r="FE228" s="54"/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/>
      <c r="FV228" s="54"/>
      <c r="FW228" s="54"/>
      <c r="FX228" s="54"/>
      <c r="FY228" s="54"/>
      <c r="FZ228" s="54"/>
      <c r="GA228" s="54"/>
      <c r="GB228" s="54"/>
      <c r="GC228" s="54"/>
      <c r="GD228" s="54"/>
      <c r="GE228" s="54"/>
      <c r="GF228" s="54"/>
      <c r="GG228" s="54"/>
      <c r="GH228" s="54"/>
      <c r="GI228" s="54"/>
      <c r="GJ228" s="54"/>
      <c r="GK228" s="54"/>
      <c r="GL228" s="54"/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/>
      <c r="HP228" s="54"/>
      <c r="HQ228" s="54"/>
      <c r="HR228" s="54"/>
      <c r="HS228" s="54"/>
      <c r="HT228" s="54"/>
      <c r="HU228" s="54"/>
      <c r="HV228" s="54"/>
      <c r="HW228" s="54"/>
      <c r="HX228" s="54"/>
      <c r="HY228" s="54"/>
      <c r="HZ228" s="54"/>
      <c r="IA228" s="54"/>
      <c r="IB228" s="54"/>
      <c r="IC228" s="54"/>
      <c r="ID228" s="54"/>
      <c r="IE228" s="54"/>
      <c r="IF228" s="54"/>
      <c r="IG228" s="54"/>
      <c r="IH228" s="54"/>
      <c r="II228" s="54"/>
    </row>
    <row x14ac:dyDescent="0.25" r="229" customHeight="1" ht="17.25">
      <c r="A229" s="54"/>
      <c r="B229" s="50"/>
      <c r="C229" s="249"/>
      <c r="D229" s="249"/>
      <c r="E229" s="249"/>
      <c r="F229" s="249"/>
      <c r="G229" s="50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4"/>
      <c r="U229" s="51"/>
      <c r="V229" s="51"/>
      <c r="W229" s="52"/>
      <c r="X229" s="52"/>
      <c r="Y229" s="51"/>
      <c r="Z229" s="51"/>
      <c r="AA229" s="51"/>
      <c r="AB229" s="52"/>
      <c r="AC229" s="52"/>
      <c r="AD229" s="52"/>
      <c r="AE229" s="52"/>
      <c r="AF229" s="52"/>
      <c r="AG229" s="52"/>
      <c r="AH229" s="51"/>
      <c r="AI229" s="52"/>
      <c r="AJ229" s="52"/>
      <c r="AK229" s="52"/>
      <c r="AL229" s="52"/>
      <c r="AM229" s="51"/>
      <c r="AN229" s="52"/>
      <c r="AO229" s="52"/>
      <c r="AP229" s="52"/>
      <c r="AQ229" s="52"/>
      <c r="AR229" s="51"/>
      <c r="AS229" s="51"/>
      <c r="AT229" s="51"/>
      <c r="AU229" s="51"/>
      <c r="AV229" s="52"/>
      <c r="AW229" s="51"/>
      <c r="AX229" s="51"/>
      <c r="AY229" s="51"/>
      <c r="AZ229" s="51"/>
      <c r="BA229" s="52"/>
      <c r="BB229" s="51"/>
      <c r="BC229" s="54"/>
      <c r="BD229" s="51"/>
      <c r="BE229" s="51"/>
      <c r="BF229" s="52"/>
      <c r="BG229" s="51"/>
      <c r="BH229" s="51"/>
      <c r="BI229" s="51"/>
      <c r="BJ229" s="51"/>
      <c r="BK229" s="52"/>
      <c r="BL229" s="51"/>
      <c r="BM229" s="54"/>
      <c r="BN229" s="51"/>
      <c r="BO229" s="51"/>
      <c r="BP229" s="52"/>
      <c r="BQ229" s="51"/>
      <c r="BR229" s="54"/>
      <c r="BS229" s="51"/>
      <c r="BT229" s="51"/>
      <c r="BU229" s="52"/>
      <c r="BV229" s="51"/>
      <c r="BW229" s="54"/>
      <c r="BX229" s="51"/>
      <c r="BY229" s="51"/>
      <c r="BZ229" s="52"/>
      <c r="CA229" s="52"/>
      <c r="CB229" s="51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  <c r="CR229" s="72"/>
      <c r="CS229" s="72"/>
      <c r="CT229" s="72"/>
      <c r="CU229" s="72"/>
      <c r="CV229" s="72"/>
      <c r="CW229" s="72"/>
      <c r="CX229" s="72"/>
      <c r="CY229" s="72"/>
      <c r="CZ229" s="72"/>
      <c r="DA229" s="72"/>
      <c r="DB229" s="72"/>
      <c r="DC229" s="72"/>
      <c r="DD229" s="72"/>
      <c r="DE229" s="72"/>
      <c r="DF229" s="72"/>
      <c r="DG229" s="72"/>
      <c r="DH229" s="72"/>
      <c r="DI229" s="72"/>
      <c r="DJ229" s="72"/>
      <c r="DK229" s="72"/>
      <c r="DL229" s="72"/>
      <c r="DM229" s="72"/>
      <c r="DN229" s="72"/>
      <c r="DO229" s="72"/>
      <c r="DP229" s="72"/>
      <c r="DQ229" s="72"/>
      <c r="DR229" s="72"/>
      <c r="DS229" s="72"/>
      <c r="DT229" s="72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/>
      <c r="FF229" s="54"/>
      <c r="FG229" s="54"/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/>
      <c r="FV229" s="54"/>
      <c r="FW229" s="54"/>
      <c r="FX229" s="54"/>
      <c r="FY229" s="54"/>
      <c r="FZ229" s="54"/>
      <c r="GA229" s="54"/>
      <c r="GB229" s="54"/>
      <c r="GC229" s="54"/>
      <c r="GD229" s="54"/>
      <c r="GE229" s="54"/>
      <c r="GF229" s="54"/>
      <c r="GG229" s="54"/>
      <c r="GH229" s="54"/>
      <c r="GI229" s="54"/>
      <c r="GJ229" s="54"/>
      <c r="GK229" s="54"/>
      <c r="GL229" s="54"/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/>
      <c r="HQ229" s="54"/>
      <c r="HR229" s="54"/>
      <c r="HS229" s="54"/>
      <c r="HT229" s="54"/>
      <c r="HU229" s="54"/>
      <c r="HV229" s="54"/>
      <c r="HW229" s="54"/>
      <c r="HX229" s="54"/>
      <c r="HY229" s="54"/>
      <c r="HZ229" s="54"/>
      <c r="IA229" s="54"/>
      <c r="IB229" s="54"/>
      <c r="IC229" s="54"/>
      <c r="ID229" s="54"/>
      <c r="IE229" s="54"/>
      <c r="IF229" s="54"/>
      <c r="IG229" s="54"/>
      <c r="IH229" s="54"/>
      <c r="II229" s="54"/>
    </row>
    <row x14ac:dyDescent="0.25" r="230" customHeight="1" ht="17.25">
      <c r="A230" s="54"/>
      <c r="B230" s="50"/>
      <c r="C230" s="249"/>
      <c r="D230" s="249"/>
      <c r="E230" s="249"/>
      <c r="F230" s="249"/>
      <c r="G230" s="50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4"/>
      <c r="U230" s="51"/>
      <c r="V230" s="51"/>
      <c r="W230" s="52"/>
      <c r="X230" s="52"/>
      <c r="Y230" s="51"/>
      <c r="Z230" s="51"/>
      <c r="AA230" s="51"/>
      <c r="AB230" s="52"/>
      <c r="AC230" s="52"/>
      <c r="AD230" s="52"/>
      <c r="AE230" s="52"/>
      <c r="AF230" s="52"/>
      <c r="AG230" s="52"/>
      <c r="AH230" s="51"/>
      <c r="AI230" s="52"/>
      <c r="AJ230" s="52"/>
      <c r="AK230" s="52"/>
      <c r="AL230" s="52"/>
      <c r="AM230" s="51"/>
      <c r="AN230" s="52"/>
      <c r="AO230" s="52"/>
      <c r="AP230" s="52"/>
      <c r="AQ230" s="52"/>
      <c r="AR230" s="51"/>
      <c r="AS230" s="51"/>
      <c r="AT230" s="51"/>
      <c r="AU230" s="51"/>
      <c r="AV230" s="52"/>
      <c r="AW230" s="51"/>
      <c r="AX230" s="51"/>
      <c r="AY230" s="51"/>
      <c r="AZ230" s="51"/>
      <c r="BA230" s="52"/>
      <c r="BB230" s="51"/>
      <c r="BC230" s="54"/>
      <c r="BD230" s="51"/>
      <c r="BE230" s="51"/>
      <c r="BF230" s="52"/>
      <c r="BG230" s="51"/>
      <c r="BH230" s="51"/>
      <c r="BI230" s="51"/>
      <c r="BJ230" s="51"/>
      <c r="BK230" s="52"/>
      <c r="BL230" s="51"/>
      <c r="BM230" s="54"/>
      <c r="BN230" s="51"/>
      <c r="BO230" s="51"/>
      <c r="BP230" s="52"/>
      <c r="BQ230" s="51"/>
      <c r="BR230" s="54"/>
      <c r="BS230" s="51"/>
      <c r="BT230" s="51"/>
      <c r="BU230" s="52"/>
      <c r="BV230" s="51"/>
      <c r="BW230" s="54"/>
      <c r="BX230" s="51"/>
      <c r="BY230" s="51"/>
      <c r="BZ230" s="52"/>
      <c r="CA230" s="52"/>
      <c r="CB230" s="51"/>
      <c r="CC230" s="72"/>
      <c r="CD230" s="72"/>
      <c r="CE230" s="72"/>
      <c r="CF230" s="72"/>
      <c r="CG230" s="72"/>
      <c r="CH230" s="72"/>
      <c r="CI230" s="72"/>
      <c r="CJ230" s="72"/>
      <c r="CK230" s="72"/>
      <c r="CL230" s="72"/>
      <c r="CM230" s="72"/>
      <c r="CN230" s="72"/>
      <c r="CO230" s="72"/>
      <c r="CP230" s="72"/>
      <c r="CQ230" s="72"/>
      <c r="CR230" s="72"/>
      <c r="CS230" s="72"/>
      <c r="CT230" s="72"/>
      <c r="CU230" s="72"/>
      <c r="CV230" s="72"/>
      <c r="CW230" s="72"/>
      <c r="CX230" s="72"/>
      <c r="CY230" s="72"/>
      <c r="CZ230" s="72"/>
      <c r="DA230" s="72"/>
      <c r="DB230" s="72"/>
      <c r="DC230" s="72"/>
      <c r="DD230" s="72"/>
      <c r="DE230" s="72"/>
      <c r="DF230" s="72"/>
      <c r="DG230" s="72"/>
      <c r="DH230" s="72"/>
      <c r="DI230" s="72"/>
      <c r="DJ230" s="72"/>
      <c r="DK230" s="72"/>
      <c r="DL230" s="72"/>
      <c r="DM230" s="72"/>
      <c r="DN230" s="72"/>
      <c r="DO230" s="72"/>
      <c r="DP230" s="72"/>
      <c r="DQ230" s="72"/>
      <c r="DR230" s="72"/>
      <c r="DS230" s="72"/>
      <c r="DT230" s="72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/>
      <c r="EV230" s="54"/>
      <c r="EW230" s="54"/>
      <c r="EX230" s="54"/>
      <c r="EY230" s="54"/>
      <c r="EZ230" s="54"/>
      <c r="FA230" s="54"/>
      <c r="FB230" s="54"/>
      <c r="FC230" s="54"/>
      <c r="FD230" s="54"/>
      <c r="FE230" s="54"/>
      <c r="FF230" s="54"/>
      <c r="FG230" s="54"/>
      <c r="FH230" s="54"/>
      <c r="FI230" s="54"/>
      <c r="FJ230" s="54"/>
      <c r="FK230" s="54"/>
      <c r="FL230" s="54"/>
      <c r="FM230" s="54"/>
      <c r="FN230" s="54"/>
      <c r="FO230" s="54"/>
      <c r="FP230" s="54"/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/>
      <c r="HT230" s="54"/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</row>
    <row x14ac:dyDescent="0.25" r="231" customHeight="1" ht="17.25">
      <c r="A231" s="54"/>
      <c r="B231" s="50"/>
      <c r="C231" s="249"/>
      <c r="D231" s="249"/>
      <c r="E231" s="249"/>
      <c r="F231" s="249"/>
      <c r="G231" s="50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4"/>
      <c r="U231" s="51"/>
      <c r="V231" s="51"/>
      <c r="W231" s="52"/>
      <c r="X231" s="52"/>
      <c r="Y231" s="51"/>
      <c r="Z231" s="51"/>
      <c r="AA231" s="51"/>
      <c r="AB231" s="52"/>
      <c r="AC231" s="52"/>
      <c r="AD231" s="52"/>
      <c r="AE231" s="52"/>
      <c r="AF231" s="52"/>
      <c r="AG231" s="52"/>
      <c r="AH231" s="51"/>
      <c r="AI231" s="52"/>
      <c r="AJ231" s="52"/>
      <c r="AK231" s="52"/>
      <c r="AL231" s="52"/>
      <c r="AM231" s="51"/>
      <c r="AN231" s="52"/>
      <c r="AO231" s="52"/>
      <c r="AP231" s="52"/>
      <c r="AQ231" s="52"/>
      <c r="AR231" s="51"/>
      <c r="AS231" s="51"/>
      <c r="AT231" s="51"/>
      <c r="AU231" s="51"/>
      <c r="AV231" s="52"/>
      <c r="AW231" s="51"/>
      <c r="AX231" s="51"/>
      <c r="AY231" s="51"/>
      <c r="AZ231" s="51"/>
      <c r="BA231" s="52"/>
      <c r="BB231" s="51"/>
      <c r="BC231" s="54"/>
      <c r="BD231" s="51"/>
      <c r="BE231" s="51"/>
      <c r="BF231" s="52"/>
      <c r="BG231" s="51"/>
      <c r="BH231" s="51"/>
      <c r="BI231" s="51"/>
      <c r="BJ231" s="51"/>
      <c r="BK231" s="52"/>
      <c r="BL231" s="51"/>
      <c r="BM231" s="54"/>
      <c r="BN231" s="51"/>
      <c r="BO231" s="51"/>
      <c r="BP231" s="52"/>
      <c r="BQ231" s="51"/>
      <c r="BR231" s="54"/>
      <c r="BS231" s="51"/>
      <c r="BT231" s="51"/>
      <c r="BU231" s="52"/>
      <c r="BV231" s="51"/>
      <c r="BW231" s="54"/>
      <c r="BX231" s="51"/>
      <c r="BY231" s="51"/>
      <c r="BZ231" s="52"/>
      <c r="CA231" s="52"/>
      <c r="CB231" s="51"/>
      <c r="CC231" s="72"/>
      <c r="CD231" s="72"/>
      <c r="CE231" s="72"/>
      <c r="CF231" s="72"/>
      <c r="CG231" s="72"/>
      <c r="CH231" s="72"/>
      <c r="CI231" s="72"/>
      <c r="CJ231" s="72"/>
      <c r="CK231" s="72"/>
      <c r="CL231" s="72"/>
      <c r="CM231" s="72"/>
      <c r="CN231" s="72"/>
      <c r="CO231" s="72"/>
      <c r="CP231" s="72"/>
      <c r="CQ231" s="72"/>
      <c r="CR231" s="72"/>
      <c r="CS231" s="72"/>
      <c r="CT231" s="72"/>
      <c r="CU231" s="72"/>
      <c r="CV231" s="72"/>
      <c r="CW231" s="72"/>
      <c r="CX231" s="72"/>
      <c r="CY231" s="72"/>
      <c r="CZ231" s="72"/>
      <c r="DA231" s="72"/>
      <c r="DB231" s="72"/>
      <c r="DC231" s="72"/>
      <c r="DD231" s="72"/>
      <c r="DE231" s="72"/>
      <c r="DF231" s="72"/>
      <c r="DG231" s="72"/>
      <c r="DH231" s="72"/>
      <c r="DI231" s="72"/>
      <c r="DJ231" s="72"/>
      <c r="DK231" s="72"/>
      <c r="DL231" s="72"/>
      <c r="DM231" s="72"/>
      <c r="DN231" s="72"/>
      <c r="DO231" s="72"/>
      <c r="DP231" s="72"/>
      <c r="DQ231" s="72"/>
      <c r="DR231" s="72"/>
      <c r="DS231" s="72"/>
      <c r="DT231" s="72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/>
      <c r="FA231" s="54"/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/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</row>
    <row x14ac:dyDescent="0.25" r="232" customHeight="1" ht="17.25">
      <c r="A232" s="54"/>
      <c r="B232" s="50"/>
      <c r="C232" s="249"/>
      <c r="D232" s="249"/>
      <c r="E232" s="249"/>
      <c r="F232" s="249"/>
      <c r="G232" s="50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4"/>
      <c r="U232" s="51"/>
      <c r="V232" s="51"/>
      <c r="W232" s="52"/>
      <c r="X232" s="52"/>
      <c r="Y232" s="51"/>
      <c r="Z232" s="51"/>
      <c r="AA232" s="51"/>
      <c r="AB232" s="52"/>
      <c r="AC232" s="52"/>
      <c r="AD232" s="52"/>
      <c r="AE232" s="52"/>
      <c r="AF232" s="52"/>
      <c r="AG232" s="52"/>
      <c r="AH232" s="51"/>
      <c r="AI232" s="52"/>
      <c r="AJ232" s="52"/>
      <c r="AK232" s="52"/>
      <c r="AL232" s="52"/>
      <c r="AM232" s="51"/>
      <c r="AN232" s="52"/>
      <c r="AO232" s="52"/>
      <c r="AP232" s="52"/>
      <c r="AQ232" s="52"/>
      <c r="AR232" s="51"/>
      <c r="AS232" s="51"/>
      <c r="AT232" s="51"/>
      <c r="AU232" s="51"/>
      <c r="AV232" s="52"/>
      <c r="AW232" s="51"/>
      <c r="AX232" s="51"/>
      <c r="AY232" s="51"/>
      <c r="AZ232" s="51"/>
      <c r="BA232" s="52"/>
      <c r="BB232" s="51"/>
      <c r="BC232" s="54"/>
      <c r="BD232" s="51"/>
      <c r="BE232" s="51"/>
      <c r="BF232" s="52"/>
      <c r="BG232" s="51"/>
      <c r="BH232" s="51"/>
      <c r="BI232" s="51"/>
      <c r="BJ232" s="51"/>
      <c r="BK232" s="52"/>
      <c r="BL232" s="51"/>
      <c r="BM232" s="54"/>
      <c r="BN232" s="51"/>
      <c r="BO232" s="51"/>
      <c r="BP232" s="52"/>
      <c r="BQ232" s="51"/>
      <c r="BR232" s="54"/>
      <c r="BS232" s="51"/>
      <c r="BT232" s="51"/>
      <c r="BU232" s="52"/>
      <c r="BV232" s="51"/>
      <c r="BW232" s="54"/>
      <c r="BX232" s="51"/>
      <c r="BY232" s="51"/>
      <c r="BZ232" s="52"/>
      <c r="CA232" s="52"/>
      <c r="CB232" s="51"/>
      <c r="CC232" s="72"/>
      <c r="CD232" s="72"/>
      <c r="CE232" s="72"/>
      <c r="CF232" s="72"/>
      <c r="CG232" s="72"/>
      <c r="CH232" s="72"/>
      <c r="CI232" s="72"/>
      <c r="CJ232" s="72"/>
      <c r="CK232" s="72"/>
      <c r="CL232" s="72"/>
      <c r="CM232" s="72"/>
      <c r="CN232" s="72"/>
      <c r="CO232" s="72"/>
      <c r="CP232" s="72"/>
      <c r="CQ232" s="72"/>
      <c r="CR232" s="72"/>
      <c r="CS232" s="72"/>
      <c r="CT232" s="72"/>
      <c r="CU232" s="72"/>
      <c r="CV232" s="72"/>
      <c r="CW232" s="72"/>
      <c r="CX232" s="72"/>
      <c r="CY232" s="72"/>
      <c r="CZ232" s="72"/>
      <c r="DA232" s="72"/>
      <c r="DB232" s="72"/>
      <c r="DC232" s="72"/>
      <c r="DD232" s="72"/>
      <c r="DE232" s="72"/>
      <c r="DF232" s="72"/>
      <c r="DG232" s="72"/>
      <c r="DH232" s="72"/>
      <c r="DI232" s="72"/>
      <c r="DJ232" s="72"/>
      <c r="DK232" s="72"/>
      <c r="DL232" s="72"/>
      <c r="DM232" s="72"/>
      <c r="DN232" s="72"/>
      <c r="DO232" s="72"/>
      <c r="DP232" s="72"/>
      <c r="DQ232" s="72"/>
      <c r="DR232" s="72"/>
      <c r="DS232" s="72"/>
      <c r="DT232" s="72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/>
      <c r="EM232" s="54"/>
      <c r="EN232" s="54"/>
      <c r="EO232" s="54"/>
      <c r="EP232" s="54"/>
      <c r="EQ232" s="54"/>
      <c r="ER232" s="54"/>
      <c r="ES232" s="54"/>
      <c r="ET232" s="54"/>
      <c r="EU232" s="54"/>
      <c r="EV232" s="54"/>
      <c r="EW232" s="54"/>
      <c r="EX232" s="54"/>
      <c r="EY232" s="54"/>
      <c r="EZ232" s="54"/>
      <c r="FA232" s="54"/>
      <c r="FB232" s="54"/>
      <c r="FC232" s="54"/>
      <c r="FD232" s="54"/>
      <c r="FE232" s="54"/>
      <c r="FF232" s="54"/>
      <c r="FG232" s="54"/>
      <c r="FH232" s="54"/>
      <c r="FI232" s="54"/>
      <c r="FJ232" s="54"/>
      <c r="FK232" s="54"/>
      <c r="FL232" s="54"/>
      <c r="FM232" s="54"/>
      <c r="FN232" s="54"/>
      <c r="FO232" s="54"/>
      <c r="FP232" s="54"/>
      <c r="FQ232" s="54"/>
      <c r="FR232" s="54"/>
      <c r="FS232" s="54"/>
      <c r="FT232" s="54"/>
      <c r="FU232" s="54"/>
      <c r="FV232" s="54"/>
      <c r="FW232" s="54"/>
      <c r="FX232" s="54"/>
      <c r="FY232" s="54"/>
      <c r="FZ232" s="54"/>
      <c r="GA232" s="54"/>
      <c r="GB232" s="54"/>
      <c r="GC232" s="54"/>
      <c r="GD232" s="54"/>
      <c r="GE232" s="54"/>
      <c r="GF232" s="54"/>
      <c r="GG232" s="54"/>
      <c r="GH232" s="54"/>
      <c r="GI232" s="54"/>
      <c r="GJ232" s="54"/>
      <c r="GK232" s="54"/>
      <c r="GL232" s="54"/>
      <c r="GM232" s="54"/>
      <c r="GN232" s="54"/>
      <c r="GO232" s="54"/>
      <c r="GP232" s="54"/>
      <c r="GQ232" s="54"/>
      <c r="GR232" s="54"/>
      <c r="GS232" s="54"/>
      <c r="GT232" s="54"/>
      <c r="GU232" s="54"/>
      <c r="GV232" s="54"/>
      <c r="GW232" s="54"/>
      <c r="GX232" s="54"/>
      <c r="GY232" s="54"/>
      <c r="GZ232" s="54"/>
      <c r="HA232" s="54"/>
      <c r="HB232" s="54"/>
      <c r="HC232" s="54"/>
      <c r="HD232" s="54"/>
      <c r="HE232" s="54"/>
      <c r="HF232" s="54"/>
      <c r="HG232" s="54"/>
      <c r="HH232" s="54"/>
      <c r="HI232" s="54"/>
      <c r="HJ232" s="54"/>
      <c r="HK232" s="54"/>
      <c r="HL232" s="54"/>
      <c r="HM232" s="54"/>
      <c r="HN232" s="54"/>
      <c r="HO232" s="54"/>
      <c r="HP232" s="54"/>
      <c r="HQ232" s="54"/>
      <c r="HR232" s="54"/>
      <c r="HS232" s="54"/>
      <c r="HT232" s="54"/>
      <c r="HU232" s="54"/>
      <c r="HV232" s="54"/>
      <c r="HW232" s="54"/>
      <c r="HX232" s="54"/>
      <c r="HY232" s="54"/>
      <c r="HZ232" s="54"/>
      <c r="IA232" s="54"/>
      <c r="IB232" s="54"/>
      <c r="IC232" s="54"/>
      <c r="ID232" s="54"/>
      <c r="IE232" s="54"/>
      <c r="IF232" s="54"/>
      <c r="IG232" s="54"/>
      <c r="IH232" s="54"/>
      <c r="II232" s="54"/>
    </row>
    <row x14ac:dyDescent="0.25" r="233" customHeight="1" ht="17.25">
      <c r="A233" s="54"/>
      <c r="B233" s="50"/>
      <c r="C233" s="249"/>
      <c r="D233" s="249"/>
      <c r="E233" s="249"/>
      <c r="F233" s="249"/>
      <c r="G233" s="50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4"/>
      <c r="U233" s="51"/>
      <c r="V233" s="51"/>
      <c r="W233" s="52"/>
      <c r="X233" s="52"/>
      <c r="Y233" s="51"/>
      <c r="Z233" s="51"/>
      <c r="AA233" s="51"/>
      <c r="AB233" s="52"/>
      <c r="AC233" s="52"/>
      <c r="AD233" s="52"/>
      <c r="AE233" s="52"/>
      <c r="AF233" s="52"/>
      <c r="AG233" s="52"/>
      <c r="AH233" s="51"/>
      <c r="AI233" s="52"/>
      <c r="AJ233" s="52"/>
      <c r="AK233" s="52"/>
      <c r="AL233" s="52"/>
      <c r="AM233" s="51"/>
      <c r="AN233" s="52"/>
      <c r="AO233" s="52"/>
      <c r="AP233" s="52"/>
      <c r="AQ233" s="52"/>
      <c r="AR233" s="51"/>
      <c r="AS233" s="51"/>
      <c r="AT233" s="51"/>
      <c r="AU233" s="51"/>
      <c r="AV233" s="52"/>
      <c r="AW233" s="51"/>
      <c r="AX233" s="51"/>
      <c r="AY233" s="51"/>
      <c r="AZ233" s="51"/>
      <c r="BA233" s="52"/>
      <c r="BB233" s="51"/>
      <c r="BC233" s="54"/>
      <c r="BD233" s="51"/>
      <c r="BE233" s="51"/>
      <c r="BF233" s="52"/>
      <c r="BG233" s="51"/>
      <c r="BH233" s="51"/>
      <c r="BI233" s="51"/>
      <c r="BJ233" s="51"/>
      <c r="BK233" s="52"/>
      <c r="BL233" s="51"/>
      <c r="BM233" s="54"/>
      <c r="BN233" s="51"/>
      <c r="BO233" s="51"/>
      <c r="BP233" s="52"/>
      <c r="BQ233" s="51"/>
      <c r="BR233" s="54"/>
      <c r="BS233" s="51"/>
      <c r="BT233" s="51"/>
      <c r="BU233" s="52"/>
      <c r="BV233" s="51"/>
      <c r="BW233" s="54"/>
      <c r="BX233" s="51"/>
      <c r="BY233" s="51"/>
      <c r="BZ233" s="52"/>
      <c r="CA233" s="52"/>
      <c r="CB233" s="51"/>
      <c r="CC233" s="72"/>
      <c r="CD233" s="72"/>
      <c r="CE233" s="72"/>
      <c r="CF233" s="72"/>
      <c r="CG233" s="72"/>
      <c r="CH233" s="72"/>
      <c r="CI233" s="72"/>
      <c r="CJ233" s="72"/>
      <c r="CK233" s="72"/>
      <c r="CL233" s="72"/>
      <c r="CM233" s="72"/>
      <c r="CN233" s="72"/>
      <c r="CO233" s="72"/>
      <c r="CP233" s="72"/>
      <c r="CQ233" s="72"/>
      <c r="CR233" s="72"/>
      <c r="CS233" s="72"/>
      <c r="CT233" s="72"/>
      <c r="CU233" s="72"/>
      <c r="CV233" s="72"/>
      <c r="CW233" s="72"/>
      <c r="CX233" s="72"/>
      <c r="CY233" s="72"/>
      <c r="CZ233" s="72"/>
      <c r="DA233" s="72"/>
      <c r="DB233" s="72"/>
      <c r="DC233" s="72"/>
      <c r="DD233" s="72"/>
      <c r="DE233" s="72"/>
      <c r="DF233" s="72"/>
      <c r="DG233" s="72"/>
      <c r="DH233" s="72"/>
      <c r="DI233" s="72"/>
      <c r="DJ233" s="72"/>
      <c r="DK233" s="72"/>
      <c r="DL233" s="72"/>
      <c r="DM233" s="72"/>
      <c r="DN233" s="72"/>
      <c r="DO233" s="72"/>
      <c r="DP233" s="72"/>
      <c r="DQ233" s="72"/>
      <c r="DR233" s="72"/>
      <c r="DS233" s="72"/>
      <c r="DT233" s="72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/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/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/>
      <c r="HR233" s="54"/>
      <c r="HS233" s="54"/>
      <c r="HT233" s="54"/>
      <c r="HU233" s="54"/>
      <c r="HV233" s="54"/>
      <c r="HW233" s="54"/>
      <c r="HX233" s="54"/>
      <c r="HY233" s="54"/>
      <c r="HZ233" s="54"/>
      <c r="IA233" s="54"/>
      <c r="IB233" s="54"/>
      <c r="IC233" s="54"/>
      <c r="ID233" s="54"/>
      <c r="IE233" s="54"/>
      <c r="IF233" s="54"/>
      <c r="IG233" s="54"/>
      <c r="IH233" s="54"/>
      <c r="II233" s="54"/>
    </row>
    <row x14ac:dyDescent="0.25" r="234" customHeight="1" ht="17.25">
      <c r="A234" s="54"/>
      <c r="B234" s="50"/>
      <c r="C234" s="249"/>
      <c r="D234" s="249"/>
      <c r="E234" s="249"/>
      <c r="F234" s="249"/>
      <c r="G234" s="50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4"/>
      <c r="U234" s="51"/>
      <c r="V234" s="51"/>
      <c r="W234" s="52"/>
      <c r="X234" s="52"/>
      <c r="Y234" s="51"/>
      <c r="Z234" s="51"/>
      <c r="AA234" s="51"/>
      <c r="AB234" s="52"/>
      <c r="AC234" s="52"/>
      <c r="AD234" s="52"/>
      <c r="AE234" s="52"/>
      <c r="AF234" s="52"/>
      <c r="AG234" s="52"/>
      <c r="AH234" s="51"/>
      <c r="AI234" s="52"/>
      <c r="AJ234" s="52"/>
      <c r="AK234" s="52"/>
      <c r="AL234" s="52"/>
      <c r="AM234" s="51"/>
      <c r="AN234" s="52"/>
      <c r="AO234" s="52"/>
      <c r="AP234" s="52"/>
      <c r="AQ234" s="52"/>
      <c r="AR234" s="51"/>
      <c r="AS234" s="51"/>
      <c r="AT234" s="51"/>
      <c r="AU234" s="51"/>
      <c r="AV234" s="52"/>
      <c r="AW234" s="51"/>
      <c r="AX234" s="51"/>
      <c r="AY234" s="51"/>
      <c r="AZ234" s="51"/>
      <c r="BA234" s="52"/>
      <c r="BB234" s="51"/>
      <c r="BC234" s="54"/>
      <c r="BD234" s="51"/>
      <c r="BE234" s="51"/>
      <c r="BF234" s="52"/>
      <c r="BG234" s="51"/>
      <c r="BH234" s="51"/>
      <c r="BI234" s="51"/>
      <c r="BJ234" s="51"/>
      <c r="BK234" s="52"/>
      <c r="BL234" s="51"/>
      <c r="BM234" s="54"/>
      <c r="BN234" s="51"/>
      <c r="BO234" s="51"/>
      <c r="BP234" s="52"/>
      <c r="BQ234" s="51"/>
      <c r="BR234" s="54"/>
      <c r="BS234" s="51"/>
      <c r="BT234" s="51"/>
      <c r="BU234" s="52"/>
      <c r="BV234" s="51"/>
      <c r="BW234" s="54"/>
      <c r="BX234" s="51"/>
      <c r="BY234" s="51"/>
      <c r="BZ234" s="52"/>
      <c r="CA234" s="52"/>
      <c r="CB234" s="51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  <c r="CR234" s="72"/>
      <c r="CS234" s="72"/>
      <c r="CT234" s="72"/>
      <c r="CU234" s="72"/>
      <c r="CV234" s="72"/>
      <c r="CW234" s="72"/>
      <c r="CX234" s="72"/>
      <c r="CY234" s="72"/>
      <c r="CZ234" s="72"/>
      <c r="DA234" s="72"/>
      <c r="DB234" s="72"/>
      <c r="DC234" s="72"/>
      <c r="DD234" s="72"/>
      <c r="DE234" s="72"/>
      <c r="DF234" s="72"/>
      <c r="DG234" s="72"/>
      <c r="DH234" s="72"/>
      <c r="DI234" s="72"/>
      <c r="DJ234" s="72"/>
      <c r="DK234" s="72"/>
      <c r="DL234" s="72"/>
      <c r="DM234" s="72"/>
      <c r="DN234" s="72"/>
      <c r="DO234" s="72"/>
      <c r="DP234" s="72"/>
      <c r="DQ234" s="72"/>
      <c r="DR234" s="72"/>
      <c r="DS234" s="72"/>
      <c r="DT234" s="72"/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/>
      <c r="EV234" s="54"/>
      <c r="EW234" s="54"/>
      <c r="EX234" s="54"/>
      <c r="EY234" s="54"/>
      <c r="EZ234" s="54"/>
      <c r="FA234" s="54"/>
      <c r="FB234" s="54"/>
      <c r="FC234" s="54"/>
      <c r="FD234" s="54"/>
      <c r="FE234" s="54"/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/>
      <c r="GI234" s="54"/>
      <c r="GJ234" s="54"/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/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/>
      <c r="HV234" s="54"/>
      <c r="HW234" s="54"/>
      <c r="HX234" s="54"/>
      <c r="HY234" s="54"/>
      <c r="HZ234" s="54"/>
      <c r="IA234" s="54"/>
      <c r="IB234" s="54"/>
      <c r="IC234" s="54"/>
      <c r="ID234" s="54"/>
      <c r="IE234" s="54"/>
      <c r="IF234" s="54"/>
      <c r="IG234" s="54"/>
      <c r="IH234" s="54"/>
      <c r="II234" s="54"/>
    </row>
    <row x14ac:dyDescent="0.25" r="235" customHeight="1" ht="17.25">
      <c r="A235" s="54"/>
      <c r="B235" s="50"/>
      <c r="C235" s="249"/>
      <c r="D235" s="249"/>
      <c r="E235" s="249"/>
      <c r="F235" s="249"/>
      <c r="G235" s="50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4"/>
      <c r="U235" s="51"/>
      <c r="V235" s="51"/>
      <c r="W235" s="52"/>
      <c r="X235" s="52"/>
      <c r="Y235" s="51"/>
      <c r="Z235" s="51"/>
      <c r="AA235" s="51"/>
      <c r="AB235" s="52"/>
      <c r="AC235" s="52"/>
      <c r="AD235" s="52"/>
      <c r="AE235" s="52"/>
      <c r="AF235" s="52"/>
      <c r="AG235" s="52"/>
      <c r="AH235" s="51"/>
      <c r="AI235" s="52"/>
      <c r="AJ235" s="52"/>
      <c r="AK235" s="52"/>
      <c r="AL235" s="52"/>
      <c r="AM235" s="51"/>
      <c r="AN235" s="52"/>
      <c r="AO235" s="52"/>
      <c r="AP235" s="52"/>
      <c r="AQ235" s="52"/>
      <c r="AR235" s="51"/>
      <c r="AS235" s="51"/>
      <c r="AT235" s="51"/>
      <c r="AU235" s="51"/>
      <c r="AV235" s="52"/>
      <c r="AW235" s="51"/>
      <c r="AX235" s="51"/>
      <c r="AY235" s="51"/>
      <c r="AZ235" s="51"/>
      <c r="BA235" s="52"/>
      <c r="BB235" s="51"/>
      <c r="BC235" s="54"/>
      <c r="BD235" s="51"/>
      <c r="BE235" s="51"/>
      <c r="BF235" s="52"/>
      <c r="BG235" s="51"/>
      <c r="BH235" s="51"/>
      <c r="BI235" s="51"/>
      <c r="BJ235" s="51"/>
      <c r="BK235" s="52"/>
      <c r="BL235" s="51"/>
      <c r="BM235" s="54"/>
      <c r="BN235" s="51"/>
      <c r="BO235" s="51"/>
      <c r="BP235" s="52"/>
      <c r="BQ235" s="51"/>
      <c r="BR235" s="54"/>
      <c r="BS235" s="51"/>
      <c r="BT235" s="51"/>
      <c r="BU235" s="52"/>
      <c r="BV235" s="51"/>
      <c r="BW235" s="54"/>
      <c r="BX235" s="51"/>
      <c r="BY235" s="51"/>
      <c r="BZ235" s="52"/>
      <c r="CA235" s="52"/>
      <c r="CB235" s="51"/>
      <c r="CC235" s="72"/>
      <c r="CD235" s="72"/>
      <c r="CE235" s="72"/>
      <c r="CF235" s="72"/>
      <c r="CG235" s="72"/>
      <c r="CH235" s="72"/>
      <c r="CI235" s="72"/>
      <c r="CJ235" s="72"/>
      <c r="CK235" s="72"/>
      <c r="CL235" s="72"/>
      <c r="CM235" s="72"/>
      <c r="CN235" s="72"/>
      <c r="CO235" s="72"/>
      <c r="CP235" s="72"/>
      <c r="CQ235" s="72"/>
      <c r="CR235" s="72"/>
      <c r="CS235" s="72"/>
      <c r="CT235" s="72"/>
      <c r="CU235" s="72"/>
      <c r="CV235" s="72"/>
      <c r="CW235" s="72"/>
      <c r="CX235" s="72"/>
      <c r="CY235" s="72"/>
      <c r="CZ235" s="72"/>
      <c r="DA235" s="72"/>
      <c r="DB235" s="72"/>
      <c r="DC235" s="72"/>
      <c r="DD235" s="72"/>
      <c r="DE235" s="72"/>
      <c r="DF235" s="72"/>
      <c r="DG235" s="72"/>
      <c r="DH235" s="72"/>
      <c r="DI235" s="72"/>
      <c r="DJ235" s="72"/>
      <c r="DK235" s="72"/>
      <c r="DL235" s="72"/>
      <c r="DM235" s="72"/>
      <c r="DN235" s="72"/>
      <c r="DO235" s="72"/>
      <c r="DP235" s="72"/>
      <c r="DQ235" s="72"/>
      <c r="DR235" s="72"/>
      <c r="DS235" s="72"/>
      <c r="DT235" s="72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/>
      <c r="HY235" s="54"/>
      <c r="HZ235" s="54"/>
      <c r="IA235" s="54"/>
      <c r="IB235" s="54"/>
      <c r="IC235" s="54"/>
      <c r="ID235" s="54"/>
      <c r="IE235" s="54"/>
      <c r="IF235" s="54"/>
      <c r="IG235" s="54"/>
      <c r="IH235" s="54"/>
      <c r="II235" s="54"/>
    </row>
    <row x14ac:dyDescent="0.25" r="236" customHeight="1" ht="17.25">
      <c r="A236" s="54"/>
      <c r="B236" s="50"/>
      <c r="C236" s="249"/>
      <c r="D236" s="249"/>
      <c r="E236" s="249"/>
      <c r="F236" s="249"/>
      <c r="G236" s="50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4"/>
      <c r="U236" s="51"/>
      <c r="V236" s="51"/>
      <c r="W236" s="52"/>
      <c r="X236" s="52"/>
      <c r="Y236" s="51"/>
      <c r="Z236" s="51"/>
      <c r="AA236" s="51"/>
      <c r="AB236" s="52"/>
      <c r="AC236" s="52"/>
      <c r="AD236" s="52"/>
      <c r="AE236" s="52"/>
      <c r="AF236" s="52"/>
      <c r="AG236" s="52"/>
      <c r="AH236" s="51"/>
      <c r="AI236" s="52"/>
      <c r="AJ236" s="52"/>
      <c r="AK236" s="52"/>
      <c r="AL236" s="52"/>
      <c r="AM236" s="51"/>
      <c r="AN236" s="52"/>
      <c r="AO236" s="52"/>
      <c r="AP236" s="52"/>
      <c r="AQ236" s="52"/>
      <c r="AR236" s="51"/>
      <c r="AS236" s="51"/>
      <c r="AT236" s="51"/>
      <c r="AU236" s="51"/>
      <c r="AV236" s="52"/>
      <c r="AW236" s="51"/>
      <c r="AX236" s="51"/>
      <c r="AY236" s="51"/>
      <c r="AZ236" s="51"/>
      <c r="BA236" s="52"/>
      <c r="BB236" s="51"/>
      <c r="BC236" s="54"/>
      <c r="BD236" s="51"/>
      <c r="BE236" s="51"/>
      <c r="BF236" s="52"/>
      <c r="BG236" s="51"/>
      <c r="BH236" s="51"/>
      <c r="BI236" s="51"/>
      <c r="BJ236" s="51"/>
      <c r="BK236" s="52"/>
      <c r="BL236" s="51"/>
      <c r="BM236" s="54"/>
      <c r="BN236" s="51"/>
      <c r="BO236" s="51"/>
      <c r="BP236" s="52"/>
      <c r="BQ236" s="51"/>
      <c r="BR236" s="54"/>
      <c r="BS236" s="51"/>
      <c r="BT236" s="51"/>
      <c r="BU236" s="52"/>
      <c r="BV236" s="51"/>
      <c r="BW236" s="54"/>
      <c r="BX236" s="51"/>
      <c r="BY236" s="51"/>
      <c r="BZ236" s="52"/>
      <c r="CA236" s="52"/>
      <c r="CB236" s="51"/>
      <c r="CC236" s="72"/>
      <c r="CD236" s="72"/>
      <c r="CE236" s="72"/>
      <c r="CF236" s="72"/>
      <c r="CG236" s="72"/>
      <c r="CH236" s="72"/>
      <c r="CI236" s="72"/>
      <c r="CJ236" s="72"/>
      <c r="CK236" s="72"/>
      <c r="CL236" s="72"/>
      <c r="CM236" s="72"/>
      <c r="CN236" s="72"/>
      <c r="CO236" s="72"/>
      <c r="CP236" s="72"/>
      <c r="CQ236" s="72"/>
      <c r="CR236" s="72"/>
      <c r="CS236" s="72"/>
      <c r="CT236" s="72"/>
      <c r="CU236" s="72"/>
      <c r="CV236" s="72"/>
      <c r="CW236" s="72"/>
      <c r="CX236" s="72"/>
      <c r="CY236" s="72"/>
      <c r="CZ236" s="72"/>
      <c r="DA236" s="72"/>
      <c r="DB236" s="72"/>
      <c r="DC236" s="72"/>
      <c r="DD236" s="72"/>
      <c r="DE236" s="72"/>
      <c r="DF236" s="72"/>
      <c r="DG236" s="72"/>
      <c r="DH236" s="72"/>
      <c r="DI236" s="72"/>
      <c r="DJ236" s="72"/>
      <c r="DK236" s="72"/>
      <c r="DL236" s="72"/>
      <c r="DM236" s="72"/>
      <c r="DN236" s="72"/>
      <c r="DO236" s="72"/>
      <c r="DP236" s="72"/>
      <c r="DQ236" s="72"/>
      <c r="DR236" s="72"/>
      <c r="DS236" s="72"/>
      <c r="DT236" s="72"/>
      <c r="DU236" s="54"/>
      <c r="DV236" s="54"/>
      <c r="DW236" s="54"/>
      <c r="DX236" s="54"/>
      <c r="DY236" s="54"/>
      <c r="DZ236" s="54"/>
      <c r="EA236" s="54"/>
      <c r="EB236" s="54"/>
      <c r="EC236" s="54"/>
      <c r="ED236" s="54"/>
      <c r="EE236" s="54"/>
      <c r="EF236" s="54"/>
      <c r="EG236" s="54"/>
      <c r="EH236" s="54"/>
      <c r="EI236" s="54"/>
      <c r="EJ236" s="54"/>
      <c r="EK236" s="54"/>
      <c r="EL236" s="54"/>
      <c r="EM236" s="54"/>
      <c r="EN236" s="54"/>
      <c r="EO236" s="54"/>
      <c r="EP236" s="54"/>
      <c r="EQ236" s="54"/>
      <c r="ER236" s="54"/>
      <c r="ES236" s="54"/>
      <c r="ET236" s="54"/>
      <c r="EU236" s="54"/>
      <c r="EV236" s="54"/>
      <c r="EW236" s="54"/>
      <c r="EX236" s="54"/>
      <c r="EY236" s="54"/>
      <c r="EZ236" s="54"/>
      <c r="FA236" s="54"/>
      <c r="FB236" s="54"/>
      <c r="FC236" s="54"/>
      <c r="FD236" s="54"/>
      <c r="FE236" s="54"/>
      <c r="FF236" s="54"/>
      <c r="FG236" s="54"/>
      <c r="FH236" s="54"/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/>
      <c r="FU236" s="54"/>
      <c r="FV236" s="54"/>
      <c r="FW236" s="54"/>
      <c r="FX236" s="54"/>
      <c r="FY236" s="54"/>
      <c r="FZ236" s="54"/>
      <c r="GA236" s="54"/>
      <c r="GB236" s="54"/>
      <c r="GC236" s="54"/>
      <c r="GD236" s="54"/>
      <c r="GE236" s="54"/>
      <c r="GF236" s="54"/>
      <c r="GG236" s="54"/>
      <c r="GH236" s="54"/>
      <c r="GI236" s="54"/>
      <c r="GJ236" s="54"/>
      <c r="GK236" s="54"/>
      <c r="GL236" s="54"/>
      <c r="GM236" s="54"/>
      <c r="GN236" s="54"/>
      <c r="GO236" s="54"/>
      <c r="GP236" s="54"/>
      <c r="GQ236" s="54"/>
      <c r="GR236" s="54"/>
      <c r="GS236" s="54"/>
      <c r="GT236" s="54"/>
      <c r="GU236" s="54"/>
      <c r="GV236" s="54"/>
      <c r="GW236" s="54"/>
      <c r="GX236" s="54"/>
      <c r="GY236" s="54"/>
      <c r="GZ236" s="54"/>
      <c r="HA236" s="54"/>
      <c r="HB236" s="54"/>
      <c r="HC236" s="54"/>
      <c r="HD236" s="54"/>
      <c r="HE236" s="54"/>
      <c r="HF236" s="54"/>
      <c r="HG236" s="54"/>
      <c r="HH236" s="54"/>
      <c r="HI236" s="54"/>
      <c r="HJ236" s="54"/>
      <c r="HK236" s="54"/>
      <c r="HL236" s="54"/>
      <c r="HM236" s="54"/>
      <c r="HN236" s="54"/>
      <c r="HO236" s="54"/>
      <c r="HP236" s="54"/>
      <c r="HQ236" s="54"/>
      <c r="HR236" s="54"/>
      <c r="HS236" s="54"/>
      <c r="HT236" s="54"/>
      <c r="HU236" s="54"/>
      <c r="HV236" s="54"/>
      <c r="HW236" s="54"/>
      <c r="HX236" s="54"/>
      <c r="HY236" s="54"/>
      <c r="HZ236" s="54"/>
      <c r="IA236" s="54"/>
      <c r="IB236" s="54"/>
      <c r="IC236" s="54"/>
      <c r="ID236" s="54"/>
      <c r="IE236" s="54"/>
      <c r="IF236" s="54"/>
      <c r="IG236" s="54"/>
      <c r="IH236" s="54"/>
      <c r="II236" s="54"/>
    </row>
    <row x14ac:dyDescent="0.25" r="237" customHeight="1" ht="17.25">
      <c r="A237" s="54"/>
      <c r="B237" s="50"/>
      <c r="C237" s="249"/>
      <c r="D237" s="249"/>
      <c r="E237" s="249"/>
      <c r="F237" s="249"/>
      <c r="G237" s="50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4"/>
      <c r="U237" s="51"/>
      <c r="V237" s="51"/>
      <c r="W237" s="52"/>
      <c r="X237" s="52"/>
      <c r="Y237" s="51"/>
      <c r="Z237" s="51"/>
      <c r="AA237" s="51"/>
      <c r="AB237" s="52"/>
      <c r="AC237" s="52"/>
      <c r="AD237" s="52"/>
      <c r="AE237" s="52"/>
      <c r="AF237" s="52"/>
      <c r="AG237" s="52"/>
      <c r="AH237" s="51"/>
      <c r="AI237" s="52"/>
      <c r="AJ237" s="52"/>
      <c r="AK237" s="52"/>
      <c r="AL237" s="52"/>
      <c r="AM237" s="51"/>
      <c r="AN237" s="52"/>
      <c r="AO237" s="52"/>
      <c r="AP237" s="52"/>
      <c r="AQ237" s="52"/>
      <c r="AR237" s="51"/>
      <c r="AS237" s="51"/>
      <c r="AT237" s="51"/>
      <c r="AU237" s="51"/>
      <c r="AV237" s="52"/>
      <c r="AW237" s="51"/>
      <c r="AX237" s="51"/>
      <c r="AY237" s="51"/>
      <c r="AZ237" s="51"/>
      <c r="BA237" s="52"/>
      <c r="BB237" s="51"/>
      <c r="BC237" s="54"/>
      <c r="BD237" s="51"/>
      <c r="BE237" s="51"/>
      <c r="BF237" s="52"/>
      <c r="BG237" s="51"/>
      <c r="BH237" s="51"/>
      <c r="BI237" s="51"/>
      <c r="BJ237" s="51"/>
      <c r="BK237" s="52"/>
      <c r="BL237" s="51"/>
      <c r="BM237" s="54"/>
      <c r="BN237" s="51"/>
      <c r="BO237" s="51"/>
      <c r="BP237" s="52"/>
      <c r="BQ237" s="51"/>
      <c r="BR237" s="54"/>
      <c r="BS237" s="51"/>
      <c r="BT237" s="51"/>
      <c r="BU237" s="52"/>
      <c r="BV237" s="51"/>
      <c r="BW237" s="54"/>
      <c r="BX237" s="51"/>
      <c r="BY237" s="51"/>
      <c r="BZ237" s="52"/>
      <c r="CA237" s="52"/>
      <c r="CB237" s="51"/>
      <c r="CC237" s="72"/>
      <c r="CD237" s="72"/>
      <c r="CE237" s="72"/>
      <c r="CF237" s="72"/>
      <c r="CG237" s="72"/>
      <c r="CH237" s="72"/>
      <c r="CI237" s="72"/>
      <c r="CJ237" s="72"/>
      <c r="CK237" s="72"/>
      <c r="CL237" s="72"/>
      <c r="CM237" s="72"/>
      <c r="CN237" s="72"/>
      <c r="CO237" s="72"/>
      <c r="CP237" s="72"/>
      <c r="CQ237" s="72"/>
      <c r="CR237" s="72"/>
      <c r="CS237" s="72"/>
      <c r="CT237" s="72"/>
      <c r="CU237" s="72"/>
      <c r="CV237" s="72"/>
      <c r="CW237" s="72"/>
      <c r="CX237" s="72"/>
      <c r="CY237" s="72"/>
      <c r="CZ237" s="72"/>
      <c r="DA237" s="72"/>
      <c r="DB237" s="72"/>
      <c r="DC237" s="72"/>
      <c r="DD237" s="72"/>
      <c r="DE237" s="72"/>
      <c r="DF237" s="72"/>
      <c r="DG237" s="72"/>
      <c r="DH237" s="72"/>
      <c r="DI237" s="72"/>
      <c r="DJ237" s="72"/>
      <c r="DK237" s="72"/>
      <c r="DL237" s="72"/>
      <c r="DM237" s="72"/>
      <c r="DN237" s="72"/>
      <c r="DO237" s="72"/>
      <c r="DP237" s="72"/>
      <c r="DQ237" s="72"/>
      <c r="DR237" s="72"/>
      <c r="DS237" s="72"/>
      <c r="DT237" s="72"/>
      <c r="DU237" s="54"/>
      <c r="DV237" s="54"/>
      <c r="DW237" s="54"/>
      <c r="DX237" s="54"/>
      <c r="DY237" s="54"/>
      <c r="DZ237" s="54"/>
      <c r="EA237" s="54"/>
      <c r="EB237" s="54"/>
      <c r="EC237" s="54"/>
      <c r="ED237" s="54"/>
      <c r="EE237" s="54"/>
      <c r="EF237" s="54"/>
      <c r="EG237" s="54"/>
      <c r="EH237" s="54"/>
      <c r="EI237" s="54"/>
      <c r="EJ237" s="54"/>
      <c r="EK237" s="54"/>
      <c r="EL237" s="54"/>
      <c r="EM237" s="54"/>
      <c r="EN237" s="54"/>
      <c r="EO237" s="54"/>
      <c r="EP237" s="54"/>
      <c r="EQ237" s="54"/>
      <c r="ER237" s="54"/>
      <c r="ES237" s="54"/>
      <c r="ET237" s="54"/>
      <c r="EU237" s="54"/>
      <c r="EV237" s="54"/>
      <c r="EW237" s="54"/>
      <c r="EX237" s="54"/>
      <c r="EY237" s="54"/>
      <c r="EZ237" s="54"/>
      <c r="FA237" s="54"/>
      <c r="FB237" s="54"/>
      <c r="FC237" s="54"/>
      <c r="FD237" s="54"/>
      <c r="FE237" s="54"/>
      <c r="FF237" s="54"/>
      <c r="FG237" s="54"/>
      <c r="FH237" s="54"/>
      <c r="FI237" s="54"/>
      <c r="FJ237" s="54"/>
      <c r="FK237" s="54"/>
      <c r="FL237" s="54"/>
      <c r="FM237" s="54"/>
      <c r="FN237" s="54"/>
      <c r="FO237" s="54"/>
      <c r="FP237" s="54"/>
      <c r="FQ237" s="54"/>
      <c r="FR237" s="54"/>
      <c r="FS237" s="54"/>
      <c r="FT237" s="54"/>
      <c r="FU237" s="54"/>
      <c r="FV237" s="54"/>
      <c r="FW237" s="54"/>
      <c r="FX237" s="54"/>
      <c r="FY237" s="54"/>
      <c r="FZ237" s="54"/>
      <c r="GA237" s="54"/>
      <c r="GB237" s="54"/>
      <c r="GC237" s="54"/>
      <c r="GD237" s="54"/>
      <c r="GE237" s="54"/>
      <c r="GF237" s="54"/>
      <c r="GG237" s="54"/>
      <c r="GH237" s="54"/>
      <c r="GI237" s="54"/>
      <c r="GJ237" s="54"/>
      <c r="GK237" s="54"/>
      <c r="GL237" s="54"/>
      <c r="GM237" s="54"/>
      <c r="GN237" s="54"/>
      <c r="GO237" s="54"/>
      <c r="GP237" s="54"/>
      <c r="GQ237" s="54"/>
      <c r="GR237" s="54"/>
      <c r="GS237" s="54"/>
      <c r="GT237" s="54"/>
      <c r="GU237" s="54"/>
      <c r="GV237" s="54"/>
      <c r="GW237" s="54"/>
      <c r="GX237" s="54"/>
      <c r="GY237" s="54"/>
      <c r="GZ237" s="54"/>
      <c r="HA237" s="54"/>
      <c r="HB237" s="54"/>
      <c r="HC237" s="54"/>
      <c r="HD237" s="54"/>
      <c r="HE237" s="54"/>
      <c r="HF237" s="54"/>
      <c r="HG237" s="54"/>
      <c r="HH237" s="54"/>
      <c r="HI237" s="54"/>
      <c r="HJ237" s="54"/>
      <c r="HK237" s="54"/>
      <c r="HL237" s="54"/>
      <c r="HM237" s="54"/>
      <c r="HN237" s="54"/>
      <c r="HO237" s="54"/>
      <c r="HP237" s="54"/>
      <c r="HQ237" s="54"/>
      <c r="HR237" s="54"/>
      <c r="HS237" s="54"/>
      <c r="HT237" s="54"/>
      <c r="HU237" s="54"/>
      <c r="HV237" s="54"/>
      <c r="HW237" s="54"/>
      <c r="HX237" s="54"/>
      <c r="HY237" s="54"/>
      <c r="HZ237" s="54"/>
      <c r="IA237" s="54"/>
      <c r="IB237" s="54"/>
      <c r="IC237" s="54"/>
      <c r="ID237" s="54"/>
      <c r="IE237" s="54"/>
      <c r="IF237" s="54"/>
      <c r="IG237" s="54"/>
      <c r="IH237" s="54"/>
      <c r="II237" s="54"/>
    </row>
    <row x14ac:dyDescent="0.25" r="238" customHeight="1" ht="17.25">
      <c r="A238" s="54"/>
      <c r="B238" s="50"/>
      <c r="C238" s="249"/>
      <c r="D238" s="249"/>
      <c r="E238" s="249"/>
      <c r="F238" s="249"/>
      <c r="G238" s="50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4"/>
      <c r="U238" s="51"/>
      <c r="V238" s="51"/>
      <c r="W238" s="52"/>
      <c r="X238" s="52"/>
      <c r="Y238" s="51"/>
      <c r="Z238" s="51"/>
      <c r="AA238" s="51"/>
      <c r="AB238" s="52"/>
      <c r="AC238" s="52"/>
      <c r="AD238" s="52"/>
      <c r="AE238" s="52"/>
      <c r="AF238" s="52"/>
      <c r="AG238" s="52"/>
      <c r="AH238" s="51"/>
      <c r="AI238" s="52"/>
      <c r="AJ238" s="52"/>
      <c r="AK238" s="52"/>
      <c r="AL238" s="52"/>
      <c r="AM238" s="51"/>
      <c r="AN238" s="52"/>
      <c r="AO238" s="52"/>
      <c r="AP238" s="52"/>
      <c r="AQ238" s="52"/>
      <c r="AR238" s="51"/>
      <c r="AS238" s="51"/>
      <c r="AT238" s="51"/>
      <c r="AU238" s="51"/>
      <c r="AV238" s="52"/>
      <c r="AW238" s="51"/>
      <c r="AX238" s="51"/>
      <c r="AY238" s="51"/>
      <c r="AZ238" s="51"/>
      <c r="BA238" s="52"/>
      <c r="BB238" s="51"/>
      <c r="BC238" s="54"/>
      <c r="BD238" s="51"/>
      <c r="BE238" s="51"/>
      <c r="BF238" s="52"/>
      <c r="BG238" s="51"/>
      <c r="BH238" s="51"/>
      <c r="BI238" s="51"/>
      <c r="BJ238" s="51"/>
      <c r="BK238" s="52"/>
      <c r="BL238" s="51"/>
      <c r="BM238" s="54"/>
      <c r="BN238" s="51"/>
      <c r="BO238" s="51"/>
      <c r="BP238" s="52"/>
      <c r="BQ238" s="51"/>
      <c r="BR238" s="54"/>
      <c r="BS238" s="51"/>
      <c r="BT238" s="51"/>
      <c r="BU238" s="52"/>
      <c r="BV238" s="51"/>
      <c r="BW238" s="54"/>
      <c r="BX238" s="51"/>
      <c r="BY238" s="51"/>
      <c r="BZ238" s="52"/>
      <c r="CA238" s="52"/>
      <c r="CB238" s="51"/>
      <c r="CC238" s="72"/>
      <c r="CD238" s="72"/>
      <c r="CE238" s="72"/>
      <c r="CF238" s="72"/>
      <c r="CG238" s="72"/>
      <c r="CH238" s="72"/>
      <c r="CI238" s="72"/>
      <c r="CJ238" s="72"/>
      <c r="CK238" s="72"/>
      <c r="CL238" s="72"/>
      <c r="CM238" s="72"/>
      <c r="CN238" s="72"/>
      <c r="CO238" s="72"/>
      <c r="CP238" s="72"/>
      <c r="CQ238" s="72"/>
      <c r="CR238" s="72"/>
      <c r="CS238" s="72"/>
      <c r="CT238" s="72"/>
      <c r="CU238" s="72"/>
      <c r="CV238" s="72"/>
      <c r="CW238" s="72"/>
      <c r="CX238" s="72"/>
      <c r="CY238" s="72"/>
      <c r="CZ238" s="72"/>
      <c r="DA238" s="72"/>
      <c r="DB238" s="72"/>
      <c r="DC238" s="72"/>
      <c r="DD238" s="72"/>
      <c r="DE238" s="72"/>
      <c r="DF238" s="72"/>
      <c r="DG238" s="72"/>
      <c r="DH238" s="72"/>
      <c r="DI238" s="72"/>
      <c r="DJ238" s="72"/>
      <c r="DK238" s="72"/>
      <c r="DL238" s="72"/>
      <c r="DM238" s="72"/>
      <c r="DN238" s="72"/>
      <c r="DO238" s="72"/>
      <c r="DP238" s="72"/>
      <c r="DQ238" s="72"/>
      <c r="DR238" s="72"/>
      <c r="DS238" s="72"/>
      <c r="DT238" s="72"/>
      <c r="DU238" s="54"/>
      <c r="DV238" s="54"/>
      <c r="DW238" s="54"/>
      <c r="DX238" s="54"/>
      <c r="DY238" s="54"/>
      <c r="DZ238" s="54"/>
      <c r="EA238" s="54"/>
      <c r="EB238" s="54"/>
      <c r="EC238" s="54"/>
      <c r="ED238" s="54"/>
      <c r="EE238" s="54"/>
      <c r="EF238" s="54"/>
      <c r="EG238" s="54"/>
      <c r="EH238" s="54"/>
      <c r="EI238" s="54"/>
      <c r="EJ238" s="54"/>
      <c r="EK238" s="54"/>
      <c r="EL238" s="54"/>
      <c r="EM238" s="54"/>
      <c r="EN238" s="54"/>
      <c r="EO238" s="54"/>
      <c r="EP238" s="54"/>
      <c r="EQ238" s="54"/>
      <c r="ER238" s="54"/>
      <c r="ES238" s="54"/>
      <c r="ET238" s="54"/>
      <c r="EU238" s="54"/>
      <c r="EV238" s="54"/>
      <c r="EW238" s="54"/>
      <c r="EX238" s="54"/>
      <c r="EY238" s="54"/>
      <c r="EZ238" s="54"/>
      <c r="FA238" s="54"/>
      <c r="FB238" s="54"/>
      <c r="FC238" s="54"/>
      <c r="FD238" s="54"/>
      <c r="FE238" s="54"/>
      <c r="FF238" s="54"/>
      <c r="FG238" s="54"/>
      <c r="FH238" s="54"/>
      <c r="FI238" s="54"/>
      <c r="FJ238" s="54"/>
      <c r="FK238" s="54"/>
      <c r="FL238" s="54"/>
      <c r="FM238" s="54"/>
      <c r="FN238" s="54"/>
      <c r="FO238" s="54"/>
      <c r="FP238" s="54"/>
      <c r="FQ238" s="54"/>
      <c r="FR238" s="54"/>
      <c r="FS238" s="54"/>
      <c r="FT238" s="54"/>
      <c r="FU238" s="54"/>
      <c r="FV238" s="54"/>
      <c r="FW238" s="54"/>
      <c r="FX238" s="54"/>
      <c r="FY238" s="54"/>
      <c r="FZ238" s="54"/>
      <c r="GA238" s="54"/>
      <c r="GB238" s="54"/>
      <c r="GC238" s="54"/>
      <c r="GD238" s="54"/>
      <c r="GE238" s="54"/>
      <c r="GF238" s="54"/>
      <c r="GG238" s="54"/>
      <c r="GH238" s="54"/>
      <c r="GI238" s="54"/>
      <c r="GJ238" s="54"/>
      <c r="GK238" s="54"/>
      <c r="GL238" s="54"/>
      <c r="GM238" s="54"/>
      <c r="GN238" s="54"/>
      <c r="GO238" s="54"/>
      <c r="GP238" s="54"/>
      <c r="GQ238" s="54"/>
      <c r="GR238" s="54"/>
      <c r="GS238" s="54"/>
      <c r="GT238" s="54"/>
      <c r="GU238" s="54"/>
      <c r="GV238" s="54"/>
      <c r="GW238" s="54"/>
      <c r="GX238" s="54"/>
      <c r="GY238" s="54"/>
      <c r="GZ238" s="54"/>
      <c r="HA238" s="54"/>
      <c r="HB238" s="54"/>
      <c r="HC238" s="54"/>
      <c r="HD238" s="54"/>
      <c r="HE238" s="54"/>
      <c r="HF238" s="54"/>
      <c r="HG238" s="54"/>
      <c r="HH238" s="54"/>
      <c r="HI238" s="54"/>
      <c r="HJ238" s="54"/>
      <c r="HK238" s="54"/>
      <c r="HL238" s="54"/>
      <c r="HM238" s="54"/>
      <c r="HN238" s="54"/>
      <c r="HO238" s="54"/>
      <c r="HP238" s="54"/>
      <c r="HQ238" s="54"/>
      <c r="HR238" s="54"/>
      <c r="HS238" s="54"/>
      <c r="HT238" s="54"/>
      <c r="HU238" s="54"/>
      <c r="HV238" s="54"/>
      <c r="HW238" s="54"/>
      <c r="HX238" s="54"/>
      <c r="HY238" s="54"/>
      <c r="HZ238" s="54"/>
      <c r="IA238" s="54"/>
      <c r="IB238" s="54"/>
      <c r="IC238" s="54"/>
      <c r="ID238" s="54"/>
      <c r="IE238" s="54"/>
      <c r="IF238" s="54"/>
      <c r="IG238" s="54"/>
      <c r="IH238" s="54"/>
      <c r="II238" s="54"/>
    </row>
    <row x14ac:dyDescent="0.25" r="239" customHeight="1" ht="17.25">
      <c r="A239" s="54"/>
      <c r="B239" s="50"/>
      <c r="C239" s="249"/>
      <c r="D239" s="249"/>
      <c r="E239" s="249"/>
      <c r="F239" s="249"/>
      <c r="G239" s="50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4"/>
      <c r="U239" s="51"/>
      <c r="V239" s="51"/>
      <c r="W239" s="52"/>
      <c r="X239" s="52"/>
      <c r="Y239" s="51"/>
      <c r="Z239" s="51"/>
      <c r="AA239" s="51"/>
      <c r="AB239" s="52"/>
      <c r="AC239" s="52"/>
      <c r="AD239" s="52"/>
      <c r="AE239" s="52"/>
      <c r="AF239" s="52"/>
      <c r="AG239" s="52"/>
      <c r="AH239" s="51"/>
      <c r="AI239" s="52"/>
      <c r="AJ239" s="52"/>
      <c r="AK239" s="52"/>
      <c r="AL239" s="52"/>
      <c r="AM239" s="51"/>
      <c r="AN239" s="52"/>
      <c r="AO239" s="52"/>
      <c r="AP239" s="52"/>
      <c r="AQ239" s="52"/>
      <c r="AR239" s="51"/>
      <c r="AS239" s="51"/>
      <c r="AT239" s="51"/>
      <c r="AU239" s="51"/>
      <c r="AV239" s="52"/>
      <c r="AW239" s="51"/>
      <c r="AX239" s="51"/>
      <c r="AY239" s="51"/>
      <c r="AZ239" s="51"/>
      <c r="BA239" s="52"/>
      <c r="BB239" s="51"/>
      <c r="BC239" s="54"/>
      <c r="BD239" s="51"/>
      <c r="BE239" s="51"/>
      <c r="BF239" s="52"/>
      <c r="BG239" s="51"/>
      <c r="BH239" s="51"/>
      <c r="BI239" s="51"/>
      <c r="BJ239" s="51"/>
      <c r="BK239" s="52"/>
      <c r="BL239" s="51"/>
      <c r="BM239" s="54"/>
      <c r="BN239" s="51"/>
      <c r="BO239" s="51"/>
      <c r="BP239" s="52"/>
      <c r="BQ239" s="51"/>
      <c r="BR239" s="54"/>
      <c r="BS239" s="51"/>
      <c r="BT239" s="51"/>
      <c r="BU239" s="52"/>
      <c r="BV239" s="51"/>
      <c r="BW239" s="54"/>
      <c r="BX239" s="51"/>
      <c r="BY239" s="51"/>
      <c r="BZ239" s="52"/>
      <c r="CA239" s="52"/>
      <c r="CB239" s="51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  <c r="CR239" s="72"/>
      <c r="CS239" s="72"/>
      <c r="CT239" s="72"/>
      <c r="CU239" s="72"/>
      <c r="CV239" s="72"/>
      <c r="CW239" s="72"/>
      <c r="CX239" s="72"/>
      <c r="CY239" s="72"/>
      <c r="CZ239" s="72"/>
      <c r="DA239" s="72"/>
      <c r="DB239" s="72"/>
      <c r="DC239" s="72"/>
      <c r="DD239" s="72"/>
      <c r="DE239" s="72"/>
      <c r="DF239" s="72"/>
      <c r="DG239" s="72"/>
      <c r="DH239" s="72"/>
      <c r="DI239" s="72"/>
      <c r="DJ239" s="72"/>
      <c r="DK239" s="72"/>
      <c r="DL239" s="72"/>
      <c r="DM239" s="72"/>
      <c r="DN239" s="72"/>
      <c r="DO239" s="72"/>
      <c r="DP239" s="72"/>
      <c r="DQ239" s="72"/>
      <c r="DR239" s="72"/>
      <c r="DS239" s="72"/>
      <c r="DT239" s="72"/>
      <c r="DU239" s="54"/>
      <c r="DV239" s="54"/>
      <c r="DW239" s="54"/>
      <c r="DX239" s="54"/>
      <c r="DY239" s="54"/>
      <c r="DZ239" s="54"/>
      <c r="EA239" s="54"/>
      <c r="EB239" s="54"/>
      <c r="EC239" s="54"/>
      <c r="ED239" s="54"/>
      <c r="EE239" s="54"/>
      <c r="EF239" s="54"/>
      <c r="EG239" s="54"/>
      <c r="EH239" s="54"/>
      <c r="EI239" s="54"/>
      <c r="EJ239" s="54"/>
      <c r="EK239" s="54"/>
      <c r="EL239" s="54"/>
      <c r="EM239" s="54"/>
      <c r="EN239" s="54"/>
      <c r="EO239" s="54"/>
      <c r="EP239" s="54"/>
      <c r="EQ239" s="54"/>
      <c r="ER239" s="54"/>
      <c r="ES239" s="54"/>
      <c r="ET239" s="54"/>
      <c r="EU239" s="54"/>
      <c r="EV239" s="54"/>
      <c r="EW239" s="54"/>
      <c r="EX239" s="54"/>
      <c r="EY239" s="54"/>
      <c r="EZ239" s="54"/>
      <c r="FA239" s="54"/>
      <c r="FB239" s="54"/>
      <c r="FC239" s="54"/>
      <c r="FD239" s="54"/>
      <c r="FE239" s="54"/>
      <c r="FF239" s="54"/>
      <c r="FG239" s="54"/>
      <c r="FH239" s="54"/>
      <c r="FI239" s="54"/>
      <c r="FJ239" s="54"/>
      <c r="FK239" s="54"/>
      <c r="FL239" s="54"/>
      <c r="FM239" s="54"/>
      <c r="FN239" s="54"/>
      <c r="FO239" s="54"/>
      <c r="FP239" s="54"/>
      <c r="FQ239" s="54"/>
      <c r="FR239" s="54"/>
      <c r="FS239" s="54"/>
      <c r="FT239" s="54"/>
      <c r="FU239" s="54"/>
      <c r="FV239" s="54"/>
      <c r="FW239" s="54"/>
      <c r="FX239" s="54"/>
      <c r="FY239" s="54"/>
      <c r="FZ239" s="54"/>
      <c r="GA239" s="54"/>
      <c r="GB239" s="54"/>
      <c r="GC239" s="54"/>
      <c r="GD239" s="54"/>
      <c r="GE239" s="54"/>
      <c r="GF239" s="54"/>
      <c r="GG239" s="54"/>
      <c r="GH239" s="54"/>
      <c r="GI239" s="54"/>
      <c r="GJ239" s="54"/>
      <c r="GK239" s="54"/>
      <c r="GL239" s="54"/>
      <c r="GM239" s="54"/>
      <c r="GN239" s="54"/>
      <c r="GO239" s="54"/>
      <c r="GP239" s="54"/>
      <c r="GQ239" s="54"/>
      <c r="GR239" s="54"/>
      <c r="GS239" s="54"/>
      <c r="GT239" s="54"/>
      <c r="GU239" s="54"/>
      <c r="GV239" s="54"/>
      <c r="GW239" s="54"/>
      <c r="GX239" s="54"/>
      <c r="GY239" s="54"/>
      <c r="GZ239" s="54"/>
      <c r="HA239" s="54"/>
      <c r="HB239" s="54"/>
      <c r="HC239" s="54"/>
      <c r="HD239" s="54"/>
      <c r="HE239" s="54"/>
      <c r="HF239" s="54"/>
      <c r="HG239" s="54"/>
      <c r="HH239" s="54"/>
      <c r="HI239" s="54"/>
      <c r="HJ239" s="54"/>
      <c r="HK239" s="54"/>
      <c r="HL239" s="54"/>
      <c r="HM239" s="54"/>
      <c r="HN239" s="54"/>
      <c r="HO239" s="54"/>
      <c r="HP239" s="54"/>
      <c r="HQ239" s="54"/>
      <c r="HR239" s="54"/>
      <c r="HS239" s="54"/>
      <c r="HT239" s="54"/>
      <c r="HU239" s="54"/>
      <c r="HV239" s="54"/>
      <c r="HW239" s="54"/>
      <c r="HX239" s="54"/>
      <c r="HY239" s="54"/>
      <c r="HZ239" s="54"/>
      <c r="IA239" s="54"/>
      <c r="IB239" s="54"/>
      <c r="IC239" s="54"/>
      <c r="ID239" s="54"/>
      <c r="IE239" s="54"/>
      <c r="IF239" s="54"/>
      <c r="IG239" s="54"/>
      <c r="IH239" s="54"/>
      <c r="II239" s="54"/>
    </row>
    <row x14ac:dyDescent="0.25" r="240" customHeight="1" ht="17.25">
      <c r="A240" s="54"/>
      <c r="B240" s="50"/>
      <c r="C240" s="249"/>
      <c r="D240" s="249"/>
      <c r="E240" s="249"/>
      <c r="F240" s="249"/>
      <c r="G240" s="50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4"/>
      <c r="U240" s="51"/>
      <c r="V240" s="51"/>
      <c r="W240" s="52"/>
      <c r="X240" s="52"/>
      <c r="Y240" s="51"/>
      <c r="Z240" s="51"/>
      <c r="AA240" s="51"/>
      <c r="AB240" s="52"/>
      <c r="AC240" s="52"/>
      <c r="AD240" s="52"/>
      <c r="AE240" s="52"/>
      <c r="AF240" s="52"/>
      <c r="AG240" s="52"/>
      <c r="AH240" s="51"/>
      <c r="AI240" s="52"/>
      <c r="AJ240" s="52"/>
      <c r="AK240" s="52"/>
      <c r="AL240" s="52"/>
      <c r="AM240" s="51"/>
      <c r="AN240" s="52"/>
      <c r="AO240" s="52"/>
      <c r="AP240" s="52"/>
      <c r="AQ240" s="52"/>
      <c r="AR240" s="51"/>
      <c r="AS240" s="51"/>
      <c r="AT240" s="51"/>
      <c r="AU240" s="51"/>
      <c r="AV240" s="52"/>
      <c r="AW240" s="51"/>
      <c r="AX240" s="51"/>
      <c r="AY240" s="51"/>
      <c r="AZ240" s="51"/>
      <c r="BA240" s="52"/>
      <c r="BB240" s="51"/>
      <c r="BC240" s="54"/>
      <c r="BD240" s="51"/>
      <c r="BE240" s="51"/>
      <c r="BF240" s="52"/>
      <c r="BG240" s="51"/>
      <c r="BH240" s="51"/>
      <c r="BI240" s="51"/>
      <c r="BJ240" s="51"/>
      <c r="BK240" s="52"/>
      <c r="BL240" s="51"/>
      <c r="BM240" s="54"/>
      <c r="BN240" s="51"/>
      <c r="BO240" s="51"/>
      <c r="BP240" s="52"/>
      <c r="BQ240" s="51"/>
      <c r="BR240" s="54"/>
      <c r="BS240" s="51"/>
      <c r="BT240" s="51"/>
      <c r="BU240" s="52"/>
      <c r="BV240" s="51"/>
      <c r="BW240" s="54"/>
      <c r="BX240" s="51"/>
      <c r="BY240" s="51"/>
      <c r="BZ240" s="52"/>
      <c r="CA240" s="52"/>
      <c r="CB240" s="51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  <c r="CR240" s="72"/>
      <c r="CS240" s="72"/>
      <c r="CT240" s="72"/>
      <c r="CU240" s="72"/>
      <c r="CV240" s="72"/>
      <c r="CW240" s="72"/>
      <c r="CX240" s="72"/>
      <c r="CY240" s="72"/>
      <c r="CZ240" s="72"/>
      <c r="DA240" s="72"/>
      <c r="DB240" s="72"/>
      <c r="DC240" s="72"/>
      <c r="DD240" s="72"/>
      <c r="DE240" s="72"/>
      <c r="DF240" s="72"/>
      <c r="DG240" s="72"/>
      <c r="DH240" s="72"/>
      <c r="DI240" s="72"/>
      <c r="DJ240" s="72"/>
      <c r="DK240" s="72"/>
      <c r="DL240" s="72"/>
      <c r="DM240" s="72"/>
      <c r="DN240" s="72"/>
      <c r="DO240" s="72"/>
      <c r="DP240" s="72"/>
      <c r="DQ240" s="72"/>
      <c r="DR240" s="72"/>
      <c r="DS240" s="72"/>
      <c r="DT240" s="72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/>
      <c r="HZ240" s="54"/>
      <c r="IA240" s="54"/>
      <c r="IB240" s="54"/>
      <c r="IC240" s="54"/>
      <c r="ID240" s="54"/>
      <c r="IE240" s="54"/>
      <c r="IF240" s="54"/>
      <c r="IG240" s="54"/>
      <c r="IH240" s="54"/>
      <c r="II240" s="54"/>
    </row>
    <row x14ac:dyDescent="0.25" r="241" customHeight="1" ht="17.25">
      <c r="A241" s="54"/>
      <c r="B241" s="50"/>
      <c r="C241" s="249"/>
      <c r="D241" s="249"/>
      <c r="E241" s="249"/>
      <c r="F241" s="249"/>
      <c r="G241" s="50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4"/>
      <c r="U241" s="51"/>
      <c r="V241" s="51"/>
      <c r="W241" s="52"/>
      <c r="X241" s="52"/>
      <c r="Y241" s="51"/>
      <c r="Z241" s="51"/>
      <c r="AA241" s="51"/>
      <c r="AB241" s="52"/>
      <c r="AC241" s="52"/>
      <c r="AD241" s="52"/>
      <c r="AE241" s="52"/>
      <c r="AF241" s="52"/>
      <c r="AG241" s="52"/>
      <c r="AH241" s="51"/>
      <c r="AI241" s="52"/>
      <c r="AJ241" s="52"/>
      <c r="AK241" s="52"/>
      <c r="AL241" s="52"/>
      <c r="AM241" s="51"/>
      <c r="AN241" s="52"/>
      <c r="AO241" s="52"/>
      <c r="AP241" s="52"/>
      <c r="AQ241" s="52"/>
      <c r="AR241" s="51"/>
      <c r="AS241" s="51"/>
      <c r="AT241" s="51"/>
      <c r="AU241" s="51"/>
      <c r="AV241" s="52"/>
      <c r="AW241" s="51"/>
      <c r="AX241" s="51"/>
      <c r="AY241" s="51"/>
      <c r="AZ241" s="51"/>
      <c r="BA241" s="52"/>
      <c r="BB241" s="51"/>
      <c r="BC241" s="54"/>
      <c r="BD241" s="51"/>
      <c r="BE241" s="51"/>
      <c r="BF241" s="52"/>
      <c r="BG241" s="51"/>
      <c r="BH241" s="51"/>
      <c r="BI241" s="51"/>
      <c r="BJ241" s="51"/>
      <c r="BK241" s="52"/>
      <c r="BL241" s="51"/>
      <c r="BM241" s="54"/>
      <c r="BN241" s="51"/>
      <c r="BO241" s="51"/>
      <c r="BP241" s="52"/>
      <c r="BQ241" s="51"/>
      <c r="BR241" s="54"/>
      <c r="BS241" s="51"/>
      <c r="BT241" s="51"/>
      <c r="BU241" s="52"/>
      <c r="BV241" s="51"/>
      <c r="BW241" s="54"/>
      <c r="BX241" s="51"/>
      <c r="BY241" s="51"/>
      <c r="BZ241" s="52"/>
      <c r="CA241" s="52"/>
      <c r="CB241" s="51"/>
      <c r="CC241" s="72"/>
      <c r="CD241" s="72"/>
      <c r="CE241" s="72"/>
      <c r="CF241" s="72"/>
      <c r="CG241" s="72"/>
      <c r="CH241" s="72"/>
      <c r="CI241" s="72"/>
      <c r="CJ241" s="72"/>
      <c r="CK241" s="72"/>
      <c r="CL241" s="72"/>
      <c r="CM241" s="72"/>
      <c r="CN241" s="72"/>
      <c r="CO241" s="72"/>
      <c r="CP241" s="72"/>
      <c r="CQ241" s="72"/>
      <c r="CR241" s="72"/>
      <c r="CS241" s="72"/>
      <c r="CT241" s="72"/>
      <c r="CU241" s="72"/>
      <c r="CV241" s="72"/>
      <c r="CW241" s="72"/>
      <c r="CX241" s="72"/>
      <c r="CY241" s="72"/>
      <c r="CZ241" s="72"/>
      <c r="DA241" s="72"/>
      <c r="DB241" s="72"/>
      <c r="DC241" s="72"/>
      <c r="DD241" s="72"/>
      <c r="DE241" s="72"/>
      <c r="DF241" s="72"/>
      <c r="DG241" s="72"/>
      <c r="DH241" s="72"/>
      <c r="DI241" s="72"/>
      <c r="DJ241" s="72"/>
      <c r="DK241" s="72"/>
      <c r="DL241" s="72"/>
      <c r="DM241" s="72"/>
      <c r="DN241" s="72"/>
      <c r="DO241" s="72"/>
      <c r="DP241" s="72"/>
      <c r="DQ241" s="72"/>
      <c r="DR241" s="72"/>
      <c r="DS241" s="72"/>
      <c r="DT241" s="72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/>
      <c r="II241" s="54"/>
    </row>
    <row x14ac:dyDescent="0.25" r="242" customHeight="1" ht="17.25">
      <c r="A242" s="54"/>
      <c r="B242" s="50"/>
      <c r="C242" s="249"/>
      <c r="D242" s="249"/>
      <c r="E242" s="249"/>
      <c r="F242" s="249"/>
      <c r="G242" s="50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4"/>
      <c r="U242" s="51"/>
      <c r="V242" s="51"/>
      <c r="W242" s="52"/>
      <c r="X242" s="52"/>
      <c r="Y242" s="51"/>
      <c r="Z242" s="51"/>
      <c r="AA242" s="51"/>
      <c r="AB242" s="52"/>
      <c r="AC242" s="52"/>
      <c r="AD242" s="52"/>
      <c r="AE242" s="52"/>
      <c r="AF242" s="52"/>
      <c r="AG242" s="52"/>
      <c r="AH242" s="51"/>
      <c r="AI242" s="52"/>
      <c r="AJ242" s="52"/>
      <c r="AK242" s="52"/>
      <c r="AL242" s="52"/>
      <c r="AM242" s="51"/>
      <c r="AN242" s="52"/>
      <c r="AO242" s="52"/>
      <c r="AP242" s="52"/>
      <c r="AQ242" s="52"/>
      <c r="AR242" s="51"/>
      <c r="AS242" s="51"/>
      <c r="AT242" s="51"/>
      <c r="AU242" s="51"/>
      <c r="AV242" s="52"/>
      <c r="AW242" s="51"/>
      <c r="AX242" s="51"/>
      <c r="AY242" s="51"/>
      <c r="AZ242" s="51"/>
      <c r="BA242" s="52"/>
      <c r="BB242" s="51"/>
      <c r="BC242" s="54"/>
      <c r="BD242" s="51"/>
      <c r="BE242" s="51"/>
      <c r="BF242" s="52"/>
      <c r="BG242" s="51"/>
      <c r="BH242" s="51"/>
      <c r="BI242" s="51"/>
      <c r="BJ242" s="51"/>
      <c r="BK242" s="52"/>
      <c r="BL242" s="51"/>
      <c r="BM242" s="54"/>
      <c r="BN242" s="51"/>
      <c r="BO242" s="51"/>
      <c r="BP242" s="52"/>
      <c r="BQ242" s="51"/>
      <c r="BR242" s="54"/>
      <c r="BS242" s="51"/>
      <c r="BT242" s="51"/>
      <c r="BU242" s="52"/>
      <c r="BV242" s="51"/>
      <c r="BW242" s="54"/>
      <c r="BX242" s="51"/>
      <c r="BY242" s="51"/>
      <c r="BZ242" s="52"/>
      <c r="CA242" s="52"/>
      <c r="CB242" s="51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  <c r="CR242" s="72"/>
      <c r="CS242" s="72"/>
      <c r="CT242" s="72"/>
      <c r="CU242" s="72"/>
      <c r="CV242" s="72"/>
      <c r="CW242" s="72"/>
      <c r="CX242" s="72"/>
      <c r="CY242" s="72"/>
      <c r="CZ242" s="72"/>
      <c r="DA242" s="72"/>
      <c r="DB242" s="72"/>
      <c r="DC242" s="72"/>
      <c r="DD242" s="72"/>
      <c r="DE242" s="72"/>
      <c r="DF242" s="72"/>
      <c r="DG242" s="72"/>
      <c r="DH242" s="72"/>
      <c r="DI242" s="72"/>
      <c r="DJ242" s="72"/>
      <c r="DK242" s="72"/>
      <c r="DL242" s="72"/>
      <c r="DM242" s="72"/>
      <c r="DN242" s="72"/>
      <c r="DO242" s="72"/>
      <c r="DP242" s="72"/>
      <c r="DQ242" s="72"/>
      <c r="DR242" s="72"/>
      <c r="DS242" s="72"/>
      <c r="DT242" s="72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/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/>
      <c r="GJ242" s="54"/>
      <c r="GK242" s="54"/>
      <c r="GL242" s="54"/>
      <c r="GM242" s="54"/>
      <c r="GN242" s="54"/>
      <c r="GO242" s="54"/>
      <c r="GP242" s="54"/>
      <c r="GQ242" s="54"/>
      <c r="GR242" s="54"/>
      <c r="GS242" s="54"/>
      <c r="GT242" s="54"/>
      <c r="GU242" s="54"/>
      <c r="GV242" s="54"/>
      <c r="GW242" s="54"/>
      <c r="GX242" s="54"/>
      <c r="GY242" s="54"/>
      <c r="GZ242" s="54"/>
      <c r="HA242" s="54"/>
      <c r="HB242" s="54"/>
      <c r="HC242" s="54"/>
      <c r="HD242" s="54"/>
      <c r="HE242" s="54"/>
      <c r="HF242" s="54"/>
      <c r="HG242" s="54"/>
      <c r="HH242" s="54"/>
      <c r="HI242" s="54"/>
      <c r="HJ242" s="54"/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/>
      <c r="HY242" s="54"/>
      <c r="HZ242" s="54"/>
      <c r="IA242" s="54"/>
      <c r="IB242" s="54"/>
      <c r="IC242" s="54"/>
      <c r="ID242" s="54"/>
      <c r="IE242" s="54"/>
      <c r="IF242" s="54"/>
      <c r="IG242" s="54"/>
      <c r="IH242" s="54"/>
      <c r="II242" s="54"/>
    </row>
    <row x14ac:dyDescent="0.25" r="243" customHeight="1" ht="17.25">
      <c r="A243" s="54"/>
      <c r="B243" s="50"/>
      <c r="C243" s="249"/>
      <c r="D243" s="249"/>
      <c r="E243" s="249"/>
      <c r="F243" s="249"/>
      <c r="G243" s="50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4"/>
      <c r="U243" s="51"/>
      <c r="V243" s="51"/>
      <c r="W243" s="52"/>
      <c r="X243" s="52"/>
      <c r="Y243" s="51"/>
      <c r="Z243" s="51"/>
      <c r="AA243" s="51"/>
      <c r="AB243" s="52"/>
      <c r="AC243" s="52"/>
      <c r="AD243" s="52"/>
      <c r="AE243" s="52"/>
      <c r="AF243" s="52"/>
      <c r="AG243" s="52"/>
      <c r="AH243" s="51"/>
      <c r="AI243" s="52"/>
      <c r="AJ243" s="52"/>
      <c r="AK243" s="52"/>
      <c r="AL243" s="52"/>
      <c r="AM243" s="51"/>
      <c r="AN243" s="52"/>
      <c r="AO243" s="52"/>
      <c r="AP243" s="52"/>
      <c r="AQ243" s="52"/>
      <c r="AR243" s="51"/>
      <c r="AS243" s="51"/>
      <c r="AT243" s="51"/>
      <c r="AU243" s="51"/>
      <c r="AV243" s="52"/>
      <c r="AW243" s="51"/>
      <c r="AX243" s="51"/>
      <c r="AY243" s="51"/>
      <c r="AZ243" s="51"/>
      <c r="BA243" s="52"/>
      <c r="BB243" s="51"/>
      <c r="BC243" s="54"/>
      <c r="BD243" s="51"/>
      <c r="BE243" s="51"/>
      <c r="BF243" s="52"/>
      <c r="BG243" s="51"/>
      <c r="BH243" s="51"/>
      <c r="BI243" s="51"/>
      <c r="BJ243" s="51"/>
      <c r="BK243" s="52"/>
      <c r="BL243" s="51"/>
      <c r="BM243" s="54"/>
      <c r="BN243" s="51"/>
      <c r="BO243" s="51"/>
      <c r="BP243" s="52"/>
      <c r="BQ243" s="51"/>
      <c r="BR243" s="54"/>
      <c r="BS243" s="51"/>
      <c r="BT243" s="51"/>
      <c r="BU243" s="52"/>
      <c r="BV243" s="51"/>
      <c r="BW243" s="54"/>
      <c r="BX243" s="51"/>
      <c r="BY243" s="51"/>
      <c r="BZ243" s="52"/>
      <c r="CA243" s="52"/>
      <c r="CB243" s="51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  <c r="CR243" s="72"/>
      <c r="CS243" s="72"/>
      <c r="CT243" s="72"/>
      <c r="CU243" s="72"/>
      <c r="CV243" s="72"/>
      <c r="CW243" s="72"/>
      <c r="CX243" s="72"/>
      <c r="CY243" s="72"/>
      <c r="CZ243" s="72"/>
      <c r="DA243" s="72"/>
      <c r="DB243" s="72"/>
      <c r="DC243" s="72"/>
      <c r="DD243" s="72"/>
      <c r="DE243" s="72"/>
      <c r="DF243" s="72"/>
      <c r="DG243" s="72"/>
      <c r="DH243" s="72"/>
      <c r="DI243" s="72"/>
      <c r="DJ243" s="72"/>
      <c r="DK243" s="72"/>
      <c r="DL243" s="72"/>
      <c r="DM243" s="72"/>
      <c r="DN243" s="72"/>
      <c r="DO243" s="72"/>
      <c r="DP243" s="72"/>
      <c r="DQ243" s="72"/>
      <c r="DR243" s="72"/>
      <c r="DS243" s="72"/>
      <c r="DT243" s="72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/>
      <c r="EG243" s="54"/>
      <c r="EH243" s="54"/>
      <c r="EI243" s="54"/>
      <c r="EJ243" s="54"/>
      <c r="EK243" s="54"/>
      <c r="EL243" s="54"/>
      <c r="EM243" s="54"/>
      <c r="EN243" s="54"/>
      <c r="EO243" s="54"/>
      <c r="EP243" s="54"/>
      <c r="EQ243" s="54"/>
      <c r="ER243" s="54"/>
      <c r="ES243" s="54"/>
      <c r="ET243" s="54"/>
      <c r="EU243" s="54"/>
      <c r="EV243" s="54"/>
      <c r="EW243" s="54"/>
      <c r="EX243" s="54"/>
      <c r="EY243" s="54"/>
      <c r="EZ243" s="54"/>
      <c r="FA243" s="54"/>
      <c r="FB243" s="54"/>
      <c r="FC243" s="54"/>
      <c r="FD243" s="54"/>
      <c r="FE243" s="54"/>
      <c r="FF243" s="54"/>
      <c r="FG243" s="54"/>
      <c r="FH243" s="54"/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/>
      <c r="GW243" s="54"/>
      <c r="GX243" s="54"/>
      <c r="GY243" s="54"/>
      <c r="GZ243" s="54"/>
      <c r="HA243" s="54"/>
      <c r="HB243" s="54"/>
      <c r="HC243" s="54"/>
      <c r="HD243" s="54"/>
      <c r="HE243" s="54"/>
      <c r="HF243" s="54"/>
      <c r="HG243" s="54"/>
      <c r="HH243" s="54"/>
      <c r="HI243" s="54"/>
      <c r="HJ243" s="54"/>
      <c r="HK243" s="54"/>
      <c r="HL243" s="54"/>
      <c r="HM243" s="54"/>
      <c r="HN243" s="54"/>
      <c r="HO243" s="54"/>
      <c r="HP243" s="54"/>
      <c r="HQ243" s="54"/>
      <c r="HR243" s="54"/>
      <c r="HS243" s="54"/>
      <c r="HT243" s="54"/>
      <c r="HU243" s="54"/>
      <c r="HV243" s="54"/>
      <c r="HW243" s="54"/>
      <c r="HX243" s="54"/>
      <c r="HY243" s="54"/>
      <c r="HZ243" s="54"/>
      <c r="IA243" s="54"/>
      <c r="IB243" s="54"/>
      <c r="IC243" s="54"/>
      <c r="ID243" s="54"/>
      <c r="IE243" s="54"/>
      <c r="IF243" s="54"/>
      <c r="IG243" s="54"/>
      <c r="IH243" s="54"/>
      <c r="II243" s="54"/>
    </row>
    <row x14ac:dyDescent="0.25" r="244" customHeight="1" ht="17.25">
      <c r="A244" s="54"/>
      <c r="B244" s="50"/>
      <c r="C244" s="249"/>
      <c r="D244" s="249"/>
      <c r="E244" s="249"/>
      <c r="F244" s="249"/>
      <c r="G244" s="50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4"/>
      <c r="U244" s="51"/>
      <c r="V244" s="51"/>
      <c r="W244" s="52"/>
      <c r="X244" s="52"/>
      <c r="Y244" s="51"/>
      <c r="Z244" s="51"/>
      <c r="AA244" s="51"/>
      <c r="AB244" s="52"/>
      <c r="AC244" s="52"/>
      <c r="AD244" s="52"/>
      <c r="AE244" s="52"/>
      <c r="AF244" s="52"/>
      <c r="AG244" s="52"/>
      <c r="AH244" s="51"/>
      <c r="AI244" s="52"/>
      <c r="AJ244" s="52"/>
      <c r="AK244" s="52"/>
      <c r="AL244" s="52"/>
      <c r="AM244" s="51"/>
      <c r="AN244" s="52"/>
      <c r="AO244" s="52"/>
      <c r="AP244" s="52"/>
      <c r="AQ244" s="52"/>
      <c r="AR244" s="51"/>
      <c r="AS244" s="51"/>
      <c r="AT244" s="51"/>
      <c r="AU244" s="51"/>
      <c r="AV244" s="52"/>
      <c r="AW244" s="51"/>
      <c r="AX244" s="51"/>
      <c r="AY244" s="51"/>
      <c r="AZ244" s="51"/>
      <c r="BA244" s="52"/>
      <c r="BB244" s="51"/>
      <c r="BC244" s="54"/>
      <c r="BD244" s="51"/>
      <c r="BE244" s="51"/>
      <c r="BF244" s="52"/>
      <c r="BG244" s="51"/>
      <c r="BH244" s="51"/>
      <c r="BI244" s="51"/>
      <c r="BJ244" s="51"/>
      <c r="BK244" s="52"/>
      <c r="BL244" s="51"/>
      <c r="BM244" s="54"/>
      <c r="BN244" s="51"/>
      <c r="BO244" s="51"/>
      <c r="BP244" s="52"/>
      <c r="BQ244" s="51"/>
      <c r="BR244" s="54"/>
      <c r="BS244" s="51"/>
      <c r="BT244" s="51"/>
      <c r="BU244" s="52"/>
      <c r="BV244" s="51"/>
      <c r="BW244" s="54"/>
      <c r="BX244" s="51"/>
      <c r="BY244" s="51"/>
      <c r="BZ244" s="52"/>
      <c r="CA244" s="52"/>
      <c r="CB244" s="51"/>
      <c r="CC244" s="72"/>
      <c r="CD244" s="72"/>
      <c r="CE244" s="72"/>
      <c r="CF244" s="72"/>
      <c r="CG244" s="72"/>
      <c r="CH244" s="72"/>
      <c r="CI244" s="72"/>
      <c r="CJ244" s="72"/>
      <c r="CK244" s="72"/>
      <c r="CL244" s="72"/>
      <c r="CM244" s="72"/>
      <c r="CN244" s="72"/>
      <c r="CO244" s="72"/>
      <c r="CP244" s="72"/>
      <c r="CQ244" s="72"/>
      <c r="CR244" s="72"/>
      <c r="CS244" s="72"/>
      <c r="CT244" s="72"/>
      <c r="CU244" s="72"/>
      <c r="CV244" s="72"/>
      <c r="CW244" s="72"/>
      <c r="CX244" s="72"/>
      <c r="CY244" s="72"/>
      <c r="CZ244" s="72"/>
      <c r="DA244" s="72"/>
      <c r="DB244" s="72"/>
      <c r="DC244" s="72"/>
      <c r="DD244" s="72"/>
      <c r="DE244" s="72"/>
      <c r="DF244" s="72"/>
      <c r="DG244" s="72"/>
      <c r="DH244" s="72"/>
      <c r="DI244" s="72"/>
      <c r="DJ244" s="72"/>
      <c r="DK244" s="72"/>
      <c r="DL244" s="72"/>
      <c r="DM244" s="72"/>
      <c r="DN244" s="72"/>
      <c r="DO244" s="72"/>
      <c r="DP244" s="72"/>
      <c r="DQ244" s="72"/>
      <c r="DR244" s="72"/>
      <c r="DS244" s="72"/>
      <c r="DT244" s="72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/>
      <c r="IG244" s="54"/>
      <c r="IH244" s="54"/>
      <c r="II244" s="54"/>
    </row>
    <row x14ac:dyDescent="0.25" r="245" customHeight="1" ht="17.25">
      <c r="A245" s="54"/>
      <c r="B245" s="50"/>
      <c r="C245" s="249"/>
      <c r="D245" s="249"/>
      <c r="E245" s="249"/>
      <c r="F245" s="249"/>
      <c r="G245" s="50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4"/>
      <c r="U245" s="51"/>
      <c r="V245" s="51"/>
      <c r="W245" s="52"/>
      <c r="X245" s="52"/>
      <c r="Y245" s="51"/>
      <c r="Z245" s="51"/>
      <c r="AA245" s="51"/>
      <c r="AB245" s="52"/>
      <c r="AC245" s="52"/>
      <c r="AD245" s="52"/>
      <c r="AE245" s="52"/>
      <c r="AF245" s="52"/>
      <c r="AG245" s="52"/>
      <c r="AH245" s="51"/>
      <c r="AI245" s="52"/>
      <c r="AJ245" s="52"/>
      <c r="AK245" s="52"/>
      <c r="AL245" s="52"/>
      <c r="AM245" s="51"/>
      <c r="AN245" s="52"/>
      <c r="AO245" s="52"/>
      <c r="AP245" s="52"/>
      <c r="AQ245" s="52"/>
      <c r="AR245" s="51"/>
      <c r="AS245" s="51"/>
      <c r="AT245" s="51"/>
      <c r="AU245" s="51"/>
      <c r="AV245" s="52"/>
      <c r="AW245" s="51"/>
      <c r="AX245" s="51"/>
      <c r="AY245" s="51"/>
      <c r="AZ245" s="51"/>
      <c r="BA245" s="52"/>
      <c r="BB245" s="51"/>
      <c r="BC245" s="54"/>
      <c r="BD245" s="51"/>
      <c r="BE245" s="51"/>
      <c r="BF245" s="52"/>
      <c r="BG245" s="51"/>
      <c r="BH245" s="51"/>
      <c r="BI245" s="51"/>
      <c r="BJ245" s="51"/>
      <c r="BK245" s="52"/>
      <c r="BL245" s="51"/>
      <c r="BM245" s="54"/>
      <c r="BN245" s="51"/>
      <c r="BO245" s="51"/>
      <c r="BP245" s="52"/>
      <c r="BQ245" s="51"/>
      <c r="BR245" s="54"/>
      <c r="BS245" s="51"/>
      <c r="BT245" s="51"/>
      <c r="BU245" s="52"/>
      <c r="BV245" s="51"/>
      <c r="BW245" s="54"/>
      <c r="BX245" s="51"/>
      <c r="BY245" s="51"/>
      <c r="BZ245" s="52"/>
      <c r="CA245" s="52"/>
      <c r="CB245" s="51"/>
      <c r="CC245" s="72"/>
      <c r="CD245" s="72"/>
      <c r="CE245" s="72"/>
      <c r="CF245" s="72"/>
      <c r="CG245" s="72"/>
      <c r="CH245" s="72"/>
      <c r="CI245" s="72"/>
      <c r="CJ245" s="72"/>
      <c r="CK245" s="72"/>
      <c r="CL245" s="72"/>
      <c r="CM245" s="72"/>
      <c r="CN245" s="72"/>
      <c r="CO245" s="72"/>
      <c r="CP245" s="72"/>
      <c r="CQ245" s="72"/>
      <c r="CR245" s="72"/>
      <c r="CS245" s="72"/>
      <c r="CT245" s="72"/>
      <c r="CU245" s="72"/>
      <c r="CV245" s="72"/>
      <c r="CW245" s="72"/>
      <c r="CX245" s="72"/>
      <c r="CY245" s="72"/>
      <c r="CZ245" s="72"/>
      <c r="DA245" s="72"/>
      <c r="DB245" s="72"/>
      <c r="DC245" s="72"/>
      <c r="DD245" s="72"/>
      <c r="DE245" s="72"/>
      <c r="DF245" s="72"/>
      <c r="DG245" s="72"/>
      <c r="DH245" s="72"/>
      <c r="DI245" s="72"/>
      <c r="DJ245" s="72"/>
      <c r="DK245" s="72"/>
      <c r="DL245" s="72"/>
      <c r="DM245" s="72"/>
      <c r="DN245" s="72"/>
      <c r="DO245" s="72"/>
      <c r="DP245" s="72"/>
      <c r="DQ245" s="72"/>
      <c r="DR245" s="72"/>
      <c r="DS245" s="72"/>
      <c r="DT245" s="72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/>
      <c r="II245" s="54"/>
    </row>
    <row x14ac:dyDescent="0.25" r="246" customHeight="1" ht="17.25">
      <c r="A246" s="54"/>
      <c r="B246" s="50"/>
      <c r="C246" s="249"/>
      <c r="D246" s="249"/>
      <c r="E246" s="249"/>
      <c r="F246" s="249"/>
      <c r="G246" s="50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4"/>
      <c r="U246" s="51"/>
      <c r="V246" s="51"/>
      <c r="W246" s="52"/>
      <c r="X246" s="52"/>
      <c r="Y246" s="51"/>
      <c r="Z246" s="51"/>
      <c r="AA246" s="51"/>
      <c r="AB246" s="52"/>
      <c r="AC246" s="52"/>
      <c r="AD246" s="52"/>
      <c r="AE246" s="52"/>
      <c r="AF246" s="52"/>
      <c r="AG246" s="52"/>
      <c r="AH246" s="51"/>
      <c r="AI246" s="52"/>
      <c r="AJ246" s="52"/>
      <c r="AK246" s="52"/>
      <c r="AL246" s="52"/>
      <c r="AM246" s="51"/>
      <c r="AN246" s="52"/>
      <c r="AO246" s="52"/>
      <c r="AP246" s="52"/>
      <c r="AQ246" s="52"/>
      <c r="AR246" s="51"/>
      <c r="AS246" s="51"/>
      <c r="AT246" s="51"/>
      <c r="AU246" s="51"/>
      <c r="AV246" s="52"/>
      <c r="AW246" s="51"/>
      <c r="AX246" s="51"/>
      <c r="AY246" s="51"/>
      <c r="AZ246" s="51"/>
      <c r="BA246" s="52"/>
      <c r="BB246" s="51"/>
      <c r="BC246" s="54"/>
      <c r="BD246" s="51"/>
      <c r="BE246" s="51"/>
      <c r="BF246" s="52"/>
      <c r="BG246" s="51"/>
      <c r="BH246" s="51"/>
      <c r="BI246" s="51"/>
      <c r="BJ246" s="51"/>
      <c r="BK246" s="52"/>
      <c r="BL246" s="51"/>
      <c r="BM246" s="54"/>
      <c r="BN246" s="51"/>
      <c r="BO246" s="51"/>
      <c r="BP246" s="52"/>
      <c r="BQ246" s="51"/>
      <c r="BR246" s="54"/>
      <c r="BS246" s="51"/>
      <c r="BT246" s="51"/>
      <c r="BU246" s="52"/>
      <c r="BV246" s="51"/>
      <c r="BW246" s="54"/>
      <c r="BX246" s="51"/>
      <c r="BY246" s="51"/>
      <c r="BZ246" s="52"/>
      <c r="CA246" s="52"/>
      <c r="CB246" s="51"/>
      <c r="CC246" s="72"/>
      <c r="CD246" s="72"/>
      <c r="CE246" s="72"/>
      <c r="CF246" s="72"/>
      <c r="CG246" s="72"/>
      <c r="CH246" s="72"/>
      <c r="CI246" s="72"/>
      <c r="CJ246" s="72"/>
      <c r="CK246" s="72"/>
      <c r="CL246" s="72"/>
      <c r="CM246" s="72"/>
      <c r="CN246" s="72"/>
      <c r="CO246" s="72"/>
      <c r="CP246" s="72"/>
      <c r="CQ246" s="72"/>
      <c r="CR246" s="72"/>
      <c r="CS246" s="72"/>
      <c r="CT246" s="72"/>
      <c r="CU246" s="72"/>
      <c r="CV246" s="72"/>
      <c r="CW246" s="72"/>
      <c r="CX246" s="72"/>
      <c r="CY246" s="72"/>
      <c r="CZ246" s="72"/>
      <c r="DA246" s="72"/>
      <c r="DB246" s="72"/>
      <c r="DC246" s="72"/>
      <c r="DD246" s="72"/>
      <c r="DE246" s="72"/>
      <c r="DF246" s="72"/>
      <c r="DG246" s="72"/>
      <c r="DH246" s="72"/>
      <c r="DI246" s="72"/>
      <c r="DJ246" s="72"/>
      <c r="DK246" s="72"/>
      <c r="DL246" s="72"/>
      <c r="DM246" s="72"/>
      <c r="DN246" s="72"/>
      <c r="DO246" s="72"/>
      <c r="DP246" s="72"/>
      <c r="DQ246" s="72"/>
      <c r="DR246" s="72"/>
      <c r="DS246" s="72"/>
      <c r="DT246" s="72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/>
      <c r="FF246" s="54"/>
      <c r="FG246" s="54"/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/>
    </row>
    <row x14ac:dyDescent="0.25" r="247" customHeight="1" ht="17.25">
      <c r="A247" s="54"/>
      <c r="B247" s="50"/>
      <c r="C247" s="249"/>
      <c r="D247" s="249"/>
      <c r="E247" s="249"/>
      <c r="F247" s="249"/>
      <c r="G247" s="50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4"/>
      <c r="U247" s="51"/>
      <c r="V247" s="51"/>
      <c r="W247" s="52"/>
      <c r="X247" s="52"/>
      <c r="Y247" s="51"/>
      <c r="Z247" s="51"/>
      <c r="AA247" s="51"/>
      <c r="AB247" s="52"/>
      <c r="AC247" s="52"/>
      <c r="AD247" s="52"/>
      <c r="AE247" s="52"/>
      <c r="AF247" s="52"/>
      <c r="AG247" s="52"/>
      <c r="AH247" s="51"/>
      <c r="AI247" s="52"/>
      <c r="AJ247" s="52"/>
      <c r="AK247" s="52"/>
      <c r="AL247" s="52"/>
      <c r="AM247" s="51"/>
      <c r="AN247" s="52"/>
      <c r="AO247" s="52"/>
      <c r="AP247" s="52"/>
      <c r="AQ247" s="52"/>
      <c r="AR247" s="51"/>
      <c r="AS247" s="51"/>
      <c r="AT247" s="51"/>
      <c r="AU247" s="51"/>
      <c r="AV247" s="52"/>
      <c r="AW247" s="51"/>
      <c r="AX247" s="51"/>
      <c r="AY247" s="51"/>
      <c r="AZ247" s="51"/>
      <c r="BA247" s="52"/>
      <c r="BB247" s="51"/>
      <c r="BC247" s="54"/>
      <c r="BD247" s="51"/>
      <c r="BE247" s="51"/>
      <c r="BF247" s="52"/>
      <c r="BG247" s="51"/>
      <c r="BH247" s="51"/>
      <c r="BI247" s="51"/>
      <c r="BJ247" s="51"/>
      <c r="BK247" s="52"/>
      <c r="BL247" s="51"/>
      <c r="BM247" s="54"/>
      <c r="BN247" s="51"/>
      <c r="BO247" s="51"/>
      <c r="BP247" s="52"/>
      <c r="BQ247" s="51"/>
      <c r="BR247" s="54"/>
      <c r="BS247" s="51"/>
      <c r="BT247" s="51"/>
      <c r="BU247" s="52"/>
      <c r="BV247" s="51"/>
      <c r="BW247" s="54"/>
      <c r="BX247" s="51"/>
      <c r="BY247" s="51"/>
      <c r="BZ247" s="52"/>
      <c r="CA247" s="52"/>
      <c r="CB247" s="51"/>
      <c r="CC247" s="72"/>
      <c r="CD247" s="72"/>
      <c r="CE247" s="72"/>
      <c r="CF247" s="72"/>
      <c r="CG247" s="72"/>
      <c r="CH247" s="72"/>
      <c r="CI247" s="72"/>
      <c r="CJ247" s="72"/>
      <c r="CK247" s="72"/>
      <c r="CL247" s="72"/>
      <c r="CM247" s="72"/>
      <c r="CN247" s="72"/>
      <c r="CO247" s="72"/>
      <c r="CP247" s="72"/>
      <c r="CQ247" s="72"/>
      <c r="CR247" s="72"/>
      <c r="CS247" s="72"/>
      <c r="CT247" s="72"/>
      <c r="CU247" s="72"/>
      <c r="CV247" s="72"/>
      <c r="CW247" s="72"/>
      <c r="CX247" s="72"/>
      <c r="CY247" s="72"/>
      <c r="CZ247" s="72"/>
      <c r="DA247" s="72"/>
      <c r="DB247" s="72"/>
      <c r="DC247" s="72"/>
      <c r="DD247" s="72"/>
      <c r="DE247" s="72"/>
      <c r="DF247" s="72"/>
      <c r="DG247" s="72"/>
      <c r="DH247" s="72"/>
      <c r="DI247" s="72"/>
      <c r="DJ247" s="72"/>
      <c r="DK247" s="72"/>
      <c r="DL247" s="72"/>
      <c r="DM247" s="72"/>
      <c r="DN247" s="72"/>
      <c r="DO247" s="72"/>
      <c r="DP247" s="72"/>
      <c r="DQ247" s="72"/>
      <c r="DR247" s="72"/>
      <c r="DS247" s="72"/>
      <c r="DT247" s="72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</row>
    <row x14ac:dyDescent="0.25" r="248" customHeight="1" ht="17.25">
      <c r="A248" s="54"/>
      <c r="B248" s="50"/>
      <c r="C248" s="249"/>
      <c r="D248" s="249"/>
      <c r="E248" s="249"/>
      <c r="F248" s="249"/>
      <c r="G248" s="50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4"/>
      <c r="U248" s="51"/>
      <c r="V248" s="51"/>
      <c r="W248" s="52"/>
      <c r="X248" s="52"/>
      <c r="Y248" s="51"/>
      <c r="Z248" s="51"/>
      <c r="AA248" s="51"/>
      <c r="AB248" s="52"/>
      <c r="AC248" s="52"/>
      <c r="AD248" s="52"/>
      <c r="AE248" s="52"/>
      <c r="AF248" s="52"/>
      <c r="AG248" s="52"/>
      <c r="AH248" s="51"/>
      <c r="AI248" s="52"/>
      <c r="AJ248" s="52"/>
      <c r="AK248" s="52"/>
      <c r="AL248" s="52"/>
      <c r="AM248" s="51"/>
      <c r="AN248" s="52"/>
      <c r="AO248" s="52"/>
      <c r="AP248" s="52"/>
      <c r="AQ248" s="52"/>
      <c r="AR248" s="51"/>
      <c r="AS248" s="51"/>
      <c r="AT248" s="51"/>
      <c r="AU248" s="51"/>
      <c r="AV248" s="52"/>
      <c r="AW248" s="51"/>
      <c r="AX248" s="51"/>
      <c r="AY248" s="51"/>
      <c r="AZ248" s="51"/>
      <c r="BA248" s="52"/>
      <c r="BB248" s="51"/>
      <c r="BC248" s="54"/>
      <c r="BD248" s="51"/>
      <c r="BE248" s="51"/>
      <c r="BF248" s="52"/>
      <c r="BG248" s="51"/>
      <c r="BH248" s="51"/>
      <c r="BI248" s="51"/>
      <c r="BJ248" s="51"/>
      <c r="BK248" s="52"/>
      <c r="BL248" s="51"/>
      <c r="BM248" s="54"/>
      <c r="BN248" s="51"/>
      <c r="BO248" s="51"/>
      <c r="BP248" s="52"/>
      <c r="BQ248" s="51"/>
      <c r="BR248" s="54"/>
      <c r="BS248" s="51"/>
      <c r="BT248" s="51"/>
      <c r="BU248" s="52"/>
      <c r="BV248" s="51"/>
      <c r="BW248" s="54"/>
      <c r="BX248" s="51"/>
      <c r="BY248" s="51"/>
      <c r="BZ248" s="52"/>
      <c r="CA248" s="52"/>
      <c r="CB248" s="51"/>
      <c r="CC248" s="72"/>
      <c r="CD248" s="72"/>
      <c r="CE248" s="72"/>
      <c r="CF248" s="72"/>
      <c r="CG248" s="72"/>
      <c r="CH248" s="72"/>
      <c r="CI248" s="72"/>
      <c r="CJ248" s="72"/>
      <c r="CK248" s="72"/>
      <c r="CL248" s="72"/>
      <c r="CM248" s="72"/>
      <c r="CN248" s="72"/>
      <c r="CO248" s="72"/>
      <c r="CP248" s="72"/>
      <c r="CQ248" s="72"/>
      <c r="CR248" s="72"/>
      <c r="CS248" s="72"/>
      <c r="CT248" s="72"/>
      <c r="CU248" s="72"/>
      <c r="CV248" s="72"/>
      <c r="CW248" s="72"/>
      <c r="CX248" s="72"/>
      <c r="CY248" s="72"/>
      <c r="CZ248" s="72"/>
      <c r="DA248" s="72"/>
      <c r="DB248" s="72"/>
      <c r="DC248" s="72"/>
      <c r="DD248" s="72"/>
      <c r="DE248" s="72"/>
      <c r="DF248" s="72"/>
      <c r="DG248" s="72"/>
      <c r="DH248" s="72"/>
      <c r="DI248" s="72"/>
      <c r="DJ248" s="72"/>
      <c r="DK248" s="72"/>
      <c r="DL248" s="72"/>
      <c r="DM248" s="72"/>
      <c r="DN248" s="72"/>
      <c r="DO248" s="72"/>
      <c r="DP248" s="72"/>
      <c r="DQ248" s="72"/>
      <c r="DR248" s="72"/>
      <c r="DS248" s="72"/>
      <c r="DT248" s="72"/>
      <c r="DU248" s="54"/>
      <c r="DV248" s="54"/>
      <c r="DW248" s="54"/>
      <c r="DX248" s="54"/>
      <c r="DY248" s="54"/>
      <c r="DZ248" s="54"/>
      <c r="EA248" s="54"/>
      <c r="EB248" s="54"/>
      <c r="EC248" s="54"/>
      <c r="ED248" s="54"/>
      <c r="EE248" s="54"/>
      <c r="EF248" s="54"/>
      <c r="EG248" s="54"/>
      <c r="EH248" s="54"/>
      <c r="EI248" s="54"/>
      <c r="EJ248" s="54"/>
      <c r="EK248" s="54"/>
      <c r="EL248" s="54"/>
      <c r="EM248" s="54"/>
      <c r="EN248" s="54"/>
      <c r="EO248" s="54"/>
      <c r="EP248" s="54"/>
      <c r="EQ248" s="54"/>
      <c r="ER248" s="54"/>
      <c r="ES248" s="54"/>
      <c r="ET248" s="54"/>
      <c r="EU248" s="54"/>
      <c r="EV248" s="54"/>
      <c r="EW248" s="54"/>
      <c r="EX248" s="54"/>
      <c r="EY248" s="54"/>
      <c r="EZ248" s="54"/>
      <c r="FA248" s="54"/>
      <c r="FB248" s="54"/>
      <c r="FC248" s="54"/>
      <c r="FD248" s="54"/>
      <c r="FE248" s="54"/>
      <c r="FF248" s="54"/>
      <c r="FG248" s="54"/>
      <c r="FH248" s="54"/>
      <c r="FI248" s="54"/>
      <c r="FJ248" s="54"/>
      <c r="FK248" s="54"/>
      <c r="FL248" s="54"/>
      <c r="FM248" s="54"/>
      <c r="FN248" s="54"/>
      <c r="FO248" s="54"/>
      <c r="FP248" s="54"/>
      <c r="FQ248" s="54"/>
      <c r="FR248" s="54"/>
      <c r="FS248" s="54"/>
      <c r="FT248" s="54"/>
      <c r="FU248" s="54"/>
      <c r="FV248" s="54"/>
      <c r="FW248" s="54"/>
      <c r="FX248" s="54"/>
      <c r="FY248" s="54"/>
      <c r="FZ248" s="54"/>
      <c r="GA248" s="54"/>
      <c r="GB248" s="54"/>
      <c r="GC248" s="54"/>
      <c r="GD248" s="54"/>
      <c r="GE248" s="54"/>
      <c r="GF248" s="54"/>
      <c r="GG248" s="54"/>
      <c r="GH248" s="54"/>
      <c r="GI248" s="54"/>
      <c r="GJ248" s="54"/>
      <c r="GK248" s="54"/>
      <c r="GL248" s="54"/>
      <c r="GM248" s="54"/>
      <c r="GN248" s="54"/>
      <c r="GO248" s="54"/>
      <c r="GP248" s="54"/>
      <c r="GQ248" s="54"/>
      <c r="GR248" s="54"/>
      <c r="GS248" s="54"/>
      <c r="GT248" s="54"/>
      <c r="GU248" s="54"/>
      <c r="GV248" s="54"/>
      <c r="GW248" s="54"/>
      <c r="GX248" s="54"/>
      <c r="GY248" s="54"/>
      <c r="GZ248" s="54"/>
      <c r="HA248" s="54"/>
      <c r="HB248" s="54"/>
      <c r="HC248" s="54"/>
      <c r="HD248" s="54"/>
      <c r="HE248" s="54"/>
      <c r="HF248" s="54"/>
      <c r="HG248" s="54"/>
      <c r="HH248" s="54"/>
      <c r="HI248" s="54"/>
      <c r="HJ248" s="54"/>
      <c r="HK248" s="54"/>
      <c r="HL248" s="54"/>
      <c r="HM248" s="54"/>
      <c r="HN248" s="54"/>
      <c r="HO248" s="54"/>
      <c r="HP248" s="54"/>
      <c r="HQ248" s="54"/>
      <c r="HR248" s="54"/>
      <c r="HS248" s="54"/>
      <c r="HT248" s="54"/>
      <c r="HU248" s="54"/>
      <c r="HV248" s="54"/>
      <c r="HW248" s="54"/>
      <c r="HX248" s="54"/>
      <c r="HY248" s="54"/>
      <c r="HZ248" s="54"/>
      <c r="IA248" s="54"/>
      <c r="IB248" s="54"/>
      <c r="IC248" s="54"/>
      <c r="ID248" s="54"/>
      <c r="IE248" s="54"/>
      <c r="IF248" s="54"/>
      <c r="IG248" s="54"/>
      <c r="IH248" s="54"/>
      <c r="II248" s="54"/>
    </row>
    <row x14ac:dyDescent="0.25" r="249" customHeight="1" ht="17.25">
      <c r="A249" s="54"/>
      <c r="B249" s="50"/>
      <c r="C249" s="249"/>
      <c r="D249" s="249"/>
      <c r="E249" s="249"/>
      <c r="F249" s="249"/>
      <c r="G249" s="50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4"/>
      <c r="U249" s="51"/>
      <c r="V249" s="51"/>
      <c r="W249" s="52"/>
      <c r="X249" s="52"/>
      <c r="Y249" s="51"/>
      <c r="Z249" s="51"/>
      <c r="AA249" s="51"/>
      <c r="AB249" s="52"/>
      <c r="AC249" s="52"/>
      <c r="AD249" s="52"/>
      <c r="AE249" s="52"/>
      <c r="AF249" s="52"/>
      <c r="AG249" s="52"/>
      <c r="AH249" s="51"/>
      <c r="AI249" s="52"/>
      <c r="AJ249" s="52"/>
      <c r="AK249" s="52"/>
      <c r="AL249" s="52"/>
      <c r="AM249" s="51"/>
      <c r="AN249" s="52"/>
      <c r="AO249" s="52"/>
      <c r="AP249" s="52"/>
      <c r="AQ249" s="52"/>
      <c r="AR249" s="51"/>
      <c r="AS249" s="51"/>
      <c r="AT249" s="51"/>
      <c r="AU249" s="51"/>
      <c r="AV249" s="52"/>
      <c r="AW249" s="51"/>
      <c r="AX249" s="51"/>
      <c r="AY249" s="51"/>
      <c r="AZ249" s="51"/>
      <c r="BA249" s="52"/>
      <c r="BB249" s="51"/>
      <c r="BC249" s="54"/>
      <c r="BD249" s="51"/>
      <c r="BE249" s="51"/>
      <c r="BF249" s="52"/>
      <c r="BG249" s="51"/>
      <c r="BH249" s="51"/>
      <c r="BI249" s="51"/>
      <c r="BJ249" s="51"/>
      <c r="BK249" s="52"/>
      <c r="BL249" s="51"/>
      <c r="BM249" s="54"/>
      <c r="BN249" s="51"/>
      <c r="BO249" s="51"/>
      <c r="BP249" s="52"/>
      <c r="BQ249" s="51"/>
      <c r="BR249" s="54"/>
      <c r="BS249" s="51"/>
      <c r="BT249" s="51"/>
      <c r="BU249" s="52"/>
      <c r="BV249" s="51"/>
      <c r="BW249" s="54"/>
      <c r="BX249" s="51"/>
      <c r="BY249" s="51"/>
      <c r="BZ249" s="52"/>
      <c r="CA249" s="52"/>
      <c r="CB249" s="51"/>
      <c r="CC249" s="72"/>
      <c r="CD249" s="72"/>
      <c r="CE249" s="72"/>
      <c r="CF249" s="72"/>
      <c r="CG249" s="72"/>
      <c r="CH249" s="72"/>
      <c r="CI249" s="72"/>
      <c r="CJ249" s="72"/>
      <c r="CK249" s="72"/>
      <c r="CL249" s="72"/>
      <c r="CM249" s="72"/>
      <c r="CN249" s="72"/>
      <c r="CO249" s="72"/>
      <c r="CP249" s="72"/>
      <c r="CQ249" s="72"/>
      <c r="CR249" s="72"/>
      <c r="CS249" s="72"/>
      <c r="CT249" s="72"/>
      <c r="CU249" s="72"/>
      <c r="CV249" s="72"/>
      <c r="CW249" s="72"/>
      <c r="CX249" s="72"/>
      <c r="CY249" s="72"/>
      <c r="CZ249" s="72"/>
      <c r="DA249" s="72"/>
      <c r="DB249" s="72"/>
      <c r="DC249" s="72"/>
      <c r="DD249" s="72"/>
      <c r="DE249" s="72"/>
      <c r="DF249" s="72"/>
      <c r="DG249" s="72"/>
      <c r="DH249" s="72"/>
      <c r="DI249" s="72"/>
      <c r="DJ249" s="72"/>
      <c r="DK249" s="72"/>
      <c r="DL249" s="72"/>
      <c r="DM249" s="72"/>
      <c r="DN249" s="72"/>
      <c r="DO249" s="72"/>
      <c r="DP249" s="72"/>
      <c r="DQ249" s="72"/>
      <c r="DR249" s="72"/>
      <c r="DS249" s="72"/>
      <c r="DT249" s="72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/>
      <c r="ER249" s="54"/>
      <c r="ES249" s="54"/>
      <c r="ET249" s="54"/>
      <c r="EU249" s="54"/>
      <c r="EV249" s="54"/>
      <c r="EW249" s="54"/>
      <c r="EX249" s="54"/>
      <c r="EY249" s="54"/>
      <c r="EZ249" s="54"/>
      <c r="FA249" s="54"/>
      <c r="FB249" s="54"/>
      <c r="FC249" s="54"/>
      <c r="FD249" s="54"/>
      <c r="FE249" s="54"/>
      <c r="FF249" s="54"/>
      <c r="FG249" s="54"/>
      <c r="FH249" s="54"/>
      <c r="FI249" s="54"/>
      <c r="FJ249" s="54"/>
      <c r="FK249" s="54"/>
      <c r="FL249" s="54"/>
      <c r="FM249" s="54"/>
      <c r="FN249" s="54"/>
      <c r="FO249" s="54"/>
      <c r="FP249" s="54"/>
      <c r="FQ249" s="54"/>
      <c r="FR249" s="54"/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/>
      <c r="GE249" s="54"/>
      <c r="GF249" s="54"/>
      <c r="GG249" s="54"/>
      <c r="GH249" s="54"/>
      <c r="GI249" s="54"/>
      <c r="GJ249" s="54"/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/>
      <c r="HR249" s="54"/>
      <c r="HS249" s="54"/>
      <c r="HT249" s="54"/>
      <c r="HU249" s="54"/>
      <c r="HV249" s="54"/>
      <c r="HW249" s="54"/>
      <c r="HX249" s="54"/>
      <c r="HY249" s="54"/>
      <c r="HZ249" s="54"/>
      <c r="IA249" s="54"/>
      <c r="IB249" s="54"/>
      <c r="IC249" s="54"/>
      <c r="ID249" s="54"/>
      <c r="IE249" s="54"/>
      <c r="IF249" s="54"/>
      <c r="IG249" s="54"/>
      <c r="IH249" s="54"/>
      <c r="II249" s="54"/>
    </row>
    <row x14ac:dyDescent="0.25" r="250" customHeight="1" ht="17.25">
      <c r="A250" s="54"/>
      <c r="B250" s="50"/>
      <c r="C250" s="249"/>
      <c r="D250" s="249"/>
      <c r="E250" s="249"/>
      <c r="F250" s="249"/>
      <c r="G250" s="50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4"/>
      <c r="U250" s="51"/>
      <c r="V250" s="51"/>
      <c r="W250" s="52"/>
      <c r="X250" s="52"/>
      <c r="Y250" s="51"/>
      <c r="Z250" s="51"/>
      <c r="AA250" s="51"/>
      <c r="AB250" s="52"/>
      <c r="AC250" s="52"/>
      <c r="AD250" s="52"/>
      <c r="AE250" s="52"/>
      <c r="AF250" s="52"/>
      <c r="AG250" s="52"/>
      <c r="AH250" s="51"/>
      <c r="AI250" s="52"/>
      <c r="AJ250" s="52"/>
      <c r="AK250" s="52"/>
      <c r="AL250" s="52"/>
      <c r="AM250" s="51"/>
      <c r="AN250" s="52"/>
      <c r="AO250" s="52"/>
      <c r="AP250" s="52"/>
      <c r="AQ250" s="52"/>
      <c r="AR250" s="51"/>
      <c r="AS250" s="51"/>
      <c r="AT250" s="51"/>
      <c r="AU250" s="51"/>
      <c r="AV250" s="52"/>
      <c r="AW250" s="51"/>
      <c r="AX250" s="51"/>
      <c r="AY250" s="51"/>
      <c r="AZ250" s="51"/>
      <c r="BA250" s="52"/>
      <c r="BB250" s="51"/>
      <c r="BC250" s="54"/>
      <c r="BD250" s="51"/>
      <c r="BE250" s="51"/>
      <c r="BF250" s="52"/>
      <c r="BG250" s="51"/>
      <c r="BH250" s="51"/>
      <c r="BI250" s="51"/>
      <c r="BJ250" s="51"/>
      <c r="BK250" s="52"/>
      <c r="BL250" s="51"/>
      <c r="BM250" s="54"/>
      <c r="BN250" s="51"/>
      <c r="BO250" s="51"/>
      <c r="BP250" s="52"/>
      <c r="BQ250" s="51"/>
      <c r="BR250" s="54"/>
      <c r="BS250" s="51"/>
      <c r="BT250" s="51"/>
      <c r="BU250" s="52"/>
      <c r="BV250" s="51"/>
      <c r="BW250" s="54"/>
      <c r="BX250" s="51"/>
      <c r="BY250" s="51"/>
      <c r="BZ250" s="52"/>
      <c r="CA250" s="52"/>
      <c r="CB250" s="51"/>
      <c r="CC250" s="72"/>
      <c r="CD250" s="72"/>
      <c r="CE250" s="72"/>
      <c r="CF250" s="72"/>
      <c r="CG250" s="72"/>
      <c r="CH250" s="72"/>
      <c r="CI250" s="72"/>
      <c r="CJ250" s="72"/>
      <c r="CK250" s="72"/>
      <c r="CL250" s="72"/>
      <c r="CM250" s="72"/>
      <c r="CN250" s="72"/>
      <c r="CO250" s="72"/>
      <c r="CP250" s="72"/>
      <c r="CQ250" s="72"/>
      <c r="CR250" s="72"/>
      <c r="CS250" s="72"/>
      <c r="CT250" s="72"/>
      <c r="CU250" s="72"/>
      <c r="CV250" s="72"/>
      <c r="CW250" s="72"/>
      <c r="CX250" s="72"/>
      <c r="CY250" s="72"/>
      <c r="CZ250" s="72"/>
      <c r="DA250" s="72"/>
      <c r="DB250" s="72"/>
      <c r="DC250" s="72"/>
      <c r="DD250" s="72"/>
      <c r="DE250" s="72"/>
      <c r="DF250" s="72"/>
      <c r="DG250" s="72"/>
      <c r="DH250" s="72"/>
      <c r="DI250" s="72"/>
      <c r="DJ250" s="72"/>
      <c r="DK250" s="72"/>
      <c r="DL250" s="72"/>
      <c r="DM250" s="72"/>
      <c r="DN250" s="72"/>
      <c r="DO250" s="72"/>
      <c r="DP250" s="72"/>
      <c r="DQ250" s="72"/>
      <c r="DR250" s="72"/>
      <c r="DS250" s="72"/>
      <c r="DT250" s="72"/>
      <c r="DU250" s="54"/>
      <c r="DV250" s="54"/>
      <c r="DW250" s="54"/>
      <c r="DX250" s="54"/>
      <c r="DY250" s="54"/>
      <c r="DZ250" s="54"/>
      <c r="EA250" s="54"/>
      <c r="EB250" s="54"/>
      <c r="EC250" s="54"/>
      <c r="ED250" s="54"/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/>
      <c r="EP250" s="54"/>
      <c r="EQ250" s="54"/>
      <c r="ER250" s="54"/>
      <c r="ES250" s="54"/>
      <c r="ET250" s="54"/>
      <c r="EU250" s="54"/>
      <c r="EV250" s="54"/>
      <c r="EW250" s="54"/>
      <c r="EX250" s="54"/>
      <c r="EY250" s="54"/>
      <c r="EZ250" s="54"/>
      <c r="FA250" s="54"/>
      <c r="FB250" s="54"/>
      <c r="FC250" s="54"/>
      <c r="FD250" s="54"/>
      <c r="FE250" s="54"/>
      <c r="FF250" s="54"/>
      <c r="FG250" s="54"/>
      <c r="FH250" s="54"/>
      <c r="FI250" s="54"/>
      <c r="FJ250" s="54"/>
      <c r="FK250" s="54"/>
      <c r="FL250" s="54"/>
      <c r="FM250" s="54"/>
      <c r="FN250" s="54"/>
      <c r="FO250" s="54"/>
      <c r="FP250" s="54"/>
      <c r="FQ250" s="54"/>
      <c r="FR250" s="54"/>
      <c r="FS250" s="54"/>
      <c r="FT250" s="54"/>
      <c r="FU250" s="54"/>
      <c r="FV250" s="54"/>
      <c r="FW250" s="54"/>
      <c r="FX250" s="54"/>
      <c r="FY250" s="54"/>
      <c r="FZ250" s="54"/>
      <c r="GA250" s="54"/>
      <c r="GB250" s="54"/>
      <c r="GC250" s="54"/>
      <c r="GD250" s="54"/>
      <c r="GE250" s="54"/>
      <c r="GF250" s="54"/>
      <c r="GG250" s="54"/>
      <c r="GH250" s="54"/>
      <c r="GI250" s="54"/>
      <c r="GJ250" s="54"/>
      <c r="GK250" s="54"/>
      <c r="GL250" s="54"/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/>
      <c r="HY250" s="54"/>
      <c r="HZ250" s="54"/>
      <c r="IA250" s="54"/>
      <c r="IB250" s="54"/>
      <c r="IC250" s="54"/>
      <c r="ID250" s="54"/>
      <c r="IE250" s="54"/>
      <c r="IF250" s="54"/>
      <c r="IG250" s="54"/>
      <c r="IH250" s="54"/>
      <c r="II250" s="54"/>
    </row>
    <row x14ac:dyDescent="0.25" r="251" customHeight="1" ht="17.25">
      <c r="A251" s="54"/>
      <c r="B251" s="50"/>
      <c r="C251" s="249"/>
      <c r="D251" s="249"/>
      <c r="E251" s="249"/>
      <c r="F251" s="249"/>
      <c r="G251" s="50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4"/>
      <c r="U251" s="51"/>
      <c r="V251" s="51"/>
      <c r="W251" s="52"/>
      <c r="X251" s="52"/>
      <c r="Y251" s="51"/>
      <c r="Z251" s="51"/>
      <c r="AA251" s="51"/>
      <c r="AB251" s="52"/>
      <c r="AC251" s="52"/>
      <c r="AD251" s="52"/>
      <c r="AE251" s="52"/>
      <c r="AF251" s="52"/>
      <c r="AG251" s="52"/>
      <c r="AH251" s="51"/>
      <c r="AI251" s="52"/>
      <c r="AJ251" s="52"/>
      <c r="AK251" s="52"/>
      <c r="AL251" s="52"/>
      <c r="AM251" s="51"/>
      <c r="AN251" s="52"/>
      <c r="AO251" s="52"/>
      <c r="AP251" s="52"/>
      <c r="AQ251" s="52"/>
      <c r="AR251" s="51"/>
      <c r="AS251" s="51"/>
      <c r="AT251" s="51"/>
      <c r="AU251" s="51"/>
      <c r="AV251" s="52"/>
      <c r="AW251" s="51"/>
      <c r="AX251" s="51"/>
      <c r="AY251" s="51"/>
      <c r="AZ251" s="51"/>
      <c r="BA251" s="52"/>
      <c r="BB251" s="51"/>
      <c r="BC251" s="54"/>
      <c r="BD251" s="51"/>
      <c r="BE251" s="51"/>
      <c r="BF251" s="52"/>
      <c r="BG251" s="51"/>
      <c r="BH251" s="51"/>
      <c r="BI251" s="51"/>
      <c r="BJ251" s="51"/>
      <c r="BK251" s="52"/>
      <c r="BL251" s="51"/>
      <c r="BM251" s="54"/>
      <c r="BN251" s="51"/>
      <c r="BO251" s="51"/>
      <c r="BP251" s="52"/>
      <c r="BQ251" s="51"/>
      <c r="BR251" s="54"/>
      <c r="BS251" s="51"/>
      <c r="BT251" s="51"/>
      <c r="BU251" s="52"/>
      <c r="BV251" s="51"/>
      <c r="BW251" s="54"/>
      <c r="BX251" s="51"/>
      <c r="BY251" s="51"/>
      <c r="BZ251" s="52"/>
      <c r="CA251" s="52"/>
      <c r="CB251" s="51"/>
      <c r="CC251" s="72"/>
      <c r="CD251" s="72"/>
      <c r="CE251" s="72"/>
      <c r="CF251" s="72"/>
      <c r="CG251" s="72"/>
      <c r="CH251" s="72"/>
      <c r="CI251" s="72"/>
      <c r="CJ251" s="72"/>
      <c r="CK251" s="72"/>
      <c r="CL251" s="72"/>
      <c r="CM251" s="72"/>
      <c r="CN251" s="72"/>
      <c r="CO251" s="72"/>
      <c r="CP251" s="72"/>
      <c r="CQ251" s="72"/>
      <c r="CR251" s="72"/>
      <c r="CS251" s="72"/>
      <c r="CT251" s="72"/>
      <c r="CU251" s="72"/>
      <c r="CV251" s="72"/>
      <c r="CW251" s="72"/>
      <c r="CX251" s="72"/>
      <c r="CY251" s="72"/>
      <c r="CZ251" s="72"/>
      <c r="DA251" s="72"/>
      <c r="DB251" s="72"/>
      <c r="DC251" s="72"/>
      <c r="DD251" s="72"/>
      <c r="DE251" s="72"/>
      <c r="DF251" s="72"/>
      <c r="DG251" s="72"/>
      <c r="DH251" s="72"/>
      <c r="DI251" s="72"/>
      <c r="DJ251" s="72"/>
      <c r="DK251" s="72"/>
      <c r="DL251" s="72"/>
      <c r="DM251" s="72"/>
      <c r="DN251" s="72"/>
      <c r="DO251" s="72"/>
      <c r="DP251" s="72"/>
      <c r="DQ251" s="72"/>
      <c r="DR251" s="72"/>
      <c r="DS251" s="72"/>
      <c r="DT251" s="72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/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/>
      <c r="EP251" s="54"/>
      <c r="EQ251" s="54"/>
      <c r="ER251" s="54"/>
      <c r="ES251" s="54"/>
      <c r="ET251" s="54"/>
      <c r="EU251" s="54"/>
      <c r="EV251" s="54"/>
      <c r="EW251" s="54"/>
      <c r="EX251" s="54"/>
      <c r="EY251" s="54"/>
      <c r="EZ251" s="54"/>
      <c r="FA251" s="54"/>
      <c r="FB251" s="54"/>
      <c r="FC251" s="54"/>
      <c r="FD251" s="54"/>
      <c r="FE251" s="54"/>
      <c r="FF251" s="54"/>
      <c r="FG251" s="54"/>
      <c r="FH251" s="54"/>
      <c r="FI251" s="54"/>
      <c r="FJ251" s="54"/>
      <c r="FK251" s="54"/>
      <c r="FL251" s="54"/>
      <c r="FM251" s="54"/>
      <c r="FN251" s="54"/>
      <c r="FO251" s="54"/>
      <c r="FP251" s="54"/>
      <c r="FQ251" s="54"/>
      <c r="FR251" s="54"/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/>
      <c r="GE251" s="54"/>
      <c r="GF251" s="54"/>
      <c r="GG251" s="54"/>
      <c r="GH251" s="54"/>
      <c r="GI251" s="54"/>
      <c r="GJ251" s="54"/>
      <c r="GK251" s="54"/>
      <c r="GL251" s="54"/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/>
      <c r="HQ251" s="54"/>
      <c r="HR251" s="54"/>
      <c r="HS251" s="54"/>
      <c r="HT251" s="54"/>
      <c r="HU251" s="54"/>
      <c r="HV251" s="54"/>
      <c r="HW251" s="54"/>
      <c r="HX251" s="54"/>
      <c r="HY251" s="54"/>
      <c r="HZ251" s="54"/>
      <c r="IA251" s="54"/>
      <c r="IB251" s="54"/>
      <c r="IC251" s="54"/>
      <c r="ID251" s="54"/>
      <c r="IE251" s="54"/>
      <c r="IF251" s="54"/>
      <c r="IG251" s="54"/>
      <c r="IH251" s="54"/>
      <c r="II251" s="54"/>
    </row>
    <row x14ac:dyDescent="0.25" r="252" customHeight="1" ht="17.25">
      <c r="A252" s="54"/>
      <c r="B252" s="50"/>
      <c r="C252" s="249"/>
      <c r="D252" s="249"/>
      <c r="E252" s="249"/>
      <c r="F252" s="249"/>
      <c r="G252" s="50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4"/>
      <c r="U252" s="51"/>
      <c r="V252" s="51"/>
      <c r="W252" s="52"/>
      <c r="X252" s="52"/>
      <c r="Y252" s="51"/>
      <c r="Z252" s="51"/>
      <c r="AA252" s="51"/>
      <c r="AB252" s="52"/>
      <c r="AC252" s="52"/>
      <c r="AD252" s="52"/>
      <c r="AE252" s="52"/>
      <c r="AF252" s="52"/>
      <c r="AG252" s="52"/>
      <c r="AH252" s="51"/>
      <c r="AI252" s="52"/>
      <c r="AJ252" s="52"/>
      <c r="AK252" s="52"/>
      <c r="AL252" s="52"/>
      <c r="AM252" s="51"/>
      <c r="AN252" s="52"/>
      <c r="AO252" s="52"/>
      <c r="AP252" s="52"/>
      <c r="AQ252" s="52"/>
      <c r="AR252" s="51"/>
      <c r="AS252" s="51"/>
      <c r="AT252" s="51"/>
      <c r="AU252" s="51"/>
      <c r="AV252" s="52"/>
      <c r="AW252" s="51"/>
      <c r="AX252" s="51"/>
      <c r="AY252" s="51"/>
      <c r="AZ252" s="51"/>
      <c r="BA252" s="52"/>
      <c r="BB252" s="51"/>
      <c r="BC252" s="54"/>
      <c r="BD252" s="51"/>
      <c r="BE252" s="51"/>
      <c r="BF252" s="52"/>
      <c r="BG252" s="51"/>
      <c r="BH252" s="51"/>
      <c r="BI252" s="51"/>
      <c r="BJ252" s="51"/>
      <c r="BK252" s="52"/>
      <c r="BL252" s="51"/>
      <c r="BM252" s="54"/>
      <c r="BN252" s="51"/>
      <c r="BO252" s="51"/>
      <c r="BP252" s="52"/>
      <c r="BQ252" s="51"/>
      <c r="BR252" s="54"/>
      <c r="BS252" s="51"/>
      <c r="BT252" s="51"/>
      <c r="BU252" s="52"/>
      <c r="BV252" s="51"/>
      <c r="BW252" s="54"/>
      <c r="BX252" s="51"/>
      <c r="BY252" s="51"/>
      <c r="BZ252" s="52"/>
      <c r="CA252" s="52"/>
      <c r="CB252" s="51"/>
      <c r="CC252" s="72"/>
      <c r="CD252" s="72"/>
      <c r="CE252" s="72"/>
      <c r="CF252" s="72"/>
      <c r="CG252" s="72"/>
      <c r="CH252" s="72"/>
      <c r="CI252" s="72"/>
      <c r="CJ252" s="72"/>
      <c r="CK252" s="72"/>
      <c r="CL252" s="72"/>
      <c r="CM252" s="72"/>
      <c r="CN252" s="72"/>
      <c r="CO252" s="72"/>
      <c r="CP252" s="72"/>
      <c r="CQ252" s="72"/>
      <c r="CR252" s="72"/>
      <c r="CS252" s="72"/>
      <c r="CT252" s="72"/>
      <c r="CU252" s="72"/>
      <c r="CV252" s="72"/>
      <c r="CW252" s="72"/>
      <c r="CX252" s="72"/>
      <c r="CY252" s="72"/>
      <c r="CZ252" s="72"/>
      <c r="DA252" s="72"/>
      <c r="DB252" s="72"/>
      <c r="DC252" s="72"/>
      <c r="DD252" s="72"/>
      <c r="DE252" s="72"/>
      <c r="DF252" s="72"/>
      <c r="DG252" s="72"/>
      <c r="DH252" s="72"/>
      <c r="DI252" s="72"/>
      <c r="DJ252" s="72"/>
      <c r="DK252" s="72"/>
      <c r="DL252" s="72"/>
      <c r="DM252" s="72"/>
      <c r="DN252" s="72"/>
      <c r="DO252" s="72"/>
      <c r="DP252" s="72"/>
      <c r="DQ252" s="72"/>
      <c r="DR252" s="72"/>
      <c r="DS252" s="72"/>
      <c r="DT252" s="72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/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/>
      <c r="EP252" s="54"/>
      <c r="EQ252" s="54"/>
      <c r="ER252" s="54"/>
      <c r="ES252" s="54"/>
      <c r="ET252" s="54"/>
      <c r="EU252" s="54"/>
      <c r="EV252" s="54"/>
      <c r="EW252" s="54"/>
      <c r="EX252" s="54"/>
      <c r="EY252" s="54"/>
      <c r="EZ252" s="54"/>
      <c r="FA252" s="54"/>
      <c r="FB252" s="54"/>
      <c r="FC252" s="54"/>
      <c r="FD252" s="54"/>
      <c r="FE252" s="54"/>
      <c r="FF252" s="54"/>
      <c r="FG252" s="54"/>
      <c r="FH252" s="54"/>
      <c r="FI252" s="54"/>
      <c r="FJ252" s="54"/>
      <c r="FK252" s="54"/>
      <c r="FL252" s="54"/>
      <c r="FM252" s="54"/>
      <c r="FN252" s="54"/>
      <c r="FO252" s="54"/>
      <c r="FP252" s="54"/>
      <c r="FQ252" s="54"/>
      <c r="FR252" s="54"/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/>
      <c r="GD252" s="54"/>
      <c r="GE252" s="54"/>
      <c r="GF252" s="54"/>
      <c r="GG252" s="54"/>
      <c r="GH252" s="54"/>
      <c r="GI252" s="54"/>
      <c r="GJ252" s="54"/>
      <c r="GK252" s="54"/>
      <c r="GL252" s="54"/>
      <c r="GM252" s="54"/>
      <c r="GN252" s="54"/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/>
      <c r="HR252" s="54"/>
      <c r="HS252" s="54"/>
      <c r="HT252" s="54"/>
      <c r="HU252" s="54"/>
      <c r="HV252" s="54"/>
      <c r="HW252" s="54"/>
      <c r="HX252" s="54"/>
      <c r="HY252" s="54"/>
      <c r="HZ252" s="54"/>
      <c r="IA252" s="54"/>
      <c r="IB252" s="54"/>
      <c r="IC252" s="54"/>
      <c r="ID252" s="54"/>
      <c r="IE252" s="54"/>
      <c r="IF252" s="54"/>
      <c r="IG252" s="54"/>
      <c r="IH252" s="54"/>
      <c r="II252" s="54"/>
    </row>
    <row x14ac:dyDescent="0.25" r="253" customHeight="1" ht="17.25">
      <c r="A253" s="54"/>
      <c r="B253" s="50"/>
      <c r="C253" s="249"/>
      <c r="D253" s="249"/>
      <c r="E253" s="249"/>
      <c r="F253" s="249"/>
      <c r="G253" s="50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4"/>
      <c r="U253" s="51"/>
      <c r="V253" s="51"/>
      <c r="W253" s="52"/>
      <c r="X253" s="52"/>
      <c r="Y253" s="51"/>
      <c r="Z253" s="51"/>
      <c r="AA253" s="51"/>
      <c r="AB253" s="52"/>
      <c r="AC253" s="52"/>
      <c r="AD253" s="52"/>
      <c r="AE253" s="52"/>
      <c r="AF253" s="52"/>
      <c r="AG253" s="52"/>
      <c r="AH253" s="51"/>
      <c r="AI253" s="52"/>
      <c r="AJ253" s="52"/>
      <c r="AK253" s="52"/>
      <c r="AL253" s="52"/>
      <c r="AM253" s="51"/>
      <c r="AN253" s="52"/>
      <c r="AO253" s="52"/>
      <c r="AP253" s="52"/>
      <c r="AQ253" s="52"/>
      <c r="AR253" s="51"/>
      <c r="AS253" s="51"/>
      <c r="AT253" s="51"/>
      <c r="AU253" s="51"/>
      <c r="AV253" s="52"/>
      <c r="AW253" s="51"/>
      <c r="AX253" s="51"/>
      <c r="AY253" s="51"/>
      <c r="AZ253" s="51"/>
      <c r="BA253" s="52"/>
      <c r="BB253" s="51"/>
      <c r="BC253" s="54"/>
      <c r="BD253" s="51"/>
      <c r="BE253" s="51"/>
      <c r="BF253" s="52"/>
      <c r="BG253" s="51"/>
      <c r="BH253" s="51"/>
      <c r="BI253" s="51"/>
      <c r="BJ253" s="51"/>
      <c r="BK253" s="52"/>
      <c r="BL253" s="51"/>
      <c r="BM253" s="54"/>
      <c r="BN253" s="51"/>
      <c r="BO253" s="51"/>
      <c r="BP253" s="52"/>
      <c r="BQ253" s="51"/>
      <c r="BR253" s="54"/>
      <c r="BS253" s="51"/>
      <c r="BT253" s="51"/>
      <c r="BU253" s="52"/>
      <c r="BV253" s="51"/>
      <c r="BW253" s="54"/>
      <c r="BX253" s="51"/>
      <c r="BY253" s="51"/>
      <c r="BZ253" s="52"/>
      <c r="CA253" s="52"/>
      <c r="CB253" s="51"/>
      <c r="CC253" s="72"/>
      <c r="CD253" s="72"/>
      <c r="CE253" s="72"/>
      <c r="CF253" s="72"/>
      <c r="CG253" s="72"/>
      <c r="CH253" s="72"/>
      <c r="CI253" s="72"/>
      <c r="CJ253" s="72"/>
      <c r="CK253" s="72"/>
      <c r="CL253" s="72"/>
      <c r="CM253" s="72"/>
      <c r="CN253" s="72"/>
      <c r="CO253" s="72"/>
      <c r="CP253" s="72"/>
      <c r="CQ253" s="72"/>
      <c r="CR253" s="72"/>
      <c r="CS253" s="72"/>
      <c r="CT253" s="72"/>
      <c r="CU253" s="72"/>
      <c r="CV253" s="72"/>
      <c r="CW253" s="72"/>
      <c r="CX253" s="72"/>
      <c r="CY253" s="72"/>
      <c r="CZ253" s="72"/>
      <c r="DA253" s="72"/>
      <c r="DB253" s="72"/>
      <c r="DC253" s="72"/>
      <c r="DD253" s="72"/>
      <c r="DE253" s="72"/>
      <c r="DF253" s="72"/>
      <c r="DG253" s="72"/>
      <c r="DH253" s="72"/>
      <c r="DI253" s="72"/>
      <c r="DJ253" s="72"/>
      <c r="DK253" s="72"/>
      <c r="DL253" s="72"/>
      <c r="DM253" s="72"/>
      <c r="DN253" s="72"/>
      <c r="DO253" s="72"/>
      <c r="DP253" s="72"/>
      <c r="DQ253" s="72"/>
      <c r="DR253" s="72"/>
      <c r="DS253" s="72"/>
      <c r="DT253" s="72"/>
      <c r="DU253" s="54"/>
      <c r="DV253" s="54"/>
      <c r="DW253" s="54"/>
      <c r="DX253" s="54"/>
      <c r="DY253" s="54"/>
      <c r="DZ253" s="54"/>
      <c r="EA253" s="54"/>
      <c r="EB253" s="54"/>
      <c r="EC253" s="54"/>
      <c r="ED253" s="54"/>
      <c r="EE253" s="54"/>
      <c r="EF253" s="54"/>
      <c r="EG253" s="54"/>
      <c r="EH253" s="54"/>
      <c r="EI253" s="54"/>
      <c r="EJ253" s="54"/>
      <c r="EK253" s="54"/>
      <c r="EL253" s="54"/>
      <c r="EM253" s="54"/>
      <c r="EN253" s="54"/>
      <c r="EO253" s="54"/>
      <c r="EP253" s="54"/>
      <c r="EQ253" s="54"/>
      <c r="ER253" s="54"/>
      <c r="ES253" s="54"/>
      <c r="ET253" s="54"/>
      <c r="EU253" s="54"/>
      <c r="EV253" s="54"/>
      <c r="EW253" s="54"/>
      <c r="EX253" s="54"/>
      <c r="EY253" s="54"/>
      <c r="EZ253" s="54"/>
      <c r="FA253" s="54"/>
      <c r="FB253" s="54"/>
      <c r="FC253" s="54"/>
      <c r="FD253" s="54"/>
      <c r="FE253" s="54"/>
      <c r="FF253" s="54"/>
      <c r="FG253" s="54"/>
      <c r="FH253" s="54"/>
      <c r="FI253" s="54"/>
      <c r="FJ253" s="54"/>
      <c r="FK253" s="54"/>
      <c r="FL253" s="54"/>
      <c r="FM253" s="54"/>
      <c r="FN253" s="54"/>
      <c r="FO253" s="54"/>
      <c r="FP253" s="54"/>
      <c r="FQ253" s="54"/>
      <c r="FR253" s="54"/>
      <c r="FS253" s="54"/>
      <c r="FT253" s="54"/>
      <c r="FU253" s="54"/>
      <c r="FV253" s="54"/>
      <c r="FW253" s="54"/>
      <c r="FX253" s="54"/>
      <c r="FY253" s="54"/>
      <c r="FZ253" s="54"/>
      <c r="GA253" s="54"/>
      <c r="GB253" s="54"/>
      <c r="GC253" s="54"/>
      <c r="GD253" s="54"/>
      <c r="GE253" s="54"/>
      <c r="GF253" s="54"/>
      <c r="GG253" s="54"/>
      <c r="GH253" s="54"/>
      <c r="GI253" s="54"/>
      <c r="GJ253" s="54"/>
      <c r="GK253" s="54"/>
      <c r="GL253" s="54"/>
      <c r="GM253" s="54"/>
      <c r="GN253" s="54"/>
      <c r="GO253" s="54"/>
      <c r="GP253" s="54"/>
      <c r="GQ253" s="54"/>
      <c r="GR253" s="54"/>
      <c r="GS253" s="54"/>
      <c r="GT253" s="54"/>
      <c r="GU253" s="54"/>
      <c r="GV253" s="54"/>
      <c r="GW253" s="54"/>
      <c r="GX253" s="54"/>
      <c r="GY253" s="54"/>
      <c r="GZ253" s="54"/>
      <c r="HA253" s="54"/>
      <c r="HB253" s="54"/>
      <c r="HC253" s="54"/>
      <c r="HD253" s="54"/>
      <c r="HE253" s="54"/>
      <c r="HF253" s="54"/>
      <c r="HG253" s="54"/>
      <c r="HH253" s="54"/>
      <c r="HI253" s="54"/>
      <c r="HJ253" s="54"/>
      <c r="HK253" s="54"/>
      <c r="HL253" s="54"/>
      <c r="HM253" s="54"/>
      <c r="HN253" s="54"/>
      <c r="HO253" s="54"/>
      <c r="HP253" s="54"/>
      <c r="HQ253" s="54"/>
      <c r="HR253" s="54"/>
      <c r="HS253" s="54"/>
      <c r="HT253" s="54"/>
      <c r="HU253" s="54"/>
      <c r="HV253" s="54"/>
      <c r="HW253" s="54"/>
      <c r="HX253" s="54"/>
      <c r="HY253" s="54"/>
      <c r="HZ253" s="54"/>
      <c r="IA253" s="54"/>
      <c r="IB253" s="54"/>
      <c r="IC253" s="54"/>
      <c r="ID253" s="54"/>
      <c r="IE253" s="54"/>
      <c r="IF253" s="54"/>
      <c r="IG253" s="54"/>
      <c r="IH253" s="54"/>
      <c r="II253" s="54"/>
    </row>
    <row x14ac:dyDescent="0.25" r="254" customHeight="1" ht="17.25">
      <c r="A254" s="54"/>
      <c r="B254" s="50"/>
      <c r="C254" s="249"/>
      <c r="D254" s="249"/>
      <c r="E254" s="249"/>
      <c r="F254" s="249"/>
      <c r="G254" s="50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4"/>
      <c r="U254" s="51"/>
      <c r="V254" s="51"/>
      <c r="W254" s="52"/>
      <c r="X254" s="52"/>
      <c r="Y254" s="51"/>
      <c r="Z254" s="51"/>
      <c r="AA254" s="51"/>
      <c r="AB254" s="52"/>
      <c r="AC254" s="52"/>
      <c r="AD254" s="52"/>
      <c r="AE254" s="52"/>
      <c r="AF254" s="52"/>
      <c r="AG254" s="52"/>
      <c r="AH254" s="51"/>
      <c r="AI254" s="52"/>
      <c r="AJ254" s="52"/>
      <c r="AK254" s="52"/>
      <c r="AL254" s="52"/>
      <c r="AM254" s="51"/>
      <c r="AN254" s="52"/>
      <c r="AO254" s="52"/>
      <c r="AP254" s="52"/>
      <c r="AQ254" s="52"/>
      <c r="AR254" s="51"/>
      <c r="AS254" s="51"/>
      <c r="AT254" s="51"/>
      <c r="AU254" s="51"/>
      <c r="AV254" s="52"/>
      <c r="AW254" s="51"/>
      <c r="AX254" s="51"/>
      <c r="AY254" s="51"/>
      <c r="AZ254" s="51"/>
      <c r="BA254" s="52"/>
      <c r="BB254" s="51"/>
      <c r="BC254" s="54"/>
      <c r="BD254" s="51"/>
      <c r="BE254" s="51"/>
      <c r="BF254" s="52"/>
      <c r="BG254" s="51"/>
      <c r="BH254" s="51"/>
      <c r="BI254" s="51"/>
      <c r="BJ254" s="51"/>
      <c r="BK254" s="52"/>
      <c r="BL254" s="51"/>
      <c r="BM254" s="54"/>
      <c r="BN254" s="51"/>
      <c r="BO254" s="51"/>
      <c r="BP254" s="52"/>
      <c r="BQ254" s="51"/>
      <c r="BR254" s="54"/>
      <c r="BS254" s="51"/>
      <c r="BT254" s="51"/>
      <c r="BU254" s="52"/>
      <c r="BV254" s="51"/>
      <c r="BW254" s="54"/>
      <c r="BX254" s="51"/>
      <c r="BY254" s="51"/>
      <c r="BZ254" s="52"/>
      <c r="CA254" s="52"/>
      <c r="CB254" s="51"/>
      <c r="CC254" s="72"/>
      <c r="CD254" s="72"/>
      <c r="CE254" s="72"/>
      <c r="CF254" s="72"/>
      <c r="CG254" s="72"/>
      <c r="CH254" s="72"/>
      <c r="CI254" s="72"/>
      <c r="CJ254" s="72"/>
      <c r="CK254" s="72"/>
      <c r="CL254" s="72"/>
      <c r="CM254" s="72"/>
      <c r="CN254" s="72"/>
      <c r="CO254" s="72"/>
      <c r="CP254" s="72"/>
      <c r="CQ254" s="72"/>
      <c r="CR254" s="72"/>
      <c r="CS254" s="72"/>
      <c r="CT254" s="72"/>
      <c r="CU254" s="72"/>
      <c r="CV254" s="72"/>
      <c r="CW254" s="72"/>
      <c r="CX254" s="72"/>
      <c r="CY254" s="72"/>
      <c r="CZ254" s="72"/>
      <c r="DA254" s="72"/>
      <c r="DB254" s="72"/>
      <c r="DC254" s="72"/>
      <c r="DD254" s="72"/>
      <c r="DE254" s="72"/>
      <c r="DF254" s="72"/>
      <c r="DG254" s="72"/>
      <c r="DH254" s="72"/>
      <c r="DI254" s="72"/>
      <c r="DJ254" s="72"/>
      <c r="DK254" s="72"/>
      <c r="DL254" s="72"/>
      <c r="DM254" s="72"/>
      <c r="DN254" s="72"/>
      <c r="DO254" s="72"/>
      <c r="DP254" s="72"/>
      <c r="DQ254" s="72"/>
      <c r="DR254" s="72"/>
      <c r="DS254" s="72"/>
      <c r="DT254" s="72"/>
      <c r="DU254" s="54"/>
      <c r="DV254" s="54"/>
      <c r="DW254" s="54"/>
      <c r="DX254" s="54"/>
      <c r="DY254" s="54"/>
      <c r="DZ254" s="54"/>
      <c r="EA254" s="54"/>
      <c r="EB254" s="54"/>
      <c r="EC254" s="54"/>
      <c r="ED254" s="54"/>
      <c r="EE254" s="54"/>
      <c r="EF254" s="54"/>
      <c r="EG254" s="54"/>
      <c r="EH254" s="54"/>
      <c r="EI254" s="54"/>
      <c r="EJ254" s="54"/>
      <c r="EK254" s="54"/>
      <c r="EL254" s="54"/>
      <c r="EM254" s="54"/>
      <c r="EN254" s="54"/>
      <c r="EO254" s="54"/>
      <c r="EP254" s="54"/>
      <c r="EQ254" s="54"/>
      <c r="ER254" s="54"/>
      <c r="ES254" s="54"/>
      <c r="ET254" s="54"/>
      <c r="EU254" s="54"/>
      <c r="EV254" s="54"/>
      <c r="EW254" s="54"/>
      <c r="EX254" s="54"/>
      <c r="EY254" s="54"/>
      <c r="EZ254" s="54"/>
      <c r="FA254" s="54"/>
      <c r="FB254" s="54"/>
      <c r="FC254" s="54"/>
      <c r="FD254" s="54"/>
      <c r="FE254" s="54"/>
      <c r="FF254" s="54"/>
      <c r="FG254" s="54"/>
      <c r="FH254" s="54"/>
      <c r="FI254" s="54"/>
      <c r="FJ254" s="54"/>
      <c r="FK254" s="54"/>
      <c r="FL254" s="54"/>
      <c r="FM254" s="54"/>
      <c r="FN254" s="54"/>
      <c r="FO254" s="54"/>
      <c r="FP254" s="54"/>
      <c r="FQ254" s="54"/>
      <c r="FR254" s="54"/>
      <c r="FS254" s="54"/>
      <c r="FT254" s="54"/>
      <c r="FU254" s="54"/>
      <c r="FV254" s="54"/>
      <c r="FW254" s="54"/>
      <c r="FX254" s="54"/>
      <c r="FY254" s="54"/>
      <c r="FZ254" s="54"/>
      <c r="GA254" s="54"/>
      <c r="GB254" s="54"/>
      <c r="GC254" s="54"/>
      <c r="GD254" s="54"/>
      <c r="GE254" s="54"/>
      <c r="GF254" s="54"/>
      <c r="GG254" s="54"/>
      <c r="GH254" s="54"/>
      <c r="GI254" s="54"/>
      <c r="GJ254" s="54"/>
      <c r="GK254" s="54"/>
      <c r="GL254" s="54"/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/>
      <c r="GX254" s="54"/>
      <c r="GY254" s="54"/>
      <c r="GZ254" s="54"/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/>
      <c r="HR254" s="54"/>
      <c r="HS254" s="54"/>
      <c r="HT254" s="54"/>
      <c r="HU254" s="54"/>
      <c r="HV254" s="54"/>
      <c r="HW254" s="54"/>
      <c r="HX254" s="54"/>
      <c r="HY254" s="54"/>
      <c r="HZ254" s="54"/>
      <c r="IA254" s="54"/>
      <c r="IB254" s="54"/>
      <c r="IC254" s="54"/>
      <c r="ID254" s="54"/>
      <c r="IE254" s="54"/>
      <c r="IF254" s="54"/>
      <c r="IG254" s="54"/>
      <c r="IH254" s="54"/>
      <c r="II254" s="54"/>
    </row>
    <row x14ac:dyDescent="0.25" r="255" customHeight="1" ht="17.25">
      <c r="A255" s="54"/>
      <c r="B255" s="50"/>
      <c r="C255" s="249"/>
      <c r="D255" s="249"/>
      <c r="E255" s="249"/>
      <c r="F255" s="249"/>
      <c r="G255" s="50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4"/>
      <c r="U255" s="51"/>
      <c r="V255" s="51"/>
      <c r="W255" s="52"/>
      <c r="X255" s="52"/>
      <c r="Y255" s="51"/>
      <c r="Z255" s="51"/>
      <c r="AA255" s="51"/>
      <c r="AB255" s="52"/>
      <c r="AC255" s="52"/>
      <c r="AD255" s="52"/>
      <c r="AE255" s="52"/>
      <c r="AF255" s="52"/>
      <c r="AG255" s="52"/>
      <c r="AH255" s="51"/>
      <c r="AI255" s="52"/>
      <c r="AJ255" s="52"/>
      <c r="AK255" s="52"/>
      <c r="AL255" s="52"/>
      <c r="AM255" s="51"/>
      <c r="AN255" s="52"/>
      <c r="AO255" s="52"/>
      <c r="AP255" s="52"/>
      <c r="AQ255" s="52"/>
      <c r="AR255" s="51"/>
      <c r="AS255" s="51"/>
      <c r="AT255" s="51"/>
      <c r="AU255" s="51"/>
      <c r="AV255" s="52"/>
      <c r="AW255" s="51"/>
      <c r="AX255" s="51"/>
      <c r="AY255" s="51"/>
      <c r="AZ255" s="51"/>
      <c r="BA255" s="52"/>
      <c r="BB255" s="51"/>
      <c r="BC255" s="54"/>
      <c r="BD255" s="51"/>
      <c r="BE255" s="51"/>
      <c r="BF255" s="52"/>
      <c r="BG255" s="51"/>
      <c r="BH255" s="51"/>
      <c r="BI255" s="51"/>
      <c r="BJ255" s="51"/>
      <c r="BK255" s="52"/>
      <c r="BL255" s="51"/>
      <c r="BM255" s="54"/>
      <c r="BN255" s="51"/>
      <c r="BO255" s="51"/>
      <c r="BP255" s="52"/>
      <c r="BQ255" s="51"/>
      <c r="BR255" s="54"/>
      <c r="BS255" s="51"/>
      <c r="BT255" s="51"/>
      <c r="BU255" s="52"/>
      <c r="BV255" s="51"/>
      <c r="BW255" s="54"/>
      <c r="BX255" s="51"/>
      <c r="BY255" s="51"/>
      <c r="BZ255" s="52"/>
      <c r="CA255" s="52"/>
      <c r="CB255" s="51"/>
      <c r="CC255" s="72"/>
      <c r="CD255" s="72"/>
      <c r="CE255" s="72"/>
      <c r="CF255" s="72"/>
      <c r="CG255" s="72"/>
      <c r="CH255" s="72"/>
      <c r="CI255" s="72"/>
      <c r="CJ255" s="72"/>
      <c r="CK255" s="72"/>
      <c r="CL255" s="72"/>
      <c r="CM255" s="72"/>
      <c r="CN255" s="72"/>
      <c r="CO255" s="72"/>
      <c r="CP255" s="72"/>
      <c r="CQ255" s="72"/>
      <c r="CR255" s="72"/>
      <c r="CS255" s="72"/>
      <c r="CT255" s="72"/>
      <c r="CU255" s="72"/>
      <c r="CV255" s="72"/>
      <c r="CW255" s="72"/>
      <c r="CX255" s="72"/>
      <c r="CY255" s="72"/>
      <c r="CZ255" s="72"/>
      <c r="DA255" s="72"/>
      <c r="DB255" s="72"/>
      <c r="DC255" s="72"/>
      <c r="DD255" s="72"/>
      <c r="DE255" s="72"/>
      <c r="DF255" s="72"/>
      <c r="DG255" s="72"/>
      <c r="DH255" s="72"/>
      <c r="DI255" s="72"/>
      <c r="DJ255" s="72"/>
      <c r="DK255" s="72"/>
      <c r="DL255" s="72"/>
      <c r="DM255" s="72"/>
      <c r="DN255" s="72"/>
      <c r="DO255" s="72"/>
      <c r="DP255" s="72"/>
      <c r="DQ255" s="72"/>
      <c r="DR255" s="72"/>
      <c r="DS255" s="72"/>
      <c r="DT255" s="72"/>
      <c r="DU255" s="54"/>
      <c r="DV255" s="54"/>
      <c r="DW255" s="54"/>
      <c r="DX255" s="54"/>
      <c r="DY255" s="54"/>
      <c r="DZ255" s="54"/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/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/>
      <c r="FC255" s="54"/>
      <c r="FD255" s="54"/>
      <c r="FE255" s="54"/>
      <c r="FF255" s="54"/>
      <c r="FG255" s="54"/>
      <c r="FH255" s="54"/>
      <c r="FI255" s="54"/>
      <c r="FJ255" s="54"/>
      <c r="FK255" s="54"/>
      <c r="FL255" s="54"/>
      <c r="FM255" s="54"/>
      <c r="FN255" s="54"/>
      <c r="FO255" s="54"/>
      <c r="FP255" s="54"/>
      <c r="FQ255" s="54"/>
      <c r="FR255" s="54"/>
      <c r="FS255" s="54"/>
      <c r="FT255" s="54"/>
      <c r="FU255" s="54"/>
      <c r="FV255" s="54"/>
      <c r="FW255" s="54"/>
      <c r="FX255" s="54"/>
      <c r="FY255" s="54"/>
      <c r="FZ255" s="54"/>
      <c r="GA255" s="54"/>
      <c r="GB255" s="54"/>
      <c r="GC255" s="54"/>
      <c r="GD255" s="54"/>
      <c r="GE255" s="54"/>
      <c r="GF255" s="54"/>
      <c r="GG255" s="54"/>
      <c r="GH255" s="54"/>
      <c r="GI255" s="54"/>
      <c r="GJ255" s="54"/>
      <c r="GK255" s="54"/>
      <c r="GL255" s="54"/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/>
      <c r="HP255" s="54"/>
      <c r="HQ255" s="54"/>
      <c r="HR255" s="54"/>
      <c r="HS255" s="54"/>
      <c r="HT255" s="54"/>
      <c r="HU255" s="54"/>
      <c r="HV255" s="54"/>
      <c r="HW255" s="54"/>
      <c r="HX255" s="54"/>
      <c r="HY255" s="54"/>
      <c r="HZ255" s="54"/>
      <c r="IA255" s="54"/>
      <c r="IB255" s="54"/>
      <c r="IC255" s="54"/>
      <c r="ID255" s="54"/>
      <c r="IE255" s="54"/>
      <c r="IF255" s="54"/>
      <c r="IG255" s="54"/>
      <c r="IH255" s="54"/>
      <c r="II255" s="54"/>
    </row>
    <row x14ac:dyDescent="0.25" r="256" customHeight="1" ht="17.25">
      <c r="A256" s="54"/>
      <c r="B256" s="50"/>
      <c r="C256" s="249"/>
      <c r="D256" s="249"/>
      <c r="E256" s="249"/>
      <c r="F256" s="249"/>
      <c r="G256" s="50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4"/>
      <c r="U256" s="51"/>
      <c r="V256" s="51"/>
      <c r="W256" s="52"/>
      <c r="X256" s="52"/>
      <c r="Y256" s="51"/>
      <c r="Z256" s="51"/>
      <c r="AA256" s="51"/>
      <c r="AB256" s="52"/>
      <c r="AC256" s="52"/>
      <c r="AD256" s="52"/>
      <c r="AE256" s="52"/>
      <c r="AF256" s="52"/>
      <c r="AG256" s="52"/>
      <c r="AH256" s="51"/>
      <c r="AI256" s="52"/>
      <c r="AJ256" s="52"/>
      <c r="AK256" s="52"/>
      <c r="AL256" s="52"/>
      <c r="AM256" s="51"/>
      <c r="AN256" s="52"/>
      <c r="AO256" s="52"/>
      <c r="AP256" s="52"/>
      <c r="AQ256" s="52"/>
      <c r="AR256" s="51"/>
      <c r="AS256" s="51"/>
      <c r="AT256" s="51"/>
      <c r="AU256" s="51"/>
      <c r="AV256" s="52"/>
      <c r="AW256" s="51"/>
      <c r="AX256" s="51"/>
      <c r="AY256" s="51"/>
      <c r="AZ256" s="51"/>
      <c r="BA256" s="52"/>
      <c r="BB256" s="51"/>
      <c r="BC256" s="54"/>
      <c r="BD256" s="51"/>
      <c r="BE256" s="51"/>
      <c r="BF256" s="52"/>
      <c r="BG256" s="51"/>
      <c r="BH256" s="51"/>
      <c r="BI256" s="51"/>
      <c r="BJ256" s="51"/>
      <c r="BK256" s="52"/>
      <c r="BL256" s="51"/>
      <c r="BM256" s="54"/>
      <c r="BN256" s="51"/>
      <c r="BO256" s="51"/>
      <c r="BP256" s="52"/>
      <c r="BQ256" s="51"/>
      <c r="BR256" s="54"/>
      <c r="BS256" s="51"/>
      <c r="BT256" s="51"/>
      <c r="BU256" s="52"/>
      <c r="BV256" s="51"/>
      <c r="BW256" s="54"/>
      <c r="BX256" s="51"/>
      <c r="BY256" s="51"/>
      <c r="BZ256" s="52"/>
      <c r="CA256" s="52"/>
      <c r="CB256" s="51"/>
      <c r="CC256" s="72"/>
      <c r="CD256" s="72"/>
      <c r="CE256" s="72"/>
      <c r="CF256" s="72"/>
      <c r="CG256" s="72"/>
      <c r="CH256" s="72"/>
      <c r="CI256" s="72"/>
      <c r="CJ256" s="72"/>
      <c r="CK256" s="72"/>
      <c r="CL256" s="72"/>
      <c r="CM256" s="72"/>
      <c r="CN256" s="72"/>
      <c r="CO256" s="72"/>
      <c r="CP256" s="72"/>
      <c r="CQ256" s="72"/>
      <c r="CR256" s="72"/>
      <c r="CS256" s="72"/>
      <c r="CT256" s="72"/>
      <c r="CU256" s="72"/>
      <c r="CV256" s="72"/>
      <c r="CW256" s="72"/>
      <c r="CX256" s="72"/>
      <c r="CY256" s="72"/>
      <c r="CZ256" s="72"/>
      <c r="DA256" s="72"/>
      <c r="DB256" s="72"/>
      <c r="DC256" s="72"/>
      <c r="DD256" s="72"/>
      <c r="DE256" s="72"/>
      <c r="DF256" s="72"/>
      <c r="DG256" s="72"/>
      <c r="DH256" s="72"/>
      <c r="DI256" s="72"/>
      <c r="DJ256" s="72"/>
      <c r="DK256" s="72"/>
      <c r="DL256" s="72"/>
      <c r="DM256" s="72"/>
      <c r="DN256" s="72"/>
      <c r="DO256" s="72"/>
      <c r="DP256" s="72"/>
      <c r="DQ256" s="72"/>
      <c r="DR256" s="72"/>
      <c r="DS256" s="72"/>
      <c r="DT256" s="72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/>
      <c r="GN256" s="54"/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</row>
    <row x14ac:dyDescent="0.25" r="257" customHeight="1" ht="17.25">
      <c r="A257" s="54"/>
      <c r="B257" s="50"/>
      <c r="C257" s="249"/>
      <c r="D257" s="249"/>
      <c r="E257" s="249"/>
      <c r="F257" s="249"/>
      <c r="G257" s="50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4"/>
      <c r="U257" s="51"/>
      <c r="V257" s="51"/>
      <c r="W257" s="52"/>
      <c r="X257" s="52"/>
      <c r="Y257" s="51"/>
      <c r="Z257" s="51"/>
      <c r="AA257" s="51"/>
      <c r="AB257" s="52"/>
      <c r="AC257" s="52"/>
      <c r="AD257" s="52"/>
      <c r="AE257" s="52"/>
      <c r="AF257" s="52"/>
      <c r="AG257" s="52"/>
      <c r="AH257" s="51"/>
      <c r="AI257" s="52"/>
      <c r="AJ257" s="52"/>
      <c r="AK257" s="52"/>
      <c r="AL257" s="52"/>
      <c r="AM257" s="51"/>
      <c r="AN257" s="52"/>
      <c r="AO257" s="52"/>
      <c r="AP257" s="52"/>
      <c r="AQ257" s="52"/>
      <c r="AR257" s="51"/>
      <c r="AS257" s="51"/>
      <c r="AT257" s="51"/>
      <c r="AU257" s="51"/>
      <c r="AV257" s="52"/>
      <c r="AW257" s="51"/>
      <c r="AX257" s="51"/>
      <c r="AY257" s="51"/>
      <c r="AZ257" s="51"/>
      <c r="BA257" s="52"/>
      <c r="BB257" s="51"/>
      <c r="BC257" s="54"/>
      <c r="BD257" s="51"/>
      <c r="BE257" s="51"/>
      <c r="BF257" s="52"/>
      <c r="BG257" s="51"/>
      <c r="BH257" s="51"/>
      <c r="BI257" s="51"/>
      <c r="BJ257" s="51"/>
      <c r="BK257" s="52"/>
      <c r="BL257" s="51"/>
      <c r="BM257" s="54"/>
      <c r="BN257" s="51"/>
      <c r="BO257" s="51"/>
      <c r="BP257" s="52"/>
      <c r="BQ257" s="51"/>
      <c r="BR257" s="54"/>
      <c r="BS257" s="51"/>
      <c r="BT257" s="51"/>
      <c r="BU257" s="52"/>
      <c r="BV257" s="51"/>
      <c r="BW257" s="54"/>
      <c r="BX257" s="51"/>
      <c r="BY257" s="51"/>
      <c r="BZ257" s="52"/>
      <c r="CA257" s="52"/>
      <c r="CB257" s="51"/>
      <c r="CC257" s="72"/>
      <c r="CD257" s="72"/>
      <c r="CE257" s="72"/>
      <c r="CF257" s="72"/>
      <c r="CG257" s="72"/>
      <c r="CH257" s="72"/>
      <c r="CI257" s="72"/>
      <c r="CJ257" s="72"/>
      <c r="CK257" s="72"/>
      <c r="CL257" s="72"/>
      <c r="CM257" s="72"/>
      <c r="CN257" s="72"/>
      <c r="CO257" s="72"/>
      <c r="CP257" s="72"/>
      <c r="CQ257" s="72"/>
      <c r="CR257" s="72"/>
      <c r="CS257" s="72"/>
      <c r="CT257" s="72"/>
      <c r="CU257" s="72"/>
      <c r="CV257" s="72"/>
      <c r="CW257" s="72"/>
      <c r="CX257" s="72"/>
      <c r="CY257" s="72"/>
      <c r="CZ257" s="72"/>
      <c r="DA257" s="72"/>
      <c r="DB257" s="72"/>
      <c r="DC257" s="72"/>
      <c r="DD257" s="72"/>
      <c r="DE257" s="72"/>
      <c r="DF257" s="72"/>
      <c r="DG257" s="72"/>
      <c r="DH257" s="72"/>
      <c r="DI257" s="72"/>
      <c r="DJ257" s="72"/>
      <c r="DK257" s="72"/>
      <c r="DL257" s="72"/>
      <c r="DM257" s="72"/>
      <c r="DN257" s="72"/>
      <c r="DO257" s="72"/>
      <c r="DP257" s="72"/>
      <c r="DQ257" s="72"/>
      <c r="DR257" s="72"/>
      <c r="DS257" s="72"/>
      <c r="DT257" s="72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</row>
    <row x14ac:dyDescent="0.25" r="258" customHeight="1" ht="17.25">
      <c r="A258" s="54"/>
      <c r="B258" s="50"/>
      <c r="C258" s="249"/>
      <c r="D258" s="249"/>
      <c r="E258" s="249"/>
      <c r="F258" s="249"/>
      <c r="G258" s="50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4"/>
      <c r="U258" s="51"/>
      <c r="V258" s="51"/>
      <c r="W258" s="52"/>
      <c r="X258" s="52"/>
      <c r="Y258" s="51"/>
      <c r="Z258" s="51"/>
      <c r="AA258" s="51"/>
      <c r="AB258" s="52"/>
      <c r="AC258" s="52"/>
      <c r="AD258" s="52"/>
      <c r="AE258" s="52"/>
      <c r="AF258" s="52"/>
      <c r="AG258" s="52"/>
      <c r="AH258" s="51"/>
      <c r="AI258" s="52"/>
      <c r="AJ258" s="52"/>
      <c r="AK258" s="52"/>
      <c r="AL258" s="52"/>
      <c r="AM258" s="51"/>
      <c r="AN258" s="52"/>
      <c r="AO258" s="52"/>
      <c r="AP258" s="52"/>
      <c r="AQ258" s="52"/>
      <c r="AR258" s="51"/>
      <c r="AS258" s="51"/>
      <c r="AT258" s="51"/>
      <c r="AU258" s="51"/>
      <c r="AV258" s="52"/>
      <c r="AW258" s="51"/>
      <c r="AX258" s="51"/>
      <c r="AY258" s="51"/>
      <c r="AZ258" s="51"/>
      <c r="BA258" s="52"/>
      <c r="BB258" s="51"/>
      <c r="BC258" s="54"/>
      <c r="BD258" s="51"/>
      <c r="BE258" s="51"/>
      <c r="BF258" s="52"/>
      <c r="BG258" s="51"/>
      <c r="BH258" s="51"/>
      <c r="BI258" s="51"/>
      <c r="BJ258" s="51"/>
      <c r="BK258" s="52"/>
      <c r="BL258" s="51"/>
      <c r="BM258" s="54"/>
      <c r="BN258" s="51"/>
      <c r="BO258" s="51"/>
      <c r="BP258" s="52"/>
      <c r="BQ258" s="51"/>
      <c r="BR258" s="54"/>
      <c r="BS258" s="51"/>
      <c r="BT258" s="51"/>
      <c r="BU258" s="52"/>
      <c r="BV258" s="51"/>
      <c r="BW258" s="54"/>
      <c r="BX258" s="51"/>
      <c r="BY258" s="51"/>
      <c r="BZ258" s="52"/>
      <c r="CA258" s="52"/>
      <c r="CB258" s="51"/>
      <c r="CC258" s="72"/>
      <c r="CD258" s="72"/>
      <c r="CE258" s="72"/>
      <c r="CF258" s="72"/>
      <c r="CG258" s="72"/>
      <c r="CH258" s="72"/>
      <c r="CI258" s="72"/>
      <c r="CJ258" s="72"/>
      <c r="CK258" s="72"/>
      <c r="CL258" s="72"/>
      <c r="CM258" s="72"/>
      <c r="CN258" s="72"/>
      <c r="CO258" s="72"/>
      <c r="CP258" s="72"/>
      <c r="CQ258" s="72"/>
      <c r="CR258" s="72"/>
      <c r="CS258" s="72"/>
      <c r="CT258" s="72"/>
      <c r="CU258" s="72"/>
      <c r="CV258" s="72"/>
      <c r="CW258" s="72"/>
      <c r="CX258" s="72"/>
      <c r="CY258" s="72"/>
      <c r="CZ258" s="72"/>
      <c r="DA258" s="72"/>
      <c r="DB258" s="72"/>
      <c r="DC258" s="72"/>
      <c r="DD258" s="72"/>
      <c r="DE258" s="72"/>
      <c r="DF258" s="72"/>
      <c r="DG258" s="72"/>
      <c r="DH258" s="72"/>
      <c r="DI258" s="72"/>
      <c r="DJ258" s="72"/>
      <c r="DK258" s="72"/>
      <c r="DL258" s="72"/>
      <c r="DM258" s="72"/>
      <c r="DN258" s="72"/>
      <c r="DO258" s="72"/>
      <c r="DP258" s="72"/>
      <c r="DQ258" s="72"/>
      <c r="DR258" s="72"/>
      <c r="DS258" s="72"/>
      <c r="DT258" s="72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</row>
    <row x14ac:dyDescent="0.25" r="259" customHeight="1" ht="17.25">
      <c r="A259" s="54"/>
      <c r="B259" s="50"/>
      <c r="C259" s="249"/>
      <c r="D259" s="249"/>
      <c r="E259" s="249"/>
      <c r="F259" s="249"/>
      <c r="G259" s="50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4"/>
      <c r="U259" s="51"/>
      <c r="V259" s="51"/>
      <c r="W259" s="52"/>
      <c r="X259" s="52"/>
      <c r="Y259" s="51"/>
      <c r="Z259" s="51"/>
      <c r="AA259" s="51"/>
      <c r="AB259" s="52"/>
      <c r="AC259" s="52"/>
      <c r="AD259" s="52"/>
      <c r="AE259" s="52"/>
      <c r="AF259" s="52"/>
      <c r="AG259" s="52"/>
      <c r="AH259" s="51"/>
      <c r="AI259" s="52"/>
      <c r="AJ259" s="52"/>
      <c r="AK259" s="52"/>
      <c r="AL259" s="52"/>
      <c r="AM259" s="51"/>
      <c r="AN259" s="52"/>
      <c r="AO259" s="52"/>
      <c r="AP259" s="52"/>
      <c r="AQ259" s="52"/>
      <c r="AR259" s="51"/>
      <c r="AS259" s="51"/>
      <c r="AT259" s="51"/>
      <c r="AU259" s="51"/>
      <c r="AV259" s="52"/>
      <c r="AW259" s="51"/>
      <c r="AX259" s="51"/>
      <c r="AY259" s="51"/>
      <c r="AZ259" s="51"/>
      <c r="BA259" s="52"/>
      <c r="BB259" s="51"/>
      <c r="BC259" s="54"/>
      <c r="BD259" s="51"/>
      <c r="BE259" s="51"/>
      <c r="BF259" s="52"/>
      <c r="BG259" s="51"/>
      <c r="BH259" s="51"/>
      <c r="BI259" s="51"/>
      <c r="BJ259" s="51"/>
      <c r="BK259" s="52"/>
      <c r="BL259" s="51"/>
      <c r="BM259" s="54"/>
      <c r="BN259" s="51"/>
      <c r="BO259" s="51"/>
      <c r="BP259" s="52"/>
      <c r="BQ259" s="51"/>
      <c r="BR259" s="54"/>
      <c r="BS259" s="51"/>
      <c r="BT259" s="51"/>
      <c r="BU259" s="52"/>
      <c r="BV259" s="51"/>
      <c r="BW259" s="54"/>
      <c r="BX259" s="51"/>
      <c r="BY259" s="51"/>
      <c r="BZ259" s="52"/>
      <c r="CA259" s="52"/>
      <c r="CB259" s="51"/>
      <c r="CC259" s="72"/>
      <c r="CD259" s="72"/>
      <c r="CE259" s="72"/>
      <c r="CF259" s="72"/>
      <c r="CG259" s="72"/>
      <c r="CH259" s="72"/>
      <c r="CI259" s="72"/>
      <c r="CJ259" s="72"/>
      <c r="CK259" s="72"/>
      <c r="CL259" s="72"/>
      <c r="CM259" s="72"/>
      <c r="CN259" s="72"/>
      <c r="CO259" s="72"/>
      <c r="CP259" s="72"/>
      <c r="CQ259" s="72"/>
      <c r="CR259" s="72"/>
      <c r="CS259" s="72"/>
      <c r="CT259" s="72"/>
      <c r="CU259" s="72"/>
      <c r="CV259" s="72"/>
      <c r="CW259" s="72"/>
      <c r="CX259" s="72"/>
      <c r="CY259" s="72"/>
      <c r="CZ259" s="72"/>
      <c r="DA259" s="72"/>
      <c r="DB259" s="72"/>
      <c r="DC259" s="72"/>
      <c r="DD259" s="72"/>
      <c r="DE259" s="72"/>
      <c r="DF259" s="72"/>
      <c r="DG259" s="72"/>
      <c r="DH259" s="72"/>
      <c r="DI259" s="72"/>
      <c r="DJ259" s="72"/>
      <c r="DK259" s="72"/>
      <c r="DL259" s="72"/>
      <c r="DM259" s="72"/>
      <c r="DN259" s="72"/>
      <c r="DO259" s="72"/>
      <c r="DP259" s="72"/>
      <c r="DQ259" s="72"/>
      <c r="DR259" s="72"/>
      <c r="DS259" s="72"/>
      <c r="DT259" s="72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</row>
    <row x14ac:dyDescent="0.25" r="260" customHeight="1" ht="17.25">
      <c r="A260" s="54"/>
      <c r="B260" s="50"/>
      <c r="C260" s="249"/>
      <c r="D260" s="249"/>
      <c r="E260" s="249"/>
      <c r="F260" s="249"/>
      <c r="G260" s="50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4"/>
      <c r="U260" s="51"/>
      <c r="V260" s="51"/>
      <c r="W260" s="52"/>
      <c r="X260" s="52"/>
      <c r="Y260" s="51"/>
      <c r="Z260" s="51"/>
      <c r="AA260" s="51"/>
      <c r="AB260" s="52"/>
      <c r="AC260" s="52"/>
      <c r="AD260" s="52"/>
      <c r="AE260" s="52"/>
      <c r="AF260" s="52"/>
      <c r="AG260" s="52"/>
      <c r="AH260" s="51"/>
      <c r="AI260" s="52"/>
      <c r="AJ260" s="52"/>
      <c r="AK260" s="52"/>
      <c r="AL260" s="52"/>
      <c r="AM260" s="51"/>
      <c r="AN260" s="52"/>
      <c r="AO260" s="52"/>
      <c r="AP260" s="52"/>
      <c r="AQ260" s="52"/>
      <c r="AR260" s="51"/>
      <c r="AS260" s="51"/>
      <c r="AT260" s="51"/>
      <c r="AU260" s="51"/>
      <c r="AV260" s="52"/>
      <c r="AW260" s="51"/>
      <c r="AX260" s="51"/>
      <c r="AY260" s="51"/>
      <c r="AZ260" s="51"/>
      <c r="BA260" s="52"/>
      <c r="BB260" s="51"/>
      <c r="BC260" s="54"/>
      <c r="BD260" s="51"/>
      <c r="BE260" s="51"/>
      <c r="BF260" s="52"/>
      <c r="BG260" s="51"/>
      <c r="BH260" s="51"/>
      <c r="BI260" s="51"/>
      <c r="BJ260" s="51"/>
      <c r="BK260" s="52"/>
      <c r="BL260" s="51"/>
      <c r="BM260" s="54"/>
      <c r="BN260" s="51"/>
      <c r="BO260" s="51"/>
      <c r="BP260" s="52"/>
      <c r="BQ260" s="51"/>
      <c r="BR260" s="54"/>
      <c r="BS260" s="51"/>
      <c r="BT260" s="51"/>
      <c r="BU260" s="52"/>
      <c r="BV260" s="51"/>
      <c r="BW260" s="54"/>
      <c r="BX260" s="51"/>
      <c r="BY260" s="51"/>
      <c r="BZ260" s="52"/>
      <c r="CA260" s="52"/>
      <c r="CB260" s="51"/>
      <c r="CC260" s="72"/>
      <c r="CD260" s="72"/>
      <c r="CE260" s="72"/>
      <c r="CF260" s="72"/>
      <c r="CG260" s="72"/>
      <c r="CH260" s="72"/>
      <c r="CI260" s="72"/>
      <c r="CJ260" s="72"/>
      <c r="CK260" s="72"/>
      <c r="CL260" s="72"/>
      <c r="CM260" s="72"/>
      <c r="CN260" s="72"/>
      <c r="CO260" s="72"/>
      <c r="CP260" s="72"/>
      <c r="CQ260" s="72"/>
      <c r="CR260" s="72"/>
      <c r="CS260" s="72"/>
      <c r="CT260" s="72"/>
      <c r="CU260" s="72"/>
      <c r="CV260" s="72"/>
      <c r="CW260" s="72"/>
      <c r="CX260" s="72"/>
      <c r="CY260" s="72"/>
      <c r="CZ260" s="72"/>
      <c r="DA260" s="72"/>
      <c r="DB260" s="72"/>
      <c r="DC260" s="72"/>
      <c r="DD260" s="72"/>
      <c r="DE260" s="72"/>
      <c r="DF260" s="72"/>
      <c r="DG260" s="72"/>
      <c r="DH260" s="72"/>
      <c r="DI260" s="72"/>
      <c r="DJ260" s="72"/>
      <c r="DK260" s="72"/>
      <c r="DL260" s="72"/>
      <c r="DM260" s="72"/>
      <c r="DN260" s="72"/>
      <c r="DO260" s="72"/>
      <c r="DP260" s="72"/>
      <c r="DQ260" s="72"/>
      <c r="DR260" s="72"/>
      <c r="DS260" s="72"/>
      <c r="DT260" s="72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/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/>
      <c r="EP260" s="54"/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/>
      <c r="FC260" s="54"/>
      <c r="FD260" s="54"/>
      <c r="FE260" s="54"/>
      <c r="FF260" s="54"/>
      <c r="FG260" s="54"/>
      <c r="FH260" s="54"/>
      <c r="FI260" s="54"/>
      <c r="FJ260" s="54"/>
      <c r="FK260" s="54"/>
      <c r="FL260" s="54"/>
      <c r="FM260" s="54"/>
      <c r="FN260" s="54"/>
      <c r="FO260" s="54"/>
      <c r="FP260" s="54"/>
      <c r="FQ260" s="54"/>
      <c r="FR260" s="54"/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/>
      <c r="GI260" s="54"/>
      <c r="GJ260" s="54"/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/>
      <c r="HR260" s="54"/>
      <c r="HS260" s="54"/>
      <c r="HT260" s="54"/>
      <c r="HU260" s="54"/>
      <c r="HV260" s="54"/>
      <c r="HW260" s="54"/>
      <c r="HX260" s="54"/>
      <c r="HY260" s="54"/>
      <c r="HZ260" s="54"/>
      <c r="IA260" s="54"/>
      <c r="IB260" s="54"/>
      <c r="IC260" s="54"/>
      <c r="ID260" s="54"/>
      <c r="IE260" s="54"/>
      <c r="IF260" s="54"/>
      <c r="IG260" s="54"/>
      <c r="IH260" s="54"/>
      <c r="II260" s="54"/>
    </row>
    <row x14ac:dyDescent="0.25" r="261" customHeight="1" ht="17.25">
      <c r="A261" s="54"/>
      <c r="B261" s="50"/>
      <c r="C261" s="249"/>
      <c r="D261" s="249"/>
      <c r="E261" s="249"/>
      <c r="F261" s="249"/>
      <c r="G261" s="50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4"/>
      <c r="U261" s="51"/>
      <c r="V261" s="51"/>
      <c r="W261" s="52"/>
      <c r="X261" s="52"/>
      <c r="Y261" s="51"/>
      <c r="Z261" s="51"/>
      <c r="AA261" s="51"/>
      <c r="AB261" s="52"/>
      <c r="AC261" s="52"/>
      <c r="AD261" s="52"/>
      <c r="AE261" s="52"/>
      <c r="AF261" s="52"/>
      <c r="AG261" s="52"/>
      <c r="AH261" s="51"/>
      <c r="AI261" s="52"/>
      <c r="AJ261" s="52"/>
      <c r="AK261" s="52"/>
      <c r="AL261" s="52"/>
      <c r="AM261" s="51"/>
      <c r="AN261" s="52"/>
      <c r="AO261" s="52"/>
      <c r="AP261" s="52"/>
      <c r="AQ261" s="52"/>
      <c r="AR261" s="51"/>
      <c r="AS261" s="51"/>
      <c r="AT261" s="51"/>
      <c r="AU261" s="51"/>
      <c r="AV261" s="52"/>
      <c r="AW261" s="51"/>
      <c r="AX261" s="51"/>
      <c r="AY261" s="51"/>
      <c r="AZ261" s="51"/>
      <c r="BA261" s="52"/>
      <c r="BB261" s="51"/>
      <c r="BC261" s="54"/>
      <c r="BD261" s="51"/>
      <c r="BE261" s="51"/>
      <c r="BF261" s="52"/>
      <c r="BG261" s="51"/>
      <c r="BH261" s="51"/>
      <c r="BI261" s="51"/>
      <c r="BJ261" s="51"/>
      <c r="BK261" s="52"/>
      <c r="BL261" s="51"/>
      <c r="BM261" s="54"/>
      <c r="BN261" s="51"/>
      <c r="BO261" s="51"/>
      <c r="BP261" s="52"/>
      <c r="BQ261" s="51"/>
      <c r="BR261" s="54"/>
      <c r="BS261" s="51"/>
      <c r="BT261" s="51"/>
      <c r="BU261" s="52"/>
      <c r="BV261" s="51"/>
      <c r="BW261" s="54"/>
      <c r="BX261" s="51"/>
      <c r="BY261" s="51"/>
      <c r="BZ261" s="52"/>
      <c r="CA261" s="52"/>
      <c r="CB261" s="51"/>
      <c r="CC261" s="72"/>
      <c r="CD261" s="72"/>
      <c r="CE261" s="72"/>
      <c r="CF261" s="72"/>
      <c r="CG261" s="72"/>
      <c r="CH261" s="72"/>
      <c r="CI261" s="72"/>
      <c r="CJ261" s="72"/>
      <c r="CK261" s="72"/>
      <c r="CL261" s="72"/>
      <c r="CM261" s="72"/>
      <c r="CN261" s="72"/>
      <c r="CO261" s="72"/>
      <c r="CP261" s="72"/>
      <c r="CQ261" s="72"/>
      <c r="CR261" s="72"/>
      <c r="CS261" s="72"/>
      <c r="CT261" s="72"/>
      <c r="CU261" s="72"/>
      <c r="CV261" s="72"/>
      <c r="CW261" s="72"/>
      <c r="CX261" s="72"/>
      <c r="CY261" s="72"/>
      <c r="CZ261" s="72"/>
      <c r="DA261" s="72"/>
      <c r="DB261" s="72"/>
      <c r="DC261" s="72"/>
      <c r="DD261" s="72"/>
      <c r="DE261" s="72"/>
      <c r="DF261" s="72"/>
      <c r="DG261" s="72"/>
      <c r="DH261" s="72"/>
      <c r="DI261" s="72"/>
      <c r="DJ261" s="72"/>
      <c r="DK261" s="72"/>
      <c r="DL261" s="72"/>
      <c r="DM261" s="72"/>
      <c r="DN261" s="72"/>
      <c r="DO261" s="72"/>
      <c r="DP261" s="72"/>
      <c r="DQ261" s="72"/>
      <c r="DR261" s="72"/>
      <c r="DS261" s="72"/>
      <c r="DT261" s="72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</row>
    <row x14ac:dyDescent="0.25" r="262" customHeight="1" ht="17.25">
      <c r="A262" s="54"/>
      <c r="B262" s="50"/>
      <c r="C262" s="249"/>
      <c r="D262" s="249"/>
      <c r="E262" s="249"/>
      <c r="F262" s="249"/>
      <c r="G262" s="50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4"/>
      <c r="U262" s="51"/>
      <c r="V262" s="51"/>
      <c r="W262" s="52"/>
      <c r="X262" s="52"/>
      <c r="Y262" s="51"/>
      <c r="Z262" s="51"/>
      <c r="AA262" s="51"/>
      <c r="AB262" s="52"/>
      <c r="AC262" s="52"/>
      <c r="AD262" s="52"/>
      <c r="AE262" s="52"/>
      <c r="AF262" s="52"/>
      <c r="AG262" s="52"/>
      <c r="AH262" s="51"/>
      <c r="AI262" s="52"/>
      <c r="AJ262" s="52"/>
      <c r="AK262" s="52"/>
      <c r="AL262" s="52"/>
      <c r="AM262" s="51"/>
      <c r="AN262" s="52"/>
      <c r="AO262" s="52"/>
      <c r="AP262" s="52"/>
      <c r="AQ262" s="52"/>
      <c r="AR262" s="51"/>
      <c r="AS262" s="51"/>
      <c r="AT262" s="51"/>
      <c r="AU262" s="51"/>
      <c r="AV262" s="52"/>
      <c r="AW262" s="51"/>
      <c r="AX262" s="51"/>
      <c r="AY262" s="51"/>
      <c r="AZ262" s="51"/>
      <c r="BA262" s="52"/>
      <c r="BB262" s="51"/>
      <c r="BC262" s="54"/>
      <c r="BD262" s="51"/>
      <c r="BE262" s="51"/>
      <c r="BF262" s="52"/>
      <c r="BG262" s="51"/>
      <c r="BH262" s="51"/>
      <c r="BI262" s="51"/>
      <c r="BJ262" s="51"/>
      <c r="BK262" s="52"/>
      <c r="BL262" s="51"/>
      <c r="BM262" s="54"/>
      <c r="BN262" s="51"/>
      <c r="BO262" s="51"/>
      <c r="BP262" s="52"/>
      <c r="BQ262" s="51"/>
      <c r="BR262" s="54"/>
      <c r="BS262" s="51"/>
      <c r="BT262" s="51"/>
      <c r="BU262" s="52"/>
      <c r="BV262" s="51"/>
      <c r="BW262" s="54"/>
      <c r="BX262" s="51"/>
      <c r="BY262" s="51"/>
      <c r="BZ262" s="52"/>
      <c r="CA262" s="52"/>
      <c r="CB262" s="51"/>
      <c r="CC262" s="72"/>
      <c r="CD262" s="72"/>
      <c r="CE262" s="72"/>
      <c r="CF262" s="72"/>
      <c r="CG262" s="72"/>
      <c r="CH262" s="72"/>
      <c r="CI262" s="72"/>
      <c r="CJ262" s="72"/>
      <c r="CK262" s="72"/>
      <c r="CL262" s="72"/>
      <c r="CM262" s="72"/>
      <c r="CN262" s="72"/>
      <c r="CO262" s="72"/>
      <c r="CP262" s="72"/>
      <c r="CQ262" s="72"/>
      <c r="CR262" s="72"/>
      <c r="CS262" s="72"/>
      <c r="CT262" s="72"/>
      <c r="CU262" s="72"/>
      <c r="CV262" s="72"/>
      <c r="CW262" s="72"/>
      <c r="CX262" s="72"/>
      <c r="CY262" s="72"/>
      <c r="CZ262" s="72"/>
      <c r="DA262" s="72"/>
      <c r="DB262" s="72"/>
      <c r="DC262" s="72"/>
      <c r="DD262" s="72"/>
      <c r="DE262" s="72"/>
      <c r="DF262" s="72"/>
      <c r="DG262" s="72"/>
      <c r="DH262" s="72"/>
      <c r="DI262" s="72"/>
      <c r="DJ262" s="72"/>
      <c r="DK262" s="72"/>
      <c r="DL262" s="72"/>
      <c r="DM262" s="72"/>
      <c r="DN262" s="72"/>
      <c r="DO262" s="72"/>
      <c r="DP262" s="72"/>
      <c r="DQ262" s="72"/>
      <c r="DR262" s="72"/>
      <c r="DS262" s="72"/>
      <c r="DT262" s="72"/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/>
      <c r="EF262" s="54"/>
      <c r="EG262" s="54"/>
      <c r="EH262" s="54"/>
      <c r="EI262" s="54"/>
      <c r="EJ262" s="54"/>
      <c r="EK262" s="54"/>
      <c r="EL262" s="54"/>
      <c r="EM262" s="54"/>
      <c r="EN262" s="54"/>
      <c r="EO262" s="54"/>
      <c r="EP262" s="54"/>
      <c r="EQ262" s="54"/>
      <c r="ER262" s="54"/>
      <c r="ES262" s="54"/>
      <c r="ET262" s="54"/>
      <c r="EU262" s="54"/>
      <c r="EV262" s="54"/>
      <c r="EW262" s="54"/>
      <c r="EX262" s="54"/>
      <c r="EY262" s="54"/>
      <c r="EZ262" s="54"/>
      <c r="FA262" s="54"/>
      <c r="FB262" s="54"/>
      <c r="FC262" s="54"/>
      <c r="FD262" s="54"/>
      <c r="FE262" s="54"/>
      <c r="FF262" s="54"/>
      <c r="FG262" s="54"/>
      <c r="FH262" s="54"/>
      <c r="FI262" s="54"/>
      <c r="FJ262" s="54"/>
      <c r="FK262" s="54"/>
      <c r="FL262" s="54"/>
      <c r="FM262" s="54"/>
      <c r="FN262" s="54"/>
      <c r="FO262" s="54"/>
      <c r="FP262" s="54"/>
      <c r="FQ262" s="54"/>
      <c r="FR262" s="54"/>
      <c r="FS262" s="54"/>
      <c r="FT262" s="54"/>
      <c r="FU262" s="54"/>
      <c r="FV262" s="54"/>
      <c r="FW262" s="54"/>
      <c r="FX262" s="54"/>
      <c r="FY262" s="54"/>
      <c r="FZ262" s="54"/>
      <c r="GA262" s="54"/>
      <c r="GB262" s="54"/>
      <c r="GC262" s="54"/>
      <c r="GD262" s="54"/>
      <c r="GE262" s="54"/>
      <c r="GF262" s="54"/>
      <c r="GG262" s="54"/>
      <c r="GH262" s="54"/>
      <c r="GI262" s="54"/>
      <c r="GJ262" s="54"/>
      <c r="GK262" s="54"/>
      <c r="GL262" s="54"/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/>
      <c r="HZ262" s="54"/>
      <c r="IA262" s="54"/>
      <c r="IB262" s="54"/>
      <c r="IC262" s="54"/>
      <c r="ID262" s="54"/>
      <c r="IE262" s="54"/>
      <c r="IF262" s="54"/>
      <c r="IG262" s="54"/>
      <c r="IH262" s="54"/>
      <c r="II262" s="54"/>
    </row>
    <row x14ac:dyDescent="0.25" r="263" customHeight="1" ht="17.25">
      <c r="A263" s="54"/>
      <c r="B263" s="50"/>
      <c r="C263" s="249"/>
      <c r="D263" s="249"/>
      <c r="E263" s="249"/>
      <c r="F263" s="249"/>
      <c r="G263" s="50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4"/>
      <c r="U263" s="51"/>
      <c r="V263" s="51"/>
      <c r="W263" s="52"/>
      <c r="X263" s="52"/>
      <c r="Y263" s="51"/>
      <c r="Z263" s="51"/>
      <c r="AA263" s="51"/>
      <c r="AB263" s="52"/>
      <c r="AC263" s="52"/>
      <c r="AD263" s="52"/>
      <c r="AE263" s="52"/>
      <c r="AF263" s="52"/>
      <c r="AG263" s="52"/>
      <c r="AH263" s="51"/>
      <c r="AI263" s="52"/>
      <c r="AJ263" s="52"/>
      <c r="AK263" s="52"/>
      <c r="AL263" s="52"/>
      <c r="AM263" s="51"/>
      <c r="AN263" s="52"/>
      <c r="AO263" s="52"/>
      <c r="AP263" s="52"/>
      <c r="AQ263" s="52"/>
      <c r="AR263" s="51"/>
      <c r="AS263" s="51"/>
      <c r="AT263" s="51"/>
      <c r="AU263" s="51"/>
      <c r="AV263" s="52"/>
      <c r="AW263" s="51"/>
      <c r="AX263" s="51"/>
      <c r="AY263" s="51"/>
      <c r="AZ263" s="51"/>
      <c r="BA263" s="52"/>
      <c r="BB263" s="51"/>
      <c r="BC263" s="54"/>
      <c r="BD263" s="51"/>
      <c r="BE263" s="51"/>
      <c r="BF263" s="52"/>
      <c r="BG263" s="51"/>
      <c r="BH263" s="51"/>
      <c r="BI263" s="51"/>
      <c r="BJ263" s="51"/>
      <c r="BK263" s="52"/>
      <c r="BL263" s="51"/>
      <c r="BM263" s="54"/>
      <c r="BN263" s="51"/>
      <c r="BO263" s="51"/>
      <c r="BP263" s="52"/>
      <c r="BQ263" s="51"/>
      <c r="BR263" s="54"/>
      <c r="BS263" s="51"/>
      <c r="BT263" s="51"/>
      <c r="BU263" s="52"/>
      <c r="BV263" s="51"/>
      <c r="BW263" s="54"/>
      <c r="BX263" s="51"/>
      <c r="BY263" s="51"/>
      <c r="BZ263" s="52"/>
      <c r="CA263" s="52"/>
      <c r="CB263" s="51"/>
      <c r="CC263" s="72"/>
      <c r="CD263" s="72"/>
      <c r="CE263" s="72"/>
      <c r="CF263" s="72"/>
      <c r="CG263" s="72"/>
      <c r="CH263" s="72"/>
      <c r="CI263" s="72"/>
      <c r="CJ263" s="72"/>
      <c r="CK263" s="72"/>
      <c r="CL263" s="72"/>
      <c r="CM263" s="72"/>
      <c r="CN263" s="72"/>
      <c r="CO263" s="72"/>
      <c r="CP263" s="72"/>
      <c r="CQ263" s="72"/>
      <c r="CR263" s="72"/>
      <c r="CS263" s="72"/>
      <c r="CT263" s="72"/>
      <c r="CU263" s="72"/>
      <c r="CV263" s="72"/>
      <c r="CW263" s="72"/>
      <c r="CX263" s="72"/>
      <c r="CY263" s="72"/>
      <c r="CZ263" s="72"/>
      <c r="DA263" s="72"/>
      <c r="DB263" s="72"/>
      <c r="DC263" s="72"/>
      <c r="DD263" s="72"/>
      <c r="DE263" s="72"/>
      <c r="DF263" s="72"/>
      <c r="DG263" s="72"/>
      <c r="DH263" s="72"/>
      <c r="DI263" s="72"/>
      <c r="DJ263" s="72"/>
      <c r="DK263" s="72"/>
      <c r="DL263" s="72"/>
      <c r="DM263" s="72"/>
      <c r="DN263" s="72"/>
      <c r="DO263" s="72"/>
      <c r="DP263" s="72"/>
      <c r="DQ263" s="72"/>
      <c r="DR263" s="72"/>
      <c r="DS263" s="72"/>
      <c r="DT263" s="72"/>
      <c r="DU263" s="54"/>
      <c r="DV263" s="54"/>
      <c r="DW263" s="54"/>
      <c r="DX263" s="54"/>
      <c r="DY263" s="54"/>
      <c r="DZ263" s="54"/>
      <c r="EA263" s="54"/>
      <c r="EB263" s="54"/>
      <c r="EC263" s="54"/>
      <c r="ED263" s="54"/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/>
      <c r="EP263" s="54"/>
      <c r="EQ263" s="54"/>
      <c r="ER263" s="54"/>
      <c r="ES263" s="54"/>
      <c r="ET263" s="54"/>
      <c r="EU263" s="54"/>
      <c r="EV263" s="54"/>
      <c r="EW263" s="54"/>
      <c r="EX263" s="54"/>
      <c r="EY263" s="54"/>
      <c r="EZ263" s="54"/>
      <c r="FA263" s="54"/>
      <c r="FB263" s="54"/>
      <c r="FC263" s="54"/>
      <c r="FD263" s="54"/>
      <c r="FE263" s="54"/>
      <c r="FF263" s="54"/>
      <c r="FG263" s="54"/>
      <c r="FH263" s="54"/>
      <c r="FI263" s="54"/>
      <c r="FJ263" s="54"/>
      <c r="FK263" s="54"/>
      <c r="FL263" s="54"/>
      <c r="FM263" s="54"/>
      <c r="FN263" s="54"/>
      <c r="FO263" s="54"/>
      <c r="FP263" s="54"/>
      <c r="FQ263" s="54"/>
      <c r="FR263" s="54"/>
      <c r="FS263" s="54"/>
      <c r="FT263" s="54"/>
      <c r="FU263" s="54"/>
      <c r="FV263" s="54"/>
      <c r="FW263" s="54"/>
      <c r="FX263" s="54"/>
      <c r="FY263" s="54"/>
      <c r="FZ263" s="54"/>
      <c r="GA263" s="54"/>
      <c r="GB263" s="54"/>
      <c r="GC263" s="54"/>
      <c r="GD263" s="54"/>
      <c r="GE263" s="54"/>
      <c r="GF263" s="54"/>
      <c r="GG263" s="54"/>
      <c r="GH263" s="54"/>
      <c r="GI263" s="54"/>
      <c r="GJ263" s="54"/>
      <c r="GK263" s="54"/>
      <c r="GL263" s="54"/>
      <c r="GM263" s="54"/>
      <c r="GN263" s="54"/>
      <c r="GO263" s="54"/>
      <c r="GP263" s="54"/>
      <c r="GQ263" s="54"/>
      <c r="GR263" s="54"/>
      <c r="GS263" s="54"/>
      <c r="GT263" s="54"/>
      <c r="GU263" s="54"/>
      <c r="GV263" s="54"/>
      <c r="GW263" s="54"/>
      <c r="GX263" s="54"/>
      <c r="GY263" s="54"/>
      <c r="GZ263" s="54"/>
      <c r="HA263" s="54"/>
      <c r="HB263" s="54"/>
      <c r="HC263" s="54"/>
      <c r="HD263" s="54"/>
      <c r="HE263" s="54"/>
      <c r="HF263" s="54"/>
      <c r="HG263" s="54"/>
      <c r="HH263" s="54"/>
      <c r="HI263" s="54"/>
      <c r="HJ263" s="54"/>
      <c r="HK263" s="54"/>
      <c r="HL263" s="54"/>
      <c r="HM263" s="54"/>
      <c r="HN263" s="54"/>
      <c r="HO263" s="54"/>
      <c r="HP263" s="54"/>
      <c r="HQ263" s="54"/>
      <c r="HR263" s="54"/>
      <c r="HS263" s="54"/>
      <c r="HT263" s="54"/>
      <c r="HU263" s="54"/>
      <c r="HV263" s="54"/>
      <c r="HW263" s="54"/>
      <c r="HX263" s="54"/>
      <c r="HY263" s="54"/>
      <c r="HZ263" s="54"/>
      <c r="IA263" s="54"/>
      <c r="IB263" s="54"/>
      <c r="IC263" s="54"/>
      <c r="ID263" s="54"/>
      <c r="IE263" s="54"/>
      <c r="IF263" s="54"/>
      <c r="IG263" s="54"/>
      <c r="IH263" s="54"/>
      <c r="II263" s="54"/>
    </row>
    <row x14ac:dyDescent="0.25" r="264" customHeight="1" ht="17.25">
      <c r="A264" s="54"/>
      <c r="B264" s="50"/>
      <c r="C264" s="249"/>
      <c r="D264" s="249"/>
      <c r="E264" s="249"/>
      <c r="F264" s="249"/>
      <c r="G264" s="50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4"/>
      <c r="U264" s="51"/>
      <c r="V264" s="51"/>
      <c r="W264" s="52"/>
      <c r="X264" s="52"/>
      <c r="Y264" s="51"/>
      <c r="Z264" s="51"/>
      <c r="AA264" s="51"/>
      <c r="AB264" s="52"/>
      <c r="AC264" s="52"/>
      <c r="AD264" s="52"/>
      <c r="AE264" s="52"/>
      <c r="AF264" s="52"/>
      <c r="AG264" s="52"/>
      <c r="AH264" s="51"/>
      <c r="AI264" s="52"/>
      <c r="AJ264" s="52"/>
      <c r="AK264" s="52"/>
      <c r="AL264" s="52"/>
      <c r="AM264" s="51"/>
      <c r="AN264" s="52"/>
      <c r="AO264" s="52"/>
      <c r="AP264" s="52"/>
      <c r="AQ264" s="52"/>
      <c r="AR264" s="51"/>
      <c r="AS264" s="51"/>
      <c r="AT264" s="51"/>
      <c r="AU264" s="51"/>
      <c r="AV264" s="52"/>
      <c r="AW264" s="51"/>
      <c r="AX264" s="51"/>
      <c r="AY264" s="51"/>
      <c r="AZ264" s="51"/>
      <c r="BA264" s="52"/>
      <c r="BB264" s="51"/>
      <c r="BC264" s="54"/>
      <c r="BD264" s="51"/>
      <c r="BE264" s="51"/>
      <c r="BF264" s="52"/>
      <c r="BG264" s="51"/>
      <c r="BH264" s="51"/>
      <c r="BI264" s="51"/>
      <c r="BJ264" s="51"/>
      <c r="BK264" s="52"/>
      <c r="BL264" s="51"/>
      <c r="BM264" s="54"/>
      <c r="BN264" s="51"/>
      <c r="BO264" s="51"/>
      <c r="BP264" s="52"/>
      <c r="BQ264" s="51"/>
      <c r="BR264" s="54"/>
      <c r="BS264" s="51"/>
      <c r="BT264" s="51"/>
      <c r="BU264" s="52"/>
      <c r="BV264" s="51"/>
      <c r="BW264" s="54"/>
      <c r="BX264" s="51"/>
      <c r="BY264" s="51"/>
      <c r="BZ264" s="52"/>
      <c r="CA264" s="52"/>
      <c r="CB264" s="51"/>
      <c r="CC264" s="72"/>
      <c r="CD264" s="72"/>
      <c r="CE264" s="72"/>
      <c r="CF264" s="72"/>
      <c r="CG264" s="72"/>
      <c r="CH264" s="72"/>
      <c r="CI264" s="72"/>
      <c r="CJ264" s="72"/>
      <c r="CK264" s="72"/>
      <c r="CL264" s="72"/>
      <c r="CM264" s="72"/>
      <c r="CN264" s="72"/>
      <c r="CO264" s="72"/>
      <c r="CP264" s="72"/>
      <c r="CQ264" s="72"/>
      <c r="CR264" s="72"/>
      <c r="CS264" s="72"/>
      <c r="CT264" s="72"/>
      <c r="CU264" s="72"/>
      <c r="CV264" s="72"/>
      <c r="CW264" s="72"/>
      <c r="CX264" s="72"/>
      <c r="CY264" s="72"/>
      <c r="CZ264" s="72"/>
      <c r="DA264" s="72"/>
      <c r="DB264" s="72"/>
      <c r="DC264" s="72"/>
      <c r="DD264" s="72"/>
      <c r="DE264" s="72"/>
      <c r="DF264" s="72"/>
      <c r="DG264" s="72"/>
      <c r="DH264" s="72"/>
      <c r="DI264" s="72"/>
      <c r="DJ264" s="72"/>
      <c r="DK264" s="72"/>
      <c r="DL264" s="72"/>
      <c r="DM264" s="72"/>
      <c r="DN264" s="72"/>
      <c r="DO264" s="72"/>
      <c r="DP264" s="72"/>
      <c r="DQ264" s="72"/>
      <c r="DR264" s="72"/>
      <c r="DS264" s="72"/>
      <c r="DT264" s="72"/>
      <c r="DU264" s="54"/>
      <c r="DV264" s="54"/>
      <c r="DW264" s="54"/>
      <c r="DX264" s="54"/>
      <c r="DY264" s="54"/>
      <c r="DZ264" s="54"/>
      <c r="EA264" s="54"/>
      <c r="EB264" s="54"/>
      <c r="EC264" s="54"/>
      <c r="ED264" s="54"/>
      <c r="EE264" s="54"/>
      <c r="EF264" s="54"/>
      <c r="EG264" s="54"/>
      <c r="EH264" s="54"/>
      <c r="EI264" s="54"/>
      <c r="EJ264" s="54"/>
      <c r="EK264" s="54"/>
      <c r="EL264" s="54"/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/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/>
      <c r="FU264" s="54"/>
      <c r="FV264" s="54"/>
      <c r="FW264" s="54"/>
      <c r="FX264" s="54"/>
      <c r="FY264" s="54"/>
      <c r="FZ264" s="54"/>
      <c r="GA264" s="54"/>
      <c r="GB264" s="54"/>
      <c r="GC264" s="54"/>
      <c r="GD264" s="54"/>
      <c r="GE264" s="54"/>
      <c r="GF264" s="54"/>
      <c r="GG264" s="54"/>
      <c r="GH264" s="54"/>
      <c r="GI264" s="54"/>
      <c r="GJ264" s="54"/>
      <c r="GK264" s="54"/>
      <c r="GL264" s="54"/>
      <c r="GM264" s="54"/>
      <c r="GN264" s="54"/>
      <c r="GO264" s="54"/>
      <c r="GP264" s="54"/>
      <c r="GQ264" s="54"/>
      <c r="GR264" s="54"/>
      <c r="GS264" s="54"/>
      <c r="GT264" s="54"/>
      <c r="GU264" s="54"/>
      <c r="GV264" s="54"/>
      <c r="GW264" s="54"/>
      <c r="GX264" s="54"/>
      <c r="GY264" s="54"/>
      <c r="GZ264" s="54"/>
      <c r="HA264" s="54"/>
      <c r="HB264" s="54"/>
      <c r="HC264" s="54"/>
      <c r="HD264" s="54"/>
      <c r="HE264" s="54"/>
      <c r="HF264" s="54"/>
      <c r="HG264" s="54"/>
      <c r="HH264" s="54"/>
      <c r="HI264" s="54"/>
      <c r="HJ264" s="54"/>
      <c r="HK264" s="54"/>
      <c r="HL264" s="54"/>
      <c r="HM264" s="54"/>
      <c r="HN264" s="54"/>
      <c r="HO264" s="54"/>
      <c r="HP264" s="54"/>
      <c r="HQ264" s="54"/>
      <c r="HR264" s="54"/>
      <c r="HS264" s="54"/>
      <c r="HT264" s="54"/>
      <c r="HU264" s="54"/>
      <c r="HV264" s="54"/>
      <c r="HW264" s="54"/>
      <c r="HX264" s="54"/>
      <c r="HY264" s="54"/>
      <c r="HZ264" s="54"/>
      <c r="IA264" s="54"/>
      <c r="IB264" s="54"/>
      <c r="IC264" s="54"/>
      <c r="ID264" s="54"/>
      <c r="IE264" s="54"/>
      <c r="IF264" s="54"/>
      <c r="IG264" s="54"/>
      <c r="IH264" s="54"/>
      <c r="II264" s="54"/>
    </row>
    <row x14ac:dyDescent="0.25" r="265" customHeight="1" ht="17.25">
      <c r="A265" s="54"/>
      <c r="B265" s="50"/>
      <c r="C265" s="249"/>
      <c r="D265" s="249"/>
      <c r="E265" s="249"/>
      <c r="F265" s="249"/>
      <c r="G265" s="50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4"/>
      <c r="U265" s="51"/>
      <c r="V265" s="51"/>
      <c r="W265" s="52"/>
      <c r="X265" s="52"/>
      <c r="Y265" s="51"/>
      <c r="Z265" s="51"/>
      <c r="AA265" s="51"/>
      <c r="AB265" s="52"/>
      <c r="AC265" s="52"/>
      <c r="AD265" s="52"/>
      <c r="AE265" s="52"/>
      <c r="AF265" s="52"/>
      <c r="AG265" s="52"/>
      <c r="AH265" s="51"/>
      <c r="AI265" s="52"/>
      <c r="AJ265" s="52"/>
      <c r="AK265" s="52"/>
      <c r="AL265" s="52"/>
      <c r="AM265" s="51"/>
      <c r="AN265" s="52"/>
      <c r="AO265" s="52"/>
      <c r="AP265" s="52"/>
      <c r="AQ265" s="52"/>
      <c r="AR265" s="51"/>
      <c r="AS265" s="51"/>
      <c r="AT265" s="51"/>
      <c r="AU265" s="51"/>
      <c r="AV265" s="52"/>
      <c r="AW265" s="51"/>
      <c r="AX265" s="51"/>
      <c r="AY265" s="51"/>
      <c r="AZ265" s="51"/>
      <c r="BA265" s="52"/>
      <c r="BB265" s="51"/>
      <c r="BC265" s="54"/>
      <c r="BD265" s="51"/>
      <c r="BE265" s="51"/>
      <c r="BF265" s="52"/>
      <c r="BG265" s="51"/>
      <c r="BH265" s="51"/>
      <c r="BI265" s="51"/>
      <c r="BJ265" s="51"/>
      <c r="BK265" s="52"/>
      <c r="BL265" s="51"/>
      <c r="BM265" s="54"/>
      <c r="BN265" s="51"/>
      <c r="BO265" s="51"/>
      <c r="BP265" s="52"/>
      <c r="BQ265" s="51"/>
      <c r="BR265" s="54"/>
      <c r="BS265" s="51"/>
      <c r="BT265" s="51"/>
      <c r="BU265" s="52"/>
      <c r="BV265" s="51"/>
      <c r="BW265" s="54"/>
      <c r="BX265" s="51"/>
      <c r="BY265" s="51"/>
      <c r="BZ265" s="52"/>
      <c r="CA265" s="52"/>
      <c r="CB265" s="51"/>
      <c r="CC265" s="72"/>
      <c r="CD265" s="72"/>
      <c r="CE265" s="72"/>
      <c r="CF265" s="72"/>
      <c r="CG265" s="72"/>
      <c r="CH265" s="72"/>
      <c r="CI265" s="72"/>
      <c r="CJ265" s="72"/>
      <c r="CK265" s="72"/>
      <c r="CL265" s="72"/>
      <c r="CM265" s="72"/>
      <c r="CN265" s="72"/>
      <c r="CO265" s="72"/>
      <c r="CP265" s="72"/>
      <c r="CQ265" s="72"/>
      <c r="CR265" s="72"/>
      <c r="CS265" s="72"/>
      <c r="CT265" s="72"/>
      <c r="CU265" s="72"/>
      <c r="CV265" s="72"/>
      <c r="CW265" s="72"/>
      <c r="CX265" s="72"/>
      <c r="CY265" s="72"/>
      <c r="CZ265" s="72"/>
      <c r="DA265" s="72"/>
      <c r="DB265" s="72"/>
      <c r="DC265" s="72"/>
      <c r="DD265" s="72"/>
      <c r="DE265" s="72"/>
      <c r="DF265" s="72"/>
      <c r="DG265" s="72"/>
      <c r="DH265" s="72"/>
      <c r="DI265" s="72"/>
      <c r="DJ265" s="72"/>
      <c r="DK265" s="72"/>
      <c r="DL265" s="72"/>
      <c r="DM265" s="72"/>
      <c r="DN265" s="72"/>
      <c r="DO265" s="72"/>
      <c r="DP265" s="72"/>
      <c r="DQ265" s="72"/>
      <c r="DR265" s="72"/>
      <c r="DS265" s="72"/>
      <c r="DT265" s="72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</row>
    <row x14ac:dyDescent="0.25" r="266" customHeight="1" ht="17.25">
      <c r="A266" s="54"/>
      <c r="B266" s="50"/>
      <c r="C266" s="249"/>
      <c r="D266" s="249"/>
      <c r="E266" s="249"/>
      <c r="F266" s="249"/>
      <c r="G266" s="50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4"/>
      <c r="U266" s="51"/>
      <c r="V266" s="51"/>
      <c r="W266" s="52"/>
      <c r="X266" s="52"/>
      <c r="Y266" s="51"/>
      <c r="Z266" s="51"/>
      <c r="AA266" s="51"/>
      <c r="AB266" s="52"/>
      <c r="AC266" s="52"/>
      <c r="AD266" s="52"/>
      <c r="AE266" s="52"/>
      <c r="AF266" s="52"/>
      <c r="AG266" s="52"/>
      <c r="AH266" s="51"/>
      <c r="AI266" s="52"/>
      <c r="AJ266" s="52"/>
      <c r="AK266" s="52"/>
      <c r="AL266" s="52"/>
      <c r="AM266" s="51"/>
      <c r="AN266" s="52"/>
      <c r="AO266" s="52"/>
      <c r="AP266" s="52"/>
      <c r="AQ266" s="52"/>
      <c r="AR266" s="51"/>
      <c r="AS266" s="51"/>
      <c r="AT266" s="51"/>
      <c r="AU266" s="51"/>
      <c r="AV266" s="52"/>
      <c r="AW266" s="51"/>
      <c r="AX266" s="51"/>
      <c r="AY266" s="51"/>
      <c r="AZ266" s="51"/>
      <c r="BA266" s="52"/>
      <c r="BB266" s="51"/>
      <c r="BC266" s="54"/>
      <c r="BD266" s="51"/>
      <c r="BE266" s="51"/>
      <c r="BF266" s="52"/>
      <c r="BG266" s="51"/>
      <c r="BH266" s="51"/>
      <c r="BI266" s="51"/>
      <c r="BJ266" s="51"/>
      <c r="BK266" s="52"/>
      <c r="BL266" s="51"/>
      <c r="BM266" s="54"/>
      <c r="BN266" s="51"/>
      <c r="BO266" s="51"/>
      <c r="BP266" s="52"/>
      <c r="BQ266" s="51"/>
      <c r="BR266" s="54"/>
      <c r="BS266" s="51"/>
      <c r="BT266" s="51"/>
      <c r="BU266" s="52"/>
      <c r="BV266" s="51"/>
      <c r="BW266" s="54"/>
      <c r="BX266" s="51"/>
      <c r="BY266" s="51"/>
      <c r="BZ266" s="52"/>
      <c r="CA266" s="52"/>
      <c r="CB266" s="51"/>
      <c r="CC266" s="72"/>
      <c r="CD266" s="72"/>
      <c r="CE266" s="72"/>
      <c r="CF266" s="72"/>
      <c r="CG266" s="72"/>
      <c r="CH266" s="72"/>
      <c r="CI266" s="72"/>
      <c r="CJ266" s="72"/>
      <c r="CK266" s="72"/>
      <c r="CL266" s="72"/>
      <c r="CM266" s="72"/>
      <c r="CN266" s="72"/>
      <c r="CO266" s="72"/>
      <c r="CP266" s="72"/>
      <c r="CQ266" s="72"/>
      <c r="CR266" s="72"/>
      <c r="CS266" s="72"/>
      <c r="CT266" s="72"/>
      <c r="CU266" s="72"/>
      <c r="CV266" s="72"/>
      <c r="CW266" s="72"/>
      <c r="CX266" s="72"/>
      <c r="CY266" s="72"/>
      <c r="CZ266" s="72"/>
      <c r="DA266" s="72"/>
      <c r="DB266" s="72"/>
      <c r="DC266" s="72"/>
      <c r="DD266" s="72"/>
      <c r="DE266" s="72"/>
      <c r="DF266" s="72"/>
      <c r="DG266" s="72"/>
      <c r="DH266" s="72"/>
      <c r="DI266" s="72"/>
      <c r="DJ266" s="72"/>
      <c r="DK266" s="72"/>
      <c r="DL266" s="72"/>
      <c r="DM266" s="72"/>
      <c r="DN266" s="72"/>
      <c r="DO266" s="72"/>
      <c r="DP266" s="72"/>
      <c r="DQ266" s="72"/>
      <c r="DR266" s="72"/>
      <c r="DS266" s="72"/>
      <c r="DT266" s="72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/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/>
      <c r="HZ266" s="54"/>
      <c r="IA266" s="54"/>
      <c r="IB266" s="54"/>
      <c r="IC266" s="54"/>
      <c r="ID266" s="54"/>
      <c r="IE266" s="54"/>
      <c r="IF266" s="54"/>
      <c r="IG266" s="54"/>
      <c r="IH266" s="54"/>
      <c r="II266" s="54"/>
    </row>
    <row x14ac:dyDescent="0.25" r="267" customHeight="1" ht="17.25">
      <c r="A267" s="54"/>
      <c r="B267" s="50"/>
      <c r="C267" s="249"/>
      <c r="D267" s="249"/>
      <c r="E267" s="249"/>
      <c r="F267" s="249"/>
      <c r="G267" s="50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4"/>
      <c r="U267" s="51"/>
      <c r="V267" s="51"/>
      <c r="W267" s="52"/>
      <c r="X267" s="52"/>
      <c r="Y267" s="51"/>
      <c r="Z267" s="51"/>
      <c r="AA267" s="51"/>
      <c r="AB267" s="52"/>
      <c r="AC267" s="52"/>
      <c r="AD267" s="52"/>
      <c r="AE267" s="52"/>
      <c r="AF267" s="52"/>
      <c r="AG267" s="52"/>
      <c r="AH267" s="51"/>
      <c r="AI267" s="52"/>
      <c r="AJ267" s="52"/>
      <c r="AK267" s="52"/>
      <c r="AL267" s="52"/>
      <c r="AM267" s="51"/>
      <c r="AN267" s="52"/>
      <c r="AO267" s="52"/>
      <c r="AP267" s="52"/>
      <c r="AQ267" s="52"/>
      <c r="AR267" s="51"/>
      <c r="AS267" s="51"/>
      <c r="AT267" s="51"/>
      <c r="AU267" s="51"/>
      <c r="AV267" s="52"/>
      <c r="AW267" s="51"/>
      <c r="AX267" s="51"/>
      <c r="AY267" s="51"/>
      <c r="AZ267" s="51"/>
      <c r="BA267" s="52"/>
      <c r="BB267" s="51"/>
      <c r="BC267" s="54"/>
      <c r="BD267" s="51"/>
      <c r="BE267" s="51"/>
      <c r="BF267" s="52"/>
      <c r="BG267" s="51"/>
      <c r="BH267" s="51"/>
      <c r="BI267" s="51"/>
      <c r="BJ267" s="51"/>
      <c r="BK267" s="52"/>
      <c r="BL267" s="51"/>
      <c r="BM267" s="54"/>
      <c r="BN267" s="51"/>
      <c r="BO267" s="51"/>
      <c r="BP267" s="52"/>
      <c r="BQ267" s="51"/>
      <c r="BR267" s="54"/>
      <c r="BS267" s="51"/>
      <c r="BT267" s="51"/>
      <c r="BU267" s="52"/>
      <c r="BV267" s="51"/>
      <c r="BW267" s="54"/>
      <c r="BX267" s="51"/>
      <c r="BY267" s="51"/>
      <c r="BZ267" s="52"/>
      <c r="CA267" s="52"/>
      <c r="CB267" s="51"/>
      <c r="CC267" s="72"/>
      <c r="CD267" s="72"/>
      <c r="CE267" s="72"/>
      <c r="CF267" s="72"/>
      <c r="CG267" s="72"/>
      <c r="CH267" s="72"/>
      <c r="CI267" s="72"/>
      <c r="CJ267" s="72"/>
      <c r="CK267" s="72"/>
      <c r="CL267" s="72"/>
      <c r="CM267" s="72"/>
      <c r="CN267" s="72"/>
      <c r="CO267" s="72"/>
      <c r="CP267" s="72"/>
      <c r="CQ267" s="72"/>
      <c r="CR267" s="72"/>
      <c r="CS267" s="72"/>
      <c r="CT267" s="72"/>
      <c r="CU267" s="72"/>
      <c r="CV267" s="72"/>
      <c r="CW267" s="72"/>
      <c r="CX267" s="72"/>
      <c r="CY267" s="72"/>
      <c r="CZ267" s="72"/>
      <c r="DA267" s="72"/>
      <c r="DB267" s="72"/>
      <c r="DC267" s="72"/>
      <c r="DD267" s="72"/>
      <c r="DE267" s="72"/>
      <c r="DF267" s="72"/>
      <c r="DG267" s="72"/>
      <c r="DH267" s="72"/>
      <c r="DI267" s="72"/>
      <c r="DJ267" s="72"/>
      <c r="DK267" s="72"/>
      <c r="DL267" s="72"/>
      <c r="DM267" s="72"/>
      <c r="DN267" s="72"/>
      <c r="DO267" s="72"/>
      <c r="DP267" s="72"/>
      <c r="DQ267" s="72"/>
      <c r="DR267" s="72"/>
      <c r="DS267" s="72"/>
      <c r="DT267" s="72"/>
      <c r="DU267" s="54"/>
      <c r="DV267" s="54"/>
      <c r="DW267" s="54"/>
      <c r="DX267" s="54"/>
      <c r="DY267" s="54"/>
      <c r="DZ267" s="54"/>
      <c r="EA267" s="54"/>
      <c r="EB267" s="54"/>
      <c r="EC267" s="54"/>
      <c r="ED267" s="54"/>
      <c r="EE267" s="54"/>
      <c r="EF267" s="54"/>
      <c r="EG267" s="54"/>
      <c r="EH267" s="54"/>
      <c r="EI267" s="54"/>
      <c r="EJ267" s="54"/>
      <c r="EK267" s="54"/>
      <c r="EL267" s="54"/>
      <c r="EM267" s="54"/>
      <c r="EN267" s="54"/>
      <c r="EO267" s="54"/>
      <c r="EP267" s="54"/>
      <c r="EQ267" s="54"/>
      <c r="ER267" s="54"/>
      <c r="ES267" s="54"/>
      <c r="ET267" s="54"/>
      <c r="EU267" s="54"/>
      <c r="EV267" s="54"/>
      <c r="EW267" s="54"/>
      <c r="EX267" s="54"/>
      <c r="EY267" s="54"/>
      <c r="EZ267" s="54"/>
      <c r="FA267" s="54"/>
      <c r="FB267" s="54"/>
      <c r="FC267" s="54"/>
      <c r="FD267" s="54"/>
      <c r="FE267" s="54"/>
      <c r="FF267" s="54"/>
      <c r="FG267" s="54"/>
      <c r="FH267" s="54"/>
      <c r="FI267" s="54"/>
      <c r="FJ267" s="54"/>
      <c r="FK267" s="54"/>
      <c r="FL267" s="54"/>
      <c r="FM267" s="54"/>
      <c r="FN267" s="54"/>
      <c r="FO267" s="54"/>
      <c r="FP267" s="54"/>
      <c r="FQ267" s="54"/>
      <c r="FR267" s="54"/>
      <c r="FS267" s="54"/>
      <c r="FT267" s="54"/>
      <c r="FU267" s="54"/>
      <c r="FV267" s="54"/>
      <c r="FW267" s="54"/>
      <c r="FX267" s="54"/>
      <c r="FY267" s="54"/>
      <c r="FZ267" s="54"/>
      <c r="GA267" s="54"/>
      <c r="GB267" s="54"/>
      <c r="GC267" s="54"/>
      <c r="GD267" s="54"/>
      <c r="GE267" s="54"/>
      <c r="GF267" s="54"/>
      <c r="GG267" s="54"/>
      <c r="GH267" s="54"/>
      <c r="GI267" s="54"/>
      <c r="GJ267" s="54"/>
      <c r="GK267" s="54"/>
      <c r="GL267" s="54"/>
      <c r="GM267" s="54"/>
      <c r="GN267" s="54"/>
      <c r="GO267" s="54"/>
      <c r="GP267" s="54"/>
      <c r="GQ267" s="54"/>
      <c r="GR267" s="54"/>
      <c r="GS267" s="54"/>
      <c r="GT267" s="54"/>
      <c r="GU267" s="54"/>
      <c r="GV267" s="54"/>
      <c r="GW267" s="54"/>
      <c r="GX267" s="54"/>
      <c r="GY267" s="54"/>
      <c r="GZ267" s="54"/>
      <c r="HA267" s="54"/>
      <c r="HB267" s="54"/>
      <c r="HC267" s="54"/>
      <c r="HD267" s="54"/>
      <c r="HE267" s="54"/>
      <c r="HF267" s="54"/>
      <c r="HG267" s="54"/>
      <c r="HH267" s="54"/>
      <c r="HI267" s="54"/>
      <c r="HJ267" s="54"/>
      <c r="HK267" s="54"/>
      <c r="HL267" s="54"/>
      <c r="HM267" s="54"/>
      <c r="HN267" s="54"/>
      <c r="HO267" s="54"/>
      <c r="HP267" s="54"/>
      <c r="HQ267" s="54"/>
      <c r="HR267" s="54"/>
      <c r="HS267" s="54"/>
      <c r="HT267" s="54"/>
      <c r="HU267" s="54"/>
      <c r="HV267" s="54"/>
      <c r="HW267" s="54"/>
      <c r="HX267" s="54"/>
      <c r="HY267" s="54"/>
      <c r="HZ267" s="54"/>
      <c r="IA267" s="54"/>
      <c r="IB267" s="54"/>
      <c r="IC267" s="54"/>
      <c r="ID267" s="54"/>
      <c r="IE267" s="54"/>
      <c r="IF267" s="54"/>
      <c r="IG267" s="54"/>
      <c r="IH267" s="54"/>
      <c r="II267" s="54"/>
    </row>
  </sheetData>
  <mergeCells count="145"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  <mergeCell ref="M1:M2"/>
    <mergeCell ref="N1:N2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A4:A8"/>
    <mergeCell ref="B4:B8"/>
    <mergeCell ref="C4:C8"/>
    <mergeCell ref="D4:D8"/>
    <mergeCell ref="E4:E8"/>
    <mergeCell ref="F4:F8"/>
    <mergeCell ref="A10:A13"/>
    <mergeCell ref="B10:B13"/>
    <mergeCell ref="C10:C13"/>
    <mergeCell ref="D10:D13"/>
    <mergeCell ref="E10:E13"/>
    <mergeCell ref="F10:F13"/>
    <mergeCell ref="H10:H13"/>
    <mergeCell ref="A15:A17"/>
    <mergeCell ref="B15:B17"/>
    <mergeCell ref="C15:C17"/>
    <mergeCell ref="D15:D17"/>
    <mergeCell ref="E15:E17"/>
    <mergeCell ref="F15:F17"/>
    <mergeCell ref="H15:H17"/>
    <mergeCell ref="A19:A21"/>
    <mergeCell ref="B19:B21"/>
    <mergeCell ref="C19:C21"/>
    <mergeCell ref="D19:D21"/>
    <mergeCell ref="E19:E21"/>
    <mergeCell ref="F19:F21"/>
    <mergeCell ref="H19:H21"/>
    <mergeCell ref="A23:A24"/>
    <mergeCell ref="B23:B24"/>
    <mergeCell ref="C23:C24"/>
    <mergeCell ref="D23:D24"/>
    <mergeCell ref="E23:E24"/>
    <mergeCell ref="F23:F24"/>
    <mergeCell ref="H23:H24"/>
    <mergeCell ref="A26:A29"/>
    <mergeCell ref="B26:B29"/>
    <mergeCell ref="C26:C29"/>
    <mergeCell ref="D26:D29"/>
    <mergeCell ref="E26:E29"/>
    <mergeCell ref="F26:F29"/>
    <mergeCell ref="H26:H29"/>
    <mergeCell ref="A31:A35"/>
    <mergeCell ref="B31:B35"/>
    <mergeCell ref="C31:C35"/>
    <mergeCell ref="D31:D35"/>
    <mergeCell ref="E31:E35"/>
    <mergeCell ref="F31:F35"/>
    <mergeCell ref="A37:A42"/>
    <mergeCell ref="B37:B42"/>
    <mergeCell ref="C37:C42"/>
    <mergeCell ref="F37:F42"/>
    <mergeCell ref="A44:A46"/>
    <mergeCell ref="B44:B46"/>
    <mergeCell ref="C44:C46"/>
    <mergeCell ref="D44:D46"/>
    <mergeCell ref="E44:E46"/>
    <mergeCell ref="F44:F46"/>
    <mergeCell ref="H44:H46"/>
    <mergeCell ref="D48:E48"/>
    <mergeCell ref="A50:A51"/>
    <mergeCell ref="B50:B51"/>
    <mergeCell ref="C50:C51"/>
    <mergeCell ref="D50:D51"/>
    <mergeCell ref="E50:E51"/>
    <mergeCell ref="F50:F51"/>
    <mergeCell ref="H50:H51"/>
    <mergeCell ref="A53:A63"/>
    <mergeCell ref="B53:B63"/>
    <mergeCell ref="C53:C63"/>
    <mergeCell ref="D53:D63"/>
    <mergeCell ref="E53:E63"/>
    <mergeCell ref="F53:F63"/>
    <mergeCell ref="G53:G54"/>
    <mergeCell ref="H53:H54"/>
    <mergeCell ref="I53:I54"/>
    <mergeCell ref="J53:J54"/>
    <mergeCell ref="K53:K54"/>
    <mergeCell ref="L53:L54"/>
    <mergeCell ref="M53:M54"/>
    <mergeCell ref="N53:N54"/>
    <mergeCell ref="G60:G62"/>
    <mergeCell ref="H60:H62"/>
    <mergeCell ref="I60:I62"/>
    <mergeCell ref="J60:J62"/>
    <mergeCell ref="K60:K62"/>
    <mergeCell ref="L60:L62"/>
    <mergeCell ref="M60:M62"/>
    <mergeCell ref="N60:N62"/>
    <mergeCell ref="BC60:BC62"/>
    <mergeCell ref="BD60:BD62"/>
    <mergeCell ref="BE60:BE62"/>
    <mergeCell ref="BF60:BF62"/>
    <mergeCell ref="BG60:BG62"/>
    <mergeCell ref="A65:A67"/>
    <mergeCell ref="B65:B67"/>
    <mergeCell ref="C65:C67"/>
    <mergeCell ref="D65:D67"/>
    <mergeCell ref="E65:E67"/>
    <mergeCell ref="F65:F67"/>
    <mergeCell ref="H65:H67"/>
    <mergeCell ref="A69:A75"/>
    <mergeCell ref="B69:B75"/>
    <mergeCell ref="C69:C75"/>
    <mergeCell ref="F69:F75"/>
    <mergeCell ref="H69:H75"/>
    <mergeCell ref="B83:B86"/>
    <mergeCell ref="C83:C86"/>
    <mergeCell ref="D83:D86"/>
    <mergeCell ref="E83:E86"/>
    <mergeCell ref="F83:F86"/>
    <mergeCell ref="H83:H86"/>
    <mergeCell ref="B90:N90"/>
    <mergeCell ref="A91:A94"/>
    <mergeCell ref="B91:B94"/>
    <mergeCell ref="C91:C94"/>
    <mergeCell ref="D91:D94"/>
    <mergeCell ref="E91:E94"/>
    <mergeCell ref="F91:F94"/>
    <mergeCell ref="H91:H94"/>
    <mergeCell ref="A96:A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B227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37" width="13.005" customWidth="1" bestFit="1" hidden="1"/>
    <col min="2" max="2" style="134" width="13.005" customWidth="1" bestFit="1" hidden="1"/>
    <col min="3" max="3" style="137" width="29.862142857142857" customWidth="1" bestFit="1"/>
    <col min="4" max="4" style="134" width="20.14785714285714" customWidth="1" bestFit="1"/>
    <col min="5" max="5" style="259" width="13.005" customWidth="1" bestFit="1" hidden="1"/>
    <col min="6" max="6" style="259" width="13.005" customWidth="1" bestFit="1" hidden="1"/>
    <col min="7" max="7" style="134" width="20.14785714285714" customWidth="1" bestFit="1"/>
    <col min="8" max="8" style="134" width="34.14785714285715" customWidth="1" bestFit="1"/>
    <col min="9" max="9" style="134" width="16.433571428571426" customWidth="1" bestFit="1"/>
    <col min="10" max="10" style="260" width="21.576428571428572" customWidth="1" bestFit="1"/>
    <col min="11" max="11" style="260" width="16.433571428571426" customWidth="1" bestFit="1"/>
    <col min="12" max="12" style="260" width="17.862142857142857" customWidth="1" bestFit="1"/>
    <col min="13" max="13" style="260" width="21.14785714285714" customWidth="1" bestFit="1"/>
    <col min="14" max="14" style="260" width="16.433571428571426" customWidth="1" bestFit="1"/>
    <col min="15" max="15" style="260" width="16.433571428571426" customWidth="1" bestFit="1"/>
    <col min="16" max="16" style="137" width="15.43357142857143" customWidth="1" bestFit="1"/>
    <col min="17" max="17" style="135" width="15.43357142857143" customWidth="1" bestFit="1"/>
    <col min="18" max="18" style="137" width="15.43357142857143" customWidth="1" bestFit="1"/>
    <col min="19" max="19" style="135" width="15.43357142857143" customWidth="1" bestFit="1"/>
    <col min="20" max="20" style="135" width="15.43357142857143" customWidth="1" bestFit="1"/>
    <col min="21" max="21" style="136" width="15.43357142857143" customWidth="1" bestFit="1"/>
    <col min="22" max="22" style="136" width="15.43357142857143" customWidth="1" bestFit="1"/>
    <col min="23" max="23" style="137" width="15.43357142857143" customWidth="1" bestFit="1"/>
    <col min="24" max="24" style="135" width="15.43357142857143" customWidth="1" bestFit="1"/>
    <col min="25" max="25" style="135" width="15.43357142857143" customWidth="1" bestFit="1"/>
    <col min="26" max="26" style="136" width="15.43357142857143" customWidth="1" bestFit="1"/>
    <col min="27" max="27" style="136" width="15.43357142857143" customWidth="1" bestFit="1"/>
    <col min="28" max="28" style="137" width="15.43357142857143" customWidth="1" bestFit="1"/>
    <col min="29" max="29" style="135" width="15.43357142857143" customWidth="1" bestFit="1"/>
    <col min="30" max="30" style="135" width="15.43357142857143" customWidth="1" bestFit="1"/>
    <col min="31" max="31" style="136" width="17.005" customWidth="1" bestFit="1"/>
    <col min="32" max="32" style="136" width="15.43357142857143" customWidth="1" bestFit="1"/>
    <col min="33" max="33" style="137" width="15.43357142857143" customWidth="1" bestFit="1"/>
    <col min="34" max="34" style="135" width="15.43357142857143" customWidth="1" bestFit="1"/>
    <col min="35" max="35" style="135" width="15.43357142857143" customWidth="1" bestFit="1"/>
    <col min="36" max="36" style="136" width="17.433571428571426" customWidth="1" bestFit="1"/>
    <col min="37" max="37" style="135" width="15.43357142857143" customWidth="1" bestFit="1"/>
    <col min="38" max="38" style="137" width="15.43357142857143" customWidth="1" bestFit="1"/>
    <col min="39" max="39" style="135" width="15.43357142857143" customWidth="1" bestFit="1"/>
    <col min="40" max="40" style="135" width="15.43357142857143" customWidth="1" bestFit="1"/>
    <col min="41" max="41" style="136" width="17.433571428571426" customWidth="1" bestFit="1"/>
    <col min="42" max="42" style="135" width="15.43357142857143" customWidth="1" bestFit="1"/>
    <col min="43" max="43" style="137" width="15.43357142857143" customWidth="1" bestFit="1"/>
    <col min="44" max="44" style="135" width="15.43357142857143" customWidth="1" bestFit="1"/>
    <col min="45" max="45" style="135" width="15.43357142857143" customWidth="1" bestFit="1"/>
    <col min="46" max="46" style="136" width="17.433571428571426" customWidth="1" bestFit="1"/>
    <col min="47" max="47" style="135" width="15.43357142857143" customWidth="1" bestFit="1"/>
    <col min="48" max="48" style="137" width="15.43357142857143" customWidth="1" bestFit="1"/>
    <col min="49" max="49" style="135" width="15.43357142857143" customWidth="1" bestFit="1"/>
    <col min="50" max="50" style="135" width="15.43357142857143" customWidth="1" bestFit="1"/>
    <col min="51" max="51" style="136" width="17.433571428571426" customWidth="1" bestFit="1"/>
    <col min="52" max="52" style="135" width="15.43357142857143" customWidth="1" bestFit="1"/>
    <col min="53" max="53" style="137" width="15.43357142857143" customWidth="1" bestFit="1"/>
    <col min="54" max="54" style="135" width="15.43357142857143" customWidth="1" bestFit="1"/>
    <col min="55" max="55" style="135" width="15.43357142857143" customWidth="1" bestFit="1"/>
    <col min="56" max="56" style="136" width="17.433571428571426" customWidth="1" bestFit="1"/>
    <col min="57" max="57" style="135" width="15.43357142857143" customWidth="1" bestFit="1"/>
    <col min="58" max="58" style="137" width="15.43357142857143" customWidth="1" bestFit="1"/>
    <col min="59" max="59" style="135" width="15.43357142857143" customWidth="1" bestFit="1"/>
    <col min="60" max="60" style="135" width="15.43357142857143" customWidth="1" bestFit="1"/>
    <col min="61" max="61" style="136" width="17.433571428571426" customWidth="1" bestFit="1"/>
    <col min="62" max="62" style="135" width="15.43357142857143" customWidth="1" bestFit="1"/>
    <col min="63" max="63" style="137" width="15.43357142857143" customWidth="1" bestFit="1"/>
    <col min="64" max="64" style="135" width="15.43357142857143" customWidth="1" bestFit="1"/>
    <col min="65" max="65" style="135" width="15.43357142857143" customWidth="1" bestFit="1"/>
    <col min="66" max="66" style="136" width="17.433571428571426" customWidth="1" bestFit="1"/>
    <col min="67" max="67" style="135" width="15.43357142857143" customWidth="1" bestFit="1"/>
    <col min="68" max="68" style="137" width="15.43357142857143" customWidth="1" bestFit="1"/>
    <col min="69" max="69" style="135" width="15.43357142857143" customWidth="1" bestFit="1"/>
    <col min="70" max="70" style="135" width="15.43357142857143" customWidth="1" bestFit="1"/>
    <col min="71" max="71" style="136" width="17.433571428571426" customWidth="1" bestFit="1"/>
    <col min="72" max="72" style="135" width="15.43357142857143" customWidth="1" bestFit="1"/>
    <col min="73" max="73" style="137" width="15.43357142857143" customWidth="1" bestFit="1"/>
    <col min="74" max="74" style="135" width="15.43357142857143" customWidth="1" bestFit="1"/>
    <col min="75" max="75" style="135" width="15.43357142857143" customWidth="1" bestFit="1"/>
    <col min="76" max="76" style="136" width="17.433571428571426" customWidth="1" bestFit="1"/>
    <col min="77" max="77" style="135" width="15.43357142857143" customWidth="1" bestFit="1"/>
    <col min="78" max="78" style="134" width="17.433571428571426" customWidth="1" bestFit="1"/>
    <col min="79" max="79" style="137" width="15.43357142857143" customWidth="1" bestFit="1"/>
    <col min="80" max="80" style="137" width="35.57642857142857" customWidth="1" bestFit="1"/>
    <col min="81" max="81" style="137" width="13.005" customWidth="1" bestFit="1" hidden="1"/>
    <col min="82" max="82" style="137" width="13.005" customWidth="1" bestFit="1" hidden="1"/>
    <col min="83" max="83" style="137" width="13.005" customWidth="1" bestFit="1" hidden="1"/>
    <col min="84" max="84" style="137" width="13.005" customWidth="1" bestFit="1" hidden="1"/>
    <col min="85" max="85" style="137" width="13.005" customWidth="1" bestFit="1" hidden="1"/>
    <col min="86" max="86" style="137" width="13.005" customWidth="1" bestFit="1" hidden="1"/>
    <col min="87" max="87" style="137" width="13.005" customWidth="1" bestFit="1" hidden="1"/>
    <col min="88" max="88" style="137" width="13.005" customWidth="1" bestFit="1" hidden="1"/>
    <col min="89" max="89" style="137" width="13.005" customWidth="1" bestFit="1" hidden="1"/>
    <col min="90" max="90" style="137" width="13.005" customWidth="1" bestFit="1" hidden="1"/>
    <col min="91" max="91" style="137" width="13.005" customWidth="1" bestFit="1" hidden="1"/>
    <col min="92" max="92" style="137" width="13.005" customWidth="1" bestFit="1" hidden="1"/>
    <col min="93" max="93" style="137" width="13.005" customWidth="1" bestFit="1" hidden="1"/>
    <col min="94" max="94" style="137" width="13.005" customWidth="1" bestFit="1" hidden="1"/>
    <col min="95" max="95" style="137" width="13.005" customWidth="1" bestFit="1" hidden="1"/>
    <col min="96" max="96" style="137" width="13.005" customWidth="1" bestFit="1" hidden="1"/>
    <col min="97" max="97" style="137" width="13.005" customWidth="1" bestFit="1" hidden="1"/>
    <col min="98" max="98" style="137" width="13.005" customWidth="1" bestFit="1" hidden="1"/>
    <col min="99" max="99" style="137" width="13.005" customWidth="1" bestFit="1" hidden="1"/>
    <col min="100" max="100" style="137" width="13.005" customWidth="1" bestFit="1" hidden="1"/>
    <col min="101" max="101" style="137" width="13.005" customWidth="1" bestFit="1" hidden="1"/>
    <col min="102" max="102" style="137" width="13.005" customWidth="1" bestFit="1" hidden="1"/>
    <col min="103" max="103" style="137" width="13.005" customWidth="1" bestFit="1" hidden="1"/>
    <col min="104" max="104" style="137" width="13.005" customWidth="1" bestFit="1" hidden="1"/>
    <col min="105" max="105" style="137" width="13.005" customWidth="1" bestFit="1" hidden="1"/>
    <col min="106" max="106" style="137" width="13.005" customWidth="1" bestFit="1" hidden="1"/>
    <col min="107" max="107" style="137" width="13.005" customWidth="1" bestFit="1" hidden="1"/>
    <col min="108" max="108" style="137" width="13.005" customWidth="1" bestFit="1" hidden="1"/>
    <col min="109" max="109" style="137" width="13.005" customWidth="1" bestFit="1" hidden="1"/>
    <col min="110" max="110" style="137" width="13.005" customWidth="1" bestFit="1" hidden="1"/>
    <col min="111" max="111" style="137" width="13.005" customWidth="1" bestFit="1" hidden="1"/>
    <col min="112" max="112" style="137" width="13.005" customWidth="1" bestFit="1" hidden="1"/>
    <col min="113" max="113" style="137" width="13.005" customWidth="1" bestFit="1" hidden="1"/>
    <col min="114" max="114" style="137" width="13.005" customWidth="1" bestFit="1" hidden="1"/>
    <col min="115" max="115" style="137" width="13.005" customWidth="1" bestFit="1" hidden="1"/>
    <col min="116" max="116" style="137" width="13.005" customWidth="1" bestFit="1" hidden="1"/>
    <col min="117" max="117" style="137" width="13.005" customWidth="1" bestFit="1" hidden="1"/>
    <col min="118" max="118" style="137" width="13.005" customWidth="1" bestFit="1" hidden="1"/>
    <col min="119" max="119" style="137" width="13.005" customWidth="1" bestFit="1" hidden="1"/>
    <col min="120" max="120" style="137" width="13.005" customWidth="1" bestFit="1" hidden="1"/>
    <col min="121" max="121" style="137" width="13.005" customWidth="1" bestFit="1" hidden="1"/>
    <col min="122" max="122" style="137" width="13.005" customWidth="1" bestFit="1" hidden="1"/>
    <col min="123" max="123" style="137" width="13.005" customWidth="1" bestFit="1" hidden="1"/>
    <col min="124" max="124" style="137" width="13.005" customWidth="1" bestFit="1" hidden="1"/>
    <col min="125" max="125" style="137" width="13.005" customWidth="1" bestFit="1" hidden="1"/>
    <col min="126" max="126" style="137" width="13.005" customWidth="1" bestFit="1" hidden="1"/>
    <col min="127" max="127" style="137" width="13.005" customWidth="1" bestFit="1" hidden="1"/>
    <col min="128" max="128" style="137" width="13.005" customWidth="1" bestFit="1" hidden="1"/>
    <col min="129" max="129" style="137" width="13.005" customWidth="1" bestFit="1" hidden="1"/>
    <col min="130" max="130" style="137" width="13.005" customWidth="1" bestFit="1" hidden="1"/>
    <col min="131" max="131" style="137" width="13.005" customWidth="1" bestFit="1" hidden="1"/>
    <col min="132" max="132" style="137" width="13.005" customWidth="1" bestFit="1" hidden="1"/>
    <col min="133" max="133" style="137" width="13.005" customWidth="1" bestFit="1" hidden="1"/>
    <col min="134" max="134" style="137" width="13.005" customWidth="1" bestFit="1" hidden="1"/>
    <col min="135" max="135" style="137" width="13.005" customWidth="1" bestFit="1" hidden="1"/>
    <col min="136" max="136" style="137" width="13.005" customWidth="1" bestFit="1" hidden="1"/>
    <col min="137" max="137" style="137" width="13.005" customWidth="1" bestFit="1" hidden="1"/>
    <col min="138" max="138" style="137" width="13.005" customWidth="1" bestFit="1" hidden="1"/>
    <col min="139" max="139" style="137" width="13.005" customWidth="1" bestFit="1" hidden="1"/>
    <col min="140" max="140" style="137" width="13.005" customWidth="1" bestFit="1" hidden="1"/>
    <col min="141" max="141" style="137" width="13.005" customWidth="1" bestFit="1" hidden="1"/>
    <col min="142" max="142" style="137" width="13.005" customWidth="1" bestFit="1" hidden="1"/>
    <col min="143" max="143" style="137" width="13.005" customWidth="1" bestFit="1" hidden="1"/>
    <col min="144" max="144" style="137" width="13.005" customWidth="1" bestFit="1" hidden="1"/>
    <col min="145" max="145" style="137" width="13.005" customWidth="1" bestFit="1" hidden="1"/>
    <col min="146" max="146" style="137" width="13.005" customWidth="1" bestFit="1" hidden="1"/>
    <col min="147" max="147" style="137" width="13.005" customWidth="1" bestFit="1" hidden="1"/>
    <col min="148" max="148" style="137" width="13.005" customWidth="1" bestFit="1" hidden="1"/>
    <col min="149" max="149" style="137" width="13.005" customWidth="1" bestFit="1" hidden="1"/>
    <col min="150" max="150" style="137" width="13.005" customWidth="1" bestFit="1" hidden="1"/>
    <col min="151" max="151" style="137" width="13.005" customWidth="1" bestFit="1" hidden="1"/>
    <col min="152" max="152" style="137" width="13.005" customWidth="1" bestFit="1" hidden="1"/>
    <col min="153" max="153" style="137" width="13.005" customWidth="1" bestFit="1" hidden="1"/>
    <col min="154" max="154" style="137" width="13.005" customWidth="1" bestFit="1" hidden="1"/>
    <col min="155" max="155" style="137" width="13.005" customWidth="1" bestFit="1" hidden="1"/>
    <col min="156" max="156" style="137" width="13.005" customWidth="1" bestFit="1" hidden="1"/>
    <col min="157" max="157" style="137" width="13.005" customWidth="1" bestFit="1" hidden="1"/>
    <col min="158" max="158" style="137" width="13.005" customWidth="1" bestFit="1" hidden="1"/>
    <col min="159" max="159" style="137" width="13.005" customWidth="1" bestFit="1" hidden="1"/>
    <col min="160" max="160" style="137" width="13.005" customWidth="1" bestFit="1" hidden="1"/>
    <col min="161" max="161" style="137" width="13.005" customWidth="1" bestFit="1" hidden="1"/>
    <col min="162" max="162" style="137" width="13.005" customWidth="1" bestFit="1" hidden="1"/>
    <col min="163" max="163" style="137" width="13.005" customWidth="1" bestFit="1" hidden="1"/>
    <col min="164" max="164" style="137" width="13.005" customWidth="1" bestFit="1" hidden="1"/>
    <col min="165" max="165" style="137" width="13.005" customWidth="1" bestFit="1" hidden="1"/>
    <col min="166" max="166" style="137" width="13.005" customWidth="1" bestFit="1" hidden="1"/>
    <col min="167" max="167" style="137" width="13.005" customWidth="1" bestFit="1" hidden="1"/>
    <col min="168" max="168" style="137" width="13.005" customWidth="1" bestFit="1" hidden="1"/>
    <col min="169" max="169" style="137" width="13.005" customWidth="1" bestFit="1" hidden="1"/>
    <col min="170" max="170" style="137" width="13.005" customWidth="1" bestFit="1" hidden="1"/>
    <col min="171" max="171" style="137" width="13.005" customWidth="1" bestFit="1" hidden="1"/>
    <col min="172" max="172" style="137" width="13.005" customWidth="1" bestFit="1" hidden="1"/>
    <col min="173" max="173" style="137" width="13.005" customWidth="1" bestFit="1" hidden="1"/>
    <col min="174" max="174" style="137" width="13.005" customWidth="1" bestFit="1" hidden="1"/>
    <col min="175" max="175" style="137" width="13.005" customWidth="1" bestFit="1" hidden="1"/>
    <col min="176" max="176" style="137" width="13.005" customWidth="1" bestFit="1" hidden="1"/>
    <col min="177" max="177" style="137" width="13.005" customWidth="1" bestFit="1" hidden="1"/>
    <col min="178" max="178" style="137" width="13.005" customWidth="1" bestFit="1" hidden="1"/>
    <col min="179" max="179" style="137" width="13.005" customWidth="1" bestFit="1" hidden="1"/>
    <col min="180" max="180" style="137" width="13.005" customWidth="1" bestFit="1" hidden="1"/>
    <col min="181" max="181" style="137" width="13.005" customWidth="1" bestFit="1" hidden="1"/>
    <col min="182" max="182" style="137" width="13.005" customWidth="1" bestFit="1" hidden="1"/>
    <col min="183" max="183" style="137" width="13.005" customWidth="1" bestFit="1" hidden="1"/>
    <col min="184" max="184" style="137" width="13.005" customWidth="1" bestFit="1" hidden="1"/>
    <col min="185" max="185" style="137" width="13.005" customWidth="1" bestFit="1" hidden="1"/>
    <col min="186" max="186" style="137" width="13.005" customWidth="1" bestFit="1" hidden="1"/>
    <col min="187" max="187" style="137" width="13.005" customWidth="1" bestFit="1" hidden="1"/>
    <col min="188" max="188" style="137" width="13.005" customWidth="1" bestFit="1" hidden="1"/>
    <col min="189" max="189" style="137" width="13.005" customWidth="1" bestFit="1" hidden="1"/>
    <col min="190" max="190" style="137" width="13.005" customWidth="1" bestFit="1" hidden="1"/>
    <col min="191" max="191" style="137" width="13.005" customWidth="1" bestFit="1" hidden="1"/>
    <col min="192" max="192" style="137" width="13.005" customWidth="1" bestFit="1" hidden="1"/>
    <col min="193" max="193" style="137" width="13.005" customWidth="1" bestFit="1" hidden="1"/>
    <col min="194" max="194" style="137" width="13.005" customWidth="1" bestFit="1" hidden="1"/>
    <col min="195" max="195" style="137" width="13.005" customWidth="1" bestFit="1" hidden="1"/>
    <col min="196" max="196" style="137" width="13.005" customWidth="1" bestFit="1" hidden="1"/>
    <col min="197" max="197" style="137" width="13.005" customWidth="1" bestFit="1" hidden="1"/>
    <col min="198" max="198" style="137" width="13.005" customWidth="1" bestFit="1" hidden="1"/>
    <col min="199" max="199" style="137" width="13.005" customWidth="1" bestFit="1" hidden="1"/>
    <col min="200" max="200" style="137" width="13.005" customWidth="1" bestFit="1" hidden="1"/>
    <col min="201" max="201" style="137" width="13.005" customWidth="1" bestFit="1" hidden="1"/>
    <col min="202" max="202" style="137" width="13.005" customWidth="1" bestFit="1" hidden="1"/>
    <col min="203" max="203" style="137" width="13.005" customWidth="1" bestFit="1" hidden="1"/>
    <col min="204" max="204" style="137" width="13.005" customWidth="1" bestFit="1" hidden="1"/>
    <col min="205" max="205" style="137" width="13.005" customWidth="1" bestFit="1" hidden="1"/>
    <col min="206" max="206" style="137" width="13.005" customWidth="1" bestFit="1" hidden="1"/>
    <col min="207" max="207" style="137" width="13.005" customWidth="1" bestFit="1" hidden="1"/>
    <col min="208" max="208" style="137" width="13.005" customWidth="1" bestFit="1" hidden="1"/>
    <col min="209" max="209" style="137" width="13.005" customWidth="1" bestFit="1" hidden="1"/>
    <col min="210" max="210" style="137" width="13.005" customWidth="1" bestFit="1" hidden="1"/>
    <col min="211" max="211" style="137" width="13.005" customWidth="1" bestFit="1" hidden="1"/>
    <col min="212" max="212" style="137" width="13.005" customWidth="1" bestFit="1" hidden="1"/>
    <col min="213" max="213" style="137" width="13.005" customWidth="1" bestFit="1" hidden="1"/>
    <col min="214" max="214" style="137" width="13.005" customWidth="1" bestFit="1" hidden="1"/>
    <col min="215" max="215" style="137" width="13.005" customWidth="1" bestFit="1" hidden="1"/>
    <col min="216" max="216" style="137" width="13.005" customWidth="1" bestFit="1" hidden="1"/>
    <col min="217" max="217" style="137" width="13.005" customWidth="1" bestFit="1" hidden="1"/>
    <col min="218" max="218" style="137" width="13.005" customWidth="1" bestFit="1" hidden="1"/>
    <col min="219" max="219" style="137" width="13.005" customWidth="1" bestFit="1" hidden="1"/>
    <col min="220" max="220" style="137" width="13.005" customWidth="1" bestFit="1" hidden="1"/>
    <col min="221" max="221" style="137" width="13.005" customWidth="1" bestFit="1" hidden="1"/>
    <col min="222" max="222" style="137" width="13.005" customWidth="1" bestFit="1" hidden="1"/>
    <col min="223" max="223" style="137" width="13.005" customWidth="1" bestFit="1" hidden="1"/>
    <col min="224" max="224" style="137" width="13.005" customWidth="1" bestFit="1" hidden="1"/>
    <col min="225" max="225" style="137" width="13.005" customWidth="1" bestFit="1" hidden="1"/>
    <col min="226" max="226" style="137" width="13.005" customWidth="1" bestFit="1" hidden="1"/>
    <col min="227" max="227" style="137" width="13.005" customWidth="1" bestFit="1" hidden="1"/>
    <col min="228" max="228" style="137" width="13.005" customWidth="1" bestFit="1" hidden="1"/>
    <col min="229" max="229" style="137" width="13.005" customWidth="1" bestFit="1" hidden="1"/>
    <col min="230" max="230" style="137" width="13.005" customWidth="1" bestFit="1" hidden="1"/>
    <col min="231" max="231" style="137" width="13.005" customWidth="1" bestFit="1" hidden="1"/>
    <col min="232" max="232" style="137" width="13.005" customWidth="1" bestFit="1" hidden="1"/>
    <col min="233" max="233" style="137" width="13.005" customWidth="1" bestFit="1" hidden="1"/>
    <col min="234" max="234" style="137" width="13.005" customWidth="1" bestFit="1" hidden="1"/>
    <col min="235" max="235" style="137" width="13.005" customWidth="1" bestFit="1" hidden="1"/>
    <col min="236" max="236" style="137" width="13.005" customWidth="1" bestFit="1" hidden="1"/>
    <col min="237" max="237" style="137" width="13.005" customWidth="1" bestFit="1" hidden="1"/>
    <col min="238" max="238" style="137" width="13.005" customWidth="1" bestFit="1" hidden="1"/>
    <col min="239" max="239" style="137" width="13.005" customWidth="1" bestFit="1" hidden="1"/>
    <col min="240" max="240" style="137" width="13.005" customWidth="1" bestFit="1" hidden="1"/>
    <col min="241" max="241" style="137" width="13.005" customWidth="1" bestFit="1" hidden="1"/>
    <col min="242" max="242" style="137" width="13.005" customWidth="1" bestFit="1" hidden="1"/>
    <col min="243" max="243" style="137" width="13.005" customWidth="1" bestFit="1" hidden="1"/>
    <col min="244" max="244" style="137" width="13.005" customWidth="1" bestFit="1" hidden="1"/>
    <col min="245" max="245" style="137" width="13.005" customWidth="1" bestFit="1" hidden="1"/>
    <col min="246" max="246" style="137" width="13.005" customWidth="1" bestFit="1" hidden="1"/>
    <col min="247" max="247" style="137" width="13.005" customWidth="1" bestFit="1" hidden="1"/>
    <col min="248" max="248" style="137" width="13.005" customWidth="1" bestFit="1" hidden="1"/>
    <col min="249" max="249" style="137" width="13.005" customWidth="1" bestFit="1" hidden="1"/>
    <col min="250" max="250" style="137" width="13.005" customWidth="1" bestFit="1" hidden="1"/>
    <col min="251" max="251" style="137" width="13.005" customWidth="1" bestFit="1" hidden="1"/>
    <col min="252" max="252" style="137" width="13.005" customWidth="1" bestFit="1" hidden="1"/>
    <col min="253" max="253" style="137" width="13.005" customWidth="1" bestFit="1" hidden="1"/>
    <col min="254" max="254" style="137" width="13.005" customWidth="1" bestFit="1" hidden="1"/>
    <col min="255" max="255" style="137" width="13.005" customWidth="1" bestFit="1" hidden="1"/>
    <col min="256" max="256" style="137" width="13.005" customWidth="1" bestFit="1" hidden="1"/>
    <col min="257" max="257" style="137" width="13.005" customWidth="1" bestFit="1" hidden="1"/>
    <col min="258" max="258" style="137" width="13.005" customWidth="1" bestFit="1" hidden="1"/>
    <col min="259" max="259" style="137" width="13.005" customWidth="1" bestFit="1" hidden="1"/>
    <col min="260" max="260" style="137" width="13.005" customWidth="1" bestFit="1" hidden="1"/>
    <col min="261" max="261" style="137" width="13.005" customWidth="1" bestFit="1" hidden="1"/>
    <col min="262" max="262" style="137" width="13.005" customWidth="1" bestFit="1" hidden="1"/>
  </cols>
  <sheetData>
    <row x14ac:dyDescent="0.25" r="1" customHeight="1" ht="18" customFormat="1" s="1">
      <c r="A1" s="141"/>
      <c r="B1" s="3" t="s">
        <v>0</v>
      </c>
      <c r="C1" s="3" t="s">
        <v>0</v>
      </c>
      <c r="D1" s="3" t="s">
        <v>410</v>
      </c>
      <c r="E1" s="142" t="s">
        <v>411</v>
      </c>
      <c r="F1" s="142" t="s">
        <v>412</v>
      </c>
      <c r="G1" s="3" t="s">
        <v>413</v>
      </c>
      <c r="H1" s="3" t="s">
        <v>414</v>
      </c>
      <c r="I1" s="3" t="s">
        <v>415</v>
      </c>
      <c r="J1" s="143" t="s">
        <v>488</v>
      </c>
      <c r="K1" s="18"/>
      <c r="L1" s="143" t="s">
        <v>417</v>
      </c>
      <c r="M1" s="143" t="s">
        <v>489</v>
      </c>
      <c r="N1" s="143" t="s">
        <v>490</v>
      </c>
      <c r="O1" s="143" t="s">
        <v>422</v>
      </c>
      <c r="P1" s="367" t="s">
        <v>491</v>
      </c>
      <c r="Q1" s="368"/>
      <c r="R1" s="369" t="s">
        <v>492</v>
      </c>
      <c r="S1" s="370"/>
      <c r="T1" s="370"/>
      <c r="U1" s="370"/>
      <c r="V1" s="370"/>
      <c r="W1" s="145" t="s">
        <v>493</v>
      </c>
      <c r="X1" s="7"/>
      <c r="Y1" s="7"/>
      <c r="Z1" s="7"/>
      <c r="AA1" s="7"/>
      <c r="AB1" s="145" t="s">
        <v>10</v>
      </c>
      <c r="AC1" s="7"/>
      <c r="AD1" s="7"/>
      <c r="AE1" s="7"/>
      <c r="AF1" s="7"/>
      <c r="AG1" s="145" t="s">
        <v>11</v>
      </c>
      <c r="AH1" s="7"/>
      <c r="AI1" s="7"/>
      <c r="AJ1" s="7"/>
      <c r="AK1" s="7"/>
      <c r="AL1" s="145" t="s">
        <v>12</v>
      </c>
      <c r="AM1" s="7"/>
      <c r="AN1" s="7"/>
      <c r="AO1" s="7"/>
      <c r="AP1" s="7"/>
      <c r="AQ1" s="145" t="s">
        <v>494</v>
      </c>
      <c r="AR1" s="7"/>
      <c r="AS1" s="7"/>
      <c r="AT1" s="7"/>
      <c r="AU1" s="7"/>
      <c r="AV1" s="145" t="s">
        <v>14</v>
      </c>
      <c r="AW1" s="7"/>
      <c r="AX1" s="7"/>
      <c r="AY1" s="7"/>
      <c r="AZ1" s="7"/>
      <c r="BA1" s="145" t="s">
        <v>15</v>
      </c>
      <c r="BB1" s="7"/>
      <c r="BC1" s="7"/>
      <c r="BD1" s="7"/>
      <c r="BE1" s="7"/>
      <c r="BF1" s="145" t="s">
        <v>495</v>
      </c>
      <c r="BG1" s="7"/>
      <c r="BH1" s="7"/>
      <c r="BI1" s="7"/>
      <c r="BJ1" s="7"/>
      <c r="BK1" s="21" t="s">
        <v>496</v>
      </c>
      <c r="BL1" s="20"/>
      <c r="BM1" s="20"/>
      <c r="BN1" s="20"/>
      <c r="BO1" s="20"/>
      <c r="BP1" s="21" t="s">
        <v>497</v>
      </c>
      <c r="BQ1" s="20"/>
      <c r="BR1" s="20"/>
      <c r="BS1" s="20"/>
      <c r="BT1" s="7"/>
      <c r="BU1" s="21" t="s">
        <v>498</v>
      </c>
      <c r="BV1" s="20"/>
      <c r="BW1" s="20"/>
      <c r="BX1" s="20"/>
      <c r="BY1" s="20"/>
      <c r="BZ1" s="8"/>
      <c r="CA1" s="8"/>
      <c r="CB1" s="8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141"/>
      <c r="DV1" s="141"/>
      <c r="DW1" s="141"/>
      <c r="DX1" s="141"/>
      <c r="DY1" s="141"/>
      <c r="DZ1" s="141"/>
      <c r="EA1" s="141"/>
      <c r="EB1" s="141"/>
      <c r="EC1" s="141"/>
      <c r="ED1" s="141"/>
      <c r="EE1" s="141"/>
      <c r="EF1" s="141"/>
      <c r="EG1" s="141"/>
      <c r="EH1" s="141"/>
      <c r="EI1" s="141"/>
      <c r="EJ1" s="141"/>
      <c r="EK1" s="141"/>
      <c r="EL1" s="141"/>
      <c r="EM1" s="141"/>
      <c r="EN1" s="141"/>
      <c r="EO1" s="141"/>
      <c r="EP1" s="141"/>
      <c r="EQ1" s="141"/>
      <c r="ER1" s="141"/>
      <c r="ES1" s="141"/>
      <c r="ET1" s="141"/>
      <c r="EU1" s="141"/>
      <c r="EV1" s="141"/>
      <c r="EW1" s="141"/>
      <c r="EX1" s="141"/>
      <c r="EY1" s="141"/>
      <c r="EZ1" s="141"/>
      <c r="FA1" s="141"/>
      <c r="FB1" s="141"/>
      <c r="FC1" s="141"/>
      <c r="FD1" s="141"/>
      <c r="FE1" s="141"/>
      <c r="FF1" s="141"/>
      <c r="FG1" s="141"/>
      <c r="FH1" s="141"/>
      <c r="FI1" s="141"/>
      <c r="FJ1" s="141"/>
      <c r="FK1" s="141"/>
      <c r="FL1" s="141"/>
      <c r="FM1" s="141"/>
      <c r="FN1" s="141"/>
      <c r="FO1" s="141"/>
      <c r="FP1" s="141"/>
      <c r="FQ1" s="141"/>
      <c r="FR1" s="141"/>
      <c r="FS1" s="141"/>
      <c r="FT1" s="141"/>
      <c r="FU1" s="141"/>
      <c r="FV1" s="141"/>
      <c r="FW1" s="141"/>
      <c r="FX1" s="141"/>
      <c r="FY1" s="141"/>
      <c r="FZ1" s="141"/>
      <c r="GA1" s="141"/>
      <c r="GB1" s="141"/>
      <c r="GC1" s="141"/>
      <c r="GD1" s="141"/>
      <c r="GE1" s="141"/>
      <c r="GF1" s="141"/>
      <c r="GG1" s="141"/>
      <c r="GH1" s="141"/>
      <c r="GI1" s="141"/>
      <c r="GJ1" s="141"/>
      <c r="GK1" s="141"/>
      <c r="GL1" s="141"/>
      <c r="GM1" s="141"/>
      <c r="GN1" s="141"/>
      <c r="GO1" s="141"/>
      <c r="GP1" s="141"/>
      <c r="GQ1" s="141"/>
      <c r="GR1" s="141"/>
      <c r="GS1" s="141"/>
      <c r="GT1" s="141"/>
      <c r="GU1" s="141"/>
      <c r="GV1" s="141"/>
      <c r="GW1" s="141"/>
      <c r="GX1" s="141"/>
      <c r="GY1" s="141"/>
      <c r="GZ1" s="141"/>
      <c r="HA1" s="141"/>
      <c r="HB1" s="141"/>
      <c r="HC1" s="141"/>
      <c r="HD1" s="141"/>
      <c r="HE1" s="141"/>
      <c r="HF1" s="141"/>
      <c r="HG1" s="141"/>
      <c r="HH1" s="141"/>
      <c r="HI1" s="141"/>
      <c r="HJ1" s="141"/>
      <c r="HK1" s="141"/>
      <c r="HL1" s="141"/>
      <c r="HM1" s="141"/>
      <c r="HN1" s="141"/>
      <c r="HO1" s="141"/>
      <c r="HP1" s="141"/>
      <c r="HQ1" s="141"/>
      <c r="HR1" s="141"/>
      <c r="HS1" s="141"/>
      <c r="HT1" s="141"/>
      <c r="HU1" s="141"/>
      <c r="HV1" s="141"/>
      <c r="HW1" s="141"/>
      <c r="HX1" s="141"/>
      <c r="HY1" s="141"/>
      <c r="HZ1" s="141"/>
      <c r="IA1" s="141"/>
      <c r="IB1" s="141"/>
      <c r="IC1" s="141"/>
      <c r="ID1" s="141"/>
      <c r="IE1" s="141"/>
      <c r="IF1" s="141"/>
      <c r="IG1" s="141"/>
      <c r="IH1" s="141"/>
      <c r="II1" s="141"/>
      <c r="IJ1" s="141"/>
      <c r="IK1" s="141"/>
      <c r="IL1" s="141"/>
      <c r="IM1" s="141"/>
      <c r="IN1" s="141"/>
      <c r="IO1" s="141"/>
      <c r="IP1" s="141"/>
      <c r="IQ1" s="141"/>
      <c r="IR1" s="141"/>
      <c r="IS1" s="141"/>
      <c r="IT1" s="141"/>
      <c r="IU1" s="141"/>
      <c r="IV1" s="141"/>
      <c r="IW1" s="141"/>
      <c r="IX1" s="141"/>
      <c r="IY1" s="141"/>
      <c r="IZ1" s="141"/>
      <c r="JA1" s="141"/>
      <c r="JB1" s="141"/>
    </row>
    <row x14ac:dyDescent="0.25" r="2" customHeight="1" ht="46.45000000000001" customFormat="1" s="1">
      <c r="A2" s="141"/>
      <c r="B2" s="150"/>
      <c r="C2" s="150"/>
      <c r="D2" s="150"/>
      <c r="E2" s="151"/>
      <c r="F2" s="151"/>
      <c r="G2" s="150"/>
      <c r="H2" s="150"/>
      <c r="I2" s="4"/>
      <c r="J2" s="4"/>
      <c r="K2" s="32" t="s">
        <v>499</v>
      </c>
      <c r="L2" s="4"/>
      <c r="M2" s="4"/>
      <c r="N2" s="4"/>
      <c r="O2" s="4"/>
      <c r="P2" s="371" t="s">
        <v>500</v>
      </c>
      <c r="Q2" s="372" t="s">
        <v>501</v>
      </c>
      <c r="R2" s="373" t="s">
        <v>502</v>
      </c>
      <c r="S2" s="372" t="s">
        <v>425</v>
      </c>
      <c r="T2" s="372" t="s">
        <v>426</v>
      </c>
      <c r="U2" s="372" t="s">
        <v>503</v>
      </c>
      <c r="V2" s="372" t="s">
        <v>23</v>
      </c>
      <c r="W2" s="373" t="s">
        <v>502</v>
      </c>
      <c r="X2" s="372" t="s">
        <v>425</v>
      </c>
      <c r="Y2" s="372" t="s">
        <v>426</v>
      </c>
      <c r="Z2" s="372" t="s">
        <v>503</v>
      </c>
      <c r="AA2" s="372" t="s">
        <v>23</v>
      </c>
      <c r="AB2" s="373" t="s">
        <v>502</v>
      </c>
      <c r="AC2" s="372" t="s">
        <v>425</v>
      </c>
      <c r="AD2" s="372" t="s">
        <v>426</v>
      </c>
      <c r="AE2" s="20" t="s">
        <v>503</v>
      </c>
      <c r="AF2" s="20" t="s">
        <v>23</v>
      </c>
      <c r="AG2" s="373" t="s">
        <v>502</v>
      </c>
      <c r="AH2" s="372" t="s">
        <v>425</v>
      </c>
      <c r="AI2" s="372" t="s">
        <v>426</v>
      </c>
      <c r="AJ2" s="20" t="s">
        <v>504</v>
      </c>
      <c r="AK2" s="372" t="s">
        <v>23</v>
      </c>
      <c r="AL2" s="373" t="s">
        <v>502</v>
      </c>
      <c r="AM2" s="372" t="s">
        <v>425</v>
      </c>
      <c r="AN2" s="372" t="s">
        <v>426</v>
      </c>
      <c r="AO2" s="372" t="s">
        <v>505</v>
      </c>
      <c r="AP2" s="372" t="s">
        <v>23</v>
      </c>
      <c r="AQ2" s="373" t="s">
        <v>502</v>
      </c>
      <c r="AR2" s="372" t="s">
        <v>425</v>
      </c>
      <c r="AS2" s="372" t="s">
        <v>426</v>
      </c>
      <c r="AT2" s="372" t="s">
        <v>505</v>
      </c>
      <c r="AU2" s="372" t="s">
        <v>23</v>
      </c>
      <c r="AV2" s="373" t="s">
        <v>502</v>
      </c>
      <c r="AW2" s="372" t="s">
        <v>425</v>
      </c>
      <c r="AX2" s="372" t="s">
        <v>426</v>
      </c>
      <c r="AY2" s="372" t="s">
        <v>505</v>
      </c>
      <c r="AZ2" s="372" t="s">
        <v>23</v>
      </c>
      <c r="BA2" s="373" t="s">
        <v>502</v>
      </c>
      <c r="BB2" s="372" t="s">
        <v>425</v>
      </c>
      <c r="BC2" s="372" t="s">
        <v>426</v>
      </c>
      <c r="BD2" s="20" t="s">
        <v>505</v>
      </c>
      <c r="BE2" s="20" t="s">
        <v>23</v>
      </c>
      <c r="BF2" s="373" t="s">
        <v>502</v>
      </c>
      <c r="BG2" s="372" t="s">
        <v>425</v>
      </c>
      <c r="BH2" s="372" t="s">
        <v>426</v>
      </c>
      <c r="BI2" s="20" t="s">
        <v>505</v>
      </c>
      <c r="BJ2" s="20" t="s">
        <v>23</v>
      </c>
      <c r="BK2" s="373" t="s">
        <v>502</v>
      </c>
      <c r="BL2" s="372" t="s">
        <v>425</v>
      </c>
      <c r="BM2" s="372" t="s">
        <v>426</v>
      </c>
      <c r="BN2" s="20" t="s">
        <v>505</v>
      </c>
      <c r="BO2" s="20" t="s">
        <v>23</v>
      </c>
      <c r="BP2" s="373" t="s">
        <v>502</v>
      </c>
      <c r="BQ2" s="372" t="s">
        <v>425</v>
      </c>
      <c r="BR2" s="372" t="s">
        <v>426</v>
      </c>
      <c r="BS2" s="20" t="s">
        <v>505</v>
      </c>
      <c r="BT2" s="20" t="s">
        <v>23</v>
      </c>
      <c r="BU2" s="373" t="s">
        <v>502</v>
      </c>
      <c r="BV2" s="372" t="s">
        <v>425</v>
      </c>
      <c r="BW2" s="372" t="s">
        <v>426</v>
      </c>
      <c r="BX2" s="20" t="s">
        <v>505</v>
      </c>
      <c r="BY2" s="20" t="s">
        <v>23</v>
      </c>
      <c r="BZ2" s="21" t="s">
        <v>505</v>
      </c>
      <c r="CA2" s="21" t="s">
        <v>23</v>
      </c>
      <c r="CB2" s="21" t="s">
        <v>20</v>
      </c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141"/>
      <c r="DV2" s="141"/>
      <c r="DW2" s="141"/>
      <c r="DX2" s="141"/>
      <c r="DY2" s="141"/>
      <c r="DZ2" s="141"/>
      <c r="EA2" s="141"/>
      <c r="EB2" s="141"/>
      <c r="EC2" s="141"/>
      <c r="ED2" s="141"/>
      <c r="EE2" s="141"/>
      <c r="EF2" s="141"/>
      <c r="EG2" s="141"/>
      <c r="EH2" s="141"/>
      <c r="EI2" s="141"/>
      <c r="EJ2" s="141"/>
      <c r="EK2" s="141"/>
      <c r="EL2" s="141"/>
      <c r="EM2" s="141"/>
      <c r="EN2" s="141"/>
      <c r="EO2" s="141"/>
      <c r="EP2" s="141"/>
      <c r="EQ2" s="141"/>
      <c r="ER2" s="141"/>
      <c r="ES2" s="141"/>
      <c r="ET2" s="141"/>
      <c r="EU2" s="141"/>
      <c r="EV2" s="141"/>
      <c r="EW2" s="141"/>
      <c r="EX2" s="141"/>
      <c r="EY2" s="141"/>
      <c r="EZ2" s="141"/>
      <c r="FA2" s="141"/>
      <c r="FB2" s="141"/>
      <c r="FC2" s="141"/>
      <c r="FD2" s="141"/>
      <c r="FE2" s="141"/>
      <c r="FF2" s="141"/>
      <c r="FG2" s="141"/>
      <c r="FH2" s="141"/>
      <c r="FI2" s="141"/>
      <c r="FJ2" s="141"/>
      <c r="FK2" s="141"/>
      <c r="FL2" s="141"/>
      <c r="FM2" s="141"/>
      <c r="FN2" s="141"/>
      <c r="FO2" s="141"/>
      <c r="FP2" s="141"/>
      <c r="FQ2" s="141"/>
      <c r="FR2" s="141"/>
      <c r="FS2" s="141"/>
      <c r="FT2" s="141"/>
      <c r="FU2" s="141"/>
      <c r="FV2" s="141"/>
      <c r="FW2" s="141"/>
      <c r="FX2" s="141"/>
      <c r="FY2" s="141"/>
      <c r="FZ2" s="141"/>
      <c r="GA2" s="141"/>
      <c r="GB2" s="141"/>
      <c r="GC2" s="141"/>
      <c r="GD2" s="141"/>
      <c r="GE2" s="141"/>
      <c r="GF2" s="141"/>
      <c r="GG2" s="141"/>
      <c r="GH2" s="141"/>
      <c r="GI2" s="141"/>
      <c r="GJ2" s="141"/>
      <c r="GK2" s="141"/>
      <c r="GL2" s="141"/>
      <c r="GM2" s="141"/>
      <c r="GN2" s="141"/>
      <c r="GO2" s="141"/>
      <c r="GP2" s="141"/>
      <c r="GQ2" s="141"/>
      <c r="GR2" s="141"/>
      <c r="GS2" s="141"/>
      <c r="GT2" s="141"/>
      <c r="GU2" s="141"/>
      <c r="GV2" s="141"/>
      <c r="GW2" s="141"/>
      <c r="GX2" s="141"/>
      <c r="GY2" s="141"/>
      <c r="GZ2" s="141"/>
      <c r="HA2" s="141"/>
      <c r="HB2" s="141"/>
      <c r="HC2" s="141"/>
      <c r="HD2" s="141"/>
      <c r="HE2" s="141"/>
      <c r="HF2" s="141"/>
      <c r="HG2" s="141"/>
      <c r="HH2" s="141"/>
      <c r="HI2" s="141"/>
      <c r="HJ2" s="141"/>
      <c r="HK2" s="141"/>
      <c r="HL2" s="141"/>
      <c r="HM2" s="141"/>
      <c r="HN2" s="141"/>
      <c r="HO2" s="141"/>
      <c r="HP2" s="141"/>
      <c r="HQ2" s="141"/>
      <c r="HR2" s="141"/>
      <c r="HS2" s="141"/>
      <c r="HT2" s="141"/>
      <c r="HU2" s="141"/>
      <c r="HV2" s="141"/>
      <c r="HW2" s="141"/>
      <c r="HX2" s="141"/>
      <c r="HY2" s="141"/>
      <c r="HZ2" s="141"/>
      <c r="IA2" s="141"/>
      <c r="IB2" s="141"/>
      <c r="IC2" s="141"/>
      <c r="ID2" s="141"/>
      <c r="IE2" s="141"/>
      <c r="IF2" s="141"/>
      <c r="IG2" s="141"/>
      <c r="IH2" s="141"/>
      <c r="II2" s="141"/>
      <c r="IJ2" s="141"/>
      <c r="IK2" s="141"/>
      <c r="IL2" s="141"/>
      <c r="IM2" s="141"/>
      <c r="IN2" s="141"/>
      <c r="IO2" s="141"/>
      <c r="IP2" s="141"/>
      <c r="IQ2" s="141"/>
      <c r="IR2" s="141"/>
      <c r="IS2" s="141"/>
      <c r="IT2" s="141"/>
      <c r="IU2" s="141"/>
      <c r="IV2" s="141"/>
      <c r="IW2" s="141"/>
      <c r="IX2" s="141"/>
      <c r="IY2" s="141"/>
      <c r="IZ2" s="141"/>
      <c r="JA2" s="141"/>
      <c r="JB2" s="141"/>
    </row>
    <row x14ac:dyDescent="0.25" r="3" customHeight="1" ht="18">
      <c r="A3" s="54"/>
      <c r="B3" s="374" t="s">
        <v>506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41"/>
      <c r="Q3" s="40"/>
      <c r="R3" s="41"/>
      <c r="S3" s="40"/>
      <c r="T3" s="40"/>
      <c r="U3" s="40"/>
      <c r="V3" s="40"/>
      <c r="W3" s="41"/>
      <c r="X3" s="40"/>
      <c r="Y3" s="40"/>
      <c r="Z3" s="40"/>
      <c r="AA3" s="40"/>
      <c r="AB3" s="41"/>
      <c r="AC3" s="40"/>
      <c r="AD3" s="40"/>
      <c r="AE3" s="40"/>
      <c r="AF3" s="40"/>
      <c r="AG3" s="41"/>
      <c r="AH3" s="40"/>
      <c r="AI3" s="40"/>
      <c r="AJ3" s="40"/>
      <c r="AK3" s="40"/>
      <c r="AL3" s="41"/>
      <c r="AM3" s="40"/>
      <c r="AN3" s="40"/>
      <c r="AO3" s="40"/>
      <c r="AP3" s="40"/>
      <c r="AQ3" s="41"/>
      <c r="AR3" s="40"/>
      <c r="AS3" s="40"/>
      <c r="AT3" s="40"/>
      <c r="AU3" s="40"/>
      <c r="AV3" s="41"/>
      <c r="AW3" s="40"/>
      <c r="AX3" s="40"/>
      <c r="AY3" s="40"/>
      <c r="AZ3" s="40"/>
      <c r="BA3" s="41"/>
      <c r="BB3" s="40"/>
      <c r="BC3" s="40"/>
      <c r="BD3" s="40"/>
      <c r="BE3" s="40"/>
      <c r="BF3" s="41"/>
      <c r="BG3" s="40"/>
      <c r="BH3" s="40"/>
      <c r="BI3" s="40"/>
      <c r="BJ3" s="40"/>
      <c r="BK3" s="41"/>
      <c r="BL3" s="40"/>
      <c r="BM3" s="40"/>
      <c r="BN3" s="40"/>
      <c r="BO3" s="40"/>
      <c r="BP3" s="41"/>
      <c r="BQ3" s="40"/>
      <c r="BR3" s="40"/>
      <c r="BS3" s="40"/>
      <c r="BT3" s="40"/>
      <c r="BU3" s="41"/>
      <c r="BV3" s="40"/>
      <c r="BW3" s="40"/>
      <c r="BX3" s="40"/>
      <c r="BY3" s="40"/>
      <c r="BZ3" s="40"/>
      <c r="CA3" s="41"/>
      <c r="CB3" s="41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  <c r="IX3" s="54"/>
      <c r="IY3" s="54"/>
      <c r="IZ3" s="54"/>
      <c r="JA3" s="54"/>
      <c r="JB3" s="54"/>
    </row>
    <row x14ac:dyDescent="0.25" r="4" customHeight="1" ht="20.55">
      <c r="A4" s="54"/>
      <c r="B4" s="219" t="s">
        <v>507</v>
      </c>
      <c r="C4" s="219"/>
      <c r="D4" s="219" t="s">
        <v>508</v>
      </c>
      <c r="E4" s="297">
        <v>45352</v>
      </c>
      <c r="F4" s="297">
        <v>45361</v>
      </c>
      <c r="G4" s="298"/>
      <c r="H4" s="375" t="s">
        <v>509</v>
      </c>
      <c r="I4" s="247"/>
      <c r="J4" s="248"/>
      <c r="K4" s="248"/>
      <c r="L4" s="248"/>
      <c r="M4" s="248"/>
      <c r="N4" s="177">
        <f>AO4</f>
      </c>
      <c r="O4" s="179">
        <f>M4-N4</f>
      </c>
      <c r="P4" s="6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184"/>
      <c r="AM4" s="184"/>
      <c r="AN4" s="184"/>
      <c r="AO4" s="185"/>
      <c r="AP4" s="185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62"/>
      <c r="CB4" s="376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  <c r="IX4" s="54"/>
      <c r="IY4" s="54"/>
      <c r="IZ4" s="54"/>
      <c r="JA4" s="54"/>
      <c r="JB4" s="54"/>
    </row>
    <row x14ac:dyDescent="0.25" r="5" customHeight="1" ht="20.55">
      <c r="A5" s="54"/>
      <c r="B5" s="57"/>
      <c r="C5" s="57"/>
      <c r="D5" s="57"/>
      <c r="E5" s="212"/>
      <c r="F5" s="212"/>
      <c r="G5" s="377"/>
      <c r="H5" s="378" t="s">
        <v>510</v>
      </c>
      <c r="I5" s="247"/>
      <c r="J5" s="248"/>
      <c r="K5" s="248"/>
      <c r="L5" s="248"/>
      <c r="M5" s="248"/>
      <c r="N5" s="177">
        <f>AO5</f>
      </c>
      <c r="O5" s="179">
        <f>M5-N5</f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105"/>
      <c r="AF5" s="52"/>
      <c r="AG5" s="52"/>
      <c r="AH5" s="52"/>
      <c r="AI5" s="52"/>
      <c r="AJ5" s="52"/>
      <c r="AK5" s="52"/>
      <c r="AL5" s="184"/>
      <c r="AM5" s="184"/>
      <c r="AN5" s="184"/>
      <c r="AO5" s="185"/>
      <c r="AP5" s="185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62"/>
      <c r="CB5" s="376" t="s">
        <v>511</v>
      </c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  <c r="IT5" s="54"/>
      <c r="IU5" s="54"/>
      <c r="IV5" s="54"/>
      <c r="IW5" s="54"/>
      <c r="IX5" s="54"/>
      <c r="IY5" s="54"/>
      <c r="IZ5" s="54"/>
      <c r="JA5" s="54"/>
      <c r="JB5" s="54"/>
    </row>
    <row x14ac:dyDescent="0.25" r="6" customHeight="1" ht="21">
      <c r="A6" s="54"/>
      <c r="B6" s="57"/>
      <c r="C6" s="57"/>
      <c r="D6" s="57"/>
      <c r="E6" s="212"/>
      <c r="F6" s="212"/>
      <c r="G6" s="377"/>
      <c r="H6" s="378" t="s">
        <v>435</v>
      </c>
      <c r="I6" s="247"/>
      <c r="J6" s="248"/>
      <c r="K6" s="248"/>
      <c r="L6" s="248"/>
      <c r="M6" s="248"/>
      <c r="N6" s="177">
        <f>AO6</f>
      </c>
      <c r="O6" s="179">
        <f>M6-N6</f>
      </c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105"/>
      <c r="AF6" s="52"/>
      <c r="AG6" s="52"/>
      <c r="AH6" s="52"/>
      <c r="AI6" s="52"/>
      <c r="AJ6" s="52"/>
      <c r="AK6" s="52"/>
      <c r="AL6" s="184"/>
      <c r="AM6" s="184"/>
      <c r="AN6" s="184"/>
      <c r="AO6" s="185"/>
      <c r="AP6" s="185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62"/>
      <c r="CA6" s="62"/>
      <c r="CB6" s="376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  <c r="IW6" s="54"/>
      <c r="IX6" s="54"/>
      <c r="IY6" s="54"/>
      <c r="IZ6" s="54"/>
      <c r="JA6" s="54"/>
      <c r="JB6" s="54"/>
    </row>
    <row x14ac:dyDescent="0.25" r="7" customHeight="1" ht="21">
      <c r="A7" s="54"/>
      <c r="B7" s="379"/>
      <c r="C7" s="380"/>
      <c r="D7" s="381"/>
      <c r="E7" s="382"/>
      <c r="F7" s="382"/>
      <c r="G7" s="381"/>
      <c r="H7" s="383" t="s">
        <v>432</v>
      </c>
      <c r="I7" s="384"/>
      <c r="J7" s="385">
        <f>SUM(J4:J6)</f>
      </c>
      <c r="K7" s="386">
        <f>SUM(K4:K6)</f>
      </c>
      <c r="L7" s="385">
        <f>SUM(L4:L6)</f>
      </c>
      <c r="M7" s="386">
        <f>SUM(M4:M6)</f>
      </c>
      <c r="N7" s="386">
        <f>SUM(N4:N6)</f>
      </c>
      <c r="O7" s="386">
        <f>SUM(O4:O6)</f>
      </c>
      <c r="P7" s="387"/>
      <c r="Q7" s="387"/>
      <c r="R7" s="387"/>
      <c r="S7" s="387"/>
      <c r="T7" s="387"/>
      <c r="U7" s="387"/>
      <c r="V7" s="387"/>
      <c r="W7" s="387"/>
      <c r="X7" s="387"/>
      <c r="Y7" s="387"/>
      <c r="Z7" s="387"/>
      <c r="AA7" s="387"/>
      <c r="AB7" s="387"/>
      <c r="AC7" s="387"/>
      <c r="AD7" s="387"/>
      <c r="AE7" s="387"/>
      <c r="AF7" s="387"/>
      <c r="AG7" s="387"/>
      <c r="AH7" s="387"/>
      <c r="AI7" s="387"/>
      <c r="AJ7" s="387"/>
      <c r="AK7" s="387"/>
      <c r="AL7" s="388"/>
      <c r="AM7" s="388"/>
      <c r="AN7" s="388"/>
      <c r="AO7" s="388"/>
      <c r="AP7" s="389"/>
      <c r="AQ7" s="387"/>
      <c r="AR7" s="387"/>
      <c r="AS7" s="387"/>
      <c r="AT7" s="387"/>
      <c r="AU7" s="387"/>
      <c r="AV7" s="387"/>
      <c r="AW7" s="387"/>
      <c r="AX7" s="387"/>
      <c r="AY7" s="387"/>
      <c r="AZ7" s="387"/>
      <c r="BA7" s="387"/>
      <c r="BB7" s="387"/>
      <c r="BC7" s="387"/>
      <c r="BD7" s="387"/>
      <c r="BE7" s="387"/>
      <c r="BF7" s="387"/>
      <c r="BG7" s="387"/>
      <c r="BH7" s="387"/>
      <c r="BI7" s="387"/>
      <c r="BJ7" s="387"/>
      <c r="BK7" s="387"/>
      <c r="BL7" s="387"/>
      <c r="BM7" s="387"/>
      <c r="BN7" s="387"/>
      <c r="BO7" s="387"/>
      <c r="BP7" s="387"/>
      <c r="BQ7" s="387"/>
      <c r="BR7" s="387"/>
      <c r="BS7" s="387"/>
      <c r="BT7" s="387"/>
      <c r="BU7" s="387"/>
      <c r="BV7" s="387"/>
      <c r="BW7" s="387"/>
      <c r="BX7" s="387"/>
      <c r="BY7" s="387"/>
      <c r="BZ7" s="390"/>
      <c r="CA7" s="390"/>
      <c r="CB7" s="391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  <c r="IW7" s="54"/>
      <c r="IX7" s="54"/>
      <c r="IY7" s="54"/>
      <c r="IZ7" s="54"/>
      <c r="JA7" s="54"/>
      <c r="JB7" s="54"/>
    </row>
    <row x14ac:dyDescent="0.25" r="8" customHeight="1" ht="26.2">
      <c r="A8" s="54"/>
      <c r="B8" s="392"/>
      <c r="C8" s="219"/>
      <c r="D8" s="393" t="s">
        <v>512</v>
      </c>
      <c r="E8" s="297">
        <v>45323</v>
      </c>
      <c r="F8" s="297">
        <v>45336</v>
      </c>
      <c r="G8" s="298"/>
      <c r="H8" s="378" t="s">
        <v>435</v>
      </c>
      <c r="I8" s="394"/>
      <c r="J8" s="395"/>
      <c r="K8" s="248"/>
      <c r="L8" s="395"/>
      <c r="M8" s="395"/>
      <c r="N8" s="177">
        <f>AE8+AO8</f>
      </c>
      <c r="O8" s="179">
        <f>M8-N8</f>
      </c>
      <c r="P8" s="6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184"/>
      <c r="AC8" s="184"/>
      <c r="AD8" s="184"/>
      <c r="AE8" s="185"/>
      <c r="AF8" s="292"/>
      <c r="AG8" s="52"/>
      <c r="AH8" s="52"/>
      <c r="AI8" s="52"/>
      <c r="AJ8" s="105"/>
      <c r="AK8" s="52"/>
      <c r="AL8" s="184"/>
      <c r="AM8" s="186"/>
      <c r="AN8" s="186"/>
      <c r="AO8" s="185"/>
      <c r="AP8" s="29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62"/>
      <c r="CA8" s="62"/>
      <c r="CB8" s="391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  <c r="IW8" s="54"/>
      <c r="IX8" s="54"/>
      <c r="IY8" s="54"/>
      <c r="IZ8" s="54"/>
      <c r="JA8" s="54"/>
      <c r="JB8" s="54"/>
    </row>
    <row x14ac:dyDescent="0.25" r="9" customHeight="1" ht="21.7">
      <c r="A9" s="54"/>
      <c r="B9" s="392"/>
      <c r="C9" s="57"/>
      <c r="D9" s="396"/>
      <c r="E9" s="212"/>
      <c r="F9" s="212"/>
      <c r="G9" s="377"/>
      <c r="H9" s="378" t="s">
        <v>513</v>
      </c>
      <c r="I9" s="394"/>
      <c r="J9" s="395"/>
      <c r="K9" s="248"/>
      <c r="L9" s="395"/>
      <c r="M9" s="395"/>
      <c r="N9" s="177">
        <f>AE9+AO9</f>
      </c>
      <c r="O9" s="179">
        <f>M9-N9</f>
      </c>
      <c r="P9" s="6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184"/>
      <c r="AC9" s="184"/>
      <c r="AD9" s="186"/>
      <c r="AE9" s="185"/>
      <c r="AF9" s="292"/>
      <c r="AG9" s="52"/>
      <c r="AH9" s="52"/>
      <c r="AI9" s="52"/>
      <c r="AJ9" s="105"/>
      <c r="AK9" s="52"/>
      <c r="AL9" s="184"/>
      <c r="AM9" s="184"/>
      <c r="AN9" s="184"/>
      <c r="AO9" s="185"/>
      <c r="AP9" s="29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62"/>
      <c r="CA9" s="62"/>
      <c r="CB9" s="391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</row>
    <row x14ac:dyDescent="0.25" r="10" customHeight="1" ht="23.55">
      <c r="A10" s="54"/>
      <c r="B10" s="392"/>
      <c r="C10" s="57"/>
      <c r="D10" s="396"/>
      <c r="E10" s="212"/>
      <c r="F10" s="212"/>
      <c r="G10" s="377"/>
      <c r="H10" s="378" t="s">
        <v>434</v>
      </c>
      <c r="I10" s="394"/>
      <c r="J10" s="395"/>
      <c r="K10" s="248"/>
      <c r="L10" s="395"/>
      <c r="M10" s="395"/>
      <c r="N10" s="177">
        <f>AE10</f>
      </c>
      <c r="O10" s="179">
        <f>M10-N10</f>
      </c>
      <c r="P10" s="6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184"/>
      <c r="AC10" s="184"/>
      <c r="AD10" s="184"/>
      <c r="AE10" s="185"/>
      <c r="AF10" s="292"/>
      <c r="AG10" s="52"/>
      <c r="AH10" s="52"/>
      <c r="AI10" s="52"/>
      <c r="AJ10" s="52"/>
      <c r="AK10" s="52"/>
      <c r="AL10" s="52"/>
      <c r="AM10" s="52"/>
      <c r="AN10" s="52"/>
      <c r="AO10" s="80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62"/>
      <c r="CA10" s="62"/>
      <c r="CB10" s="391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</row>
    <row x14ac:dyDescent="0.25" r="11" customHeight="1" ht="18">
      <c r="A11" s="54"/>
      <c r="B11" s="380"/>
      <c r="C11" s="379"/>
      <c r="D11" s="397"/>
      <c r="E11" s="398"/>
      <c r="F11" s="398"/>
      <c r="G11" s="397"/>
      <c r="H11" s="383" t="s">
        <v>432</v>
      </c>
      <c r="I11" s="399"/>
      <c r="J11" s="386">
        <f>SUM(J8:J10)</f>
      </c>
      <c r="K11" s="386">
        <f>SUM(K8:K10)</f>
      </c>
      <c r="L11" s="386">
        <f>SUM(L8:L10)</f>
      </c>
      <c r="M11" s="386">
        <f>SUM(M8:M10)</f>
      </c>
      <c r="N11" s="386">
        <f>SUM(N8:N10)</f>
      </c>
      <c r="O11" s="386">
        <f>SUM(O8:O10)</f>
      </c>
      <c r="P11" s="387"/>
      <c r="Q11" s="387"/>
      <c r="R11" s="387"/>
      <c r="S11" s="387"/>
      <c r="T11" s="387"/>
      <c r="U11" s="387"/>
      <c r="V11" s="387"/>
      <c r="W11" s="387"/>
      <c r="X11" s="387"/>
      <c r="Y11" s="387"/>
      <c r="Z11" s="387"/>
      <c r="AA11" s="387"/>
      <c r="AB11" s="388"/>
      <c r="AC11" s="388"/>
      <c r="AD11" s="388"/>
      <c r="AE11" s="388"/>
      <c r="AF11" s="400"/>
      <c r="AG11" s="387"/>
      <c r="AH11" s="387"/>
      <c r="AI11" s="387"/>
      <c r="AJ11" s="387"/>
      <c r="AK11" s="387"/>
      <c r="AL11" s="388"/>
      <c r="AM11" s="388"/>
      <c r="AN11" s="388"/>
      <c r="AO11" s="388"/>
      <c r="AP11" s="389"/>
      <c r="AQ11" s="387"/>
      <c r="AR11" s="387"/>
      <c r="AS11" s="387"/>
      <c r="AT11" s="387"/>
      <c r="AU11" s="387"/>
      <c r="AV11" s="387"/>
      <c r="AW11" s="387"/>
      <c r="AX11" s="387"/>
      <c r="AY11" s="387"/>
      <c r="AZ11" s="387"/>
      <c r="BA11" s="387"/>
      <c r="BB11" s="387"/>
      <c r="BC11" s="387"/>
      <c r="BD11" s="387"/>
      <c r="BE11" s="387"/>
      <c r="BF11" s="387"/>
      <c r="BG11" s="387"/>
      <c r="BH11" s="387"/>
      <c r="BI11" s="387"/>
      <c r="BJ11" s="387"/>
      <c r="BK11" s="387"/>
      <c r="BL11" s="387"/>
      <c r="BM11" s="387"/>
      <c r="BN11" s="387"/>
      <c r="BO11" s="387"/>
      <c r="BP11" s="387"/>
      <c r="BQ11" s="387"/>
      <c r="BR11" s="387"/>
      <c r="BS11" s="387"/>
      <c r="BT11" s="387"/>
      <c r="BU11" s="387"/>
      <c r="BV11" s="387"/>
      <c r="BW11" s="387"/>
      <c r="BX11" s="387"/>
      <c r="BY11" s="387"/>
      <c r="BZ11" s="390"/>
      <c r="CA11" s="390"/>
      <c r="CB11" s="391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</row>
    <row x14ac:dyDescent="0.25" r="12" customHeight="1" ht="24.7">
      <c r="A12" s="54"/>
      <c r="B12" s="392"/>
      <c r="C12" s="219"/>
      <c r="D12" s="393" t="s">
        <v>514</v>
      </c>
      <c r="E12" s="297">
        <v>45351</v>
      </c>
      <c r="F12" s="297">
        <v>45377</v>
      </c>
      <c r="G12" s="298"/>
      <c r="H12" s="401" t="s">
        <v>435</v>
      </c>
      <c r="I12" s="402"/>
      <c r="J12" s="403"/>
      <c r="K12" s="248"/>
      <c r="L12" s="403"/>
      <c r="M12" s="403"/>
      <c r="N12" s="404">
        <f>AE12+AO12+AO13</f>
      </c>
      <c r="O12" s="405">
        <f>M12-N12</f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406"/>
      <c r="AC12" s="406"/>
      <c r="AD12" s="406"/>
      <c r="AE12" s="407"/>
      <c r="AF12" s="408"/>
      <c r="AG12" s="52"/>
      <c r="AH12" s="52"/>
      <c r="AI12" s="52"/>
      <c r="AJ12" s="52"/>
      <c r="AK12" s="52"/>
      <c r="AL12" s="184"/>
      <c r="AM12" s="184"/>
      <c r="AN12" s="184"/>
      <c r="AO12" s="185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62"/>
      <c r="CA12" s="62"/>
      <c r="CB12" s="376" t="s">
        <v>515</v>
      </c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</row>
    <row x14ac:dyDescent="0.25" r="13" customHeight="1" ht="24.7">
      <c r="A13" s="54"/>
      <c r="B13" s="392"/>
      <c r="C13" s="57"/>
      <c r="D13" s="396"/>
      <c r="E13" s="212"/>
      <c r="F13" s="212"/>
      <c r="G13" s="213"/>
      <c r="H13" s="409"/>
      <c r="I13" s="247"/>
      <c r="J13" s="248"/>
      <c r="K13" s="248"/>
      <c r="L13" s="248"/>
      <c r="M13" s="248"/>
      <c r="N13" s="177"/>
      <c r="O13" s="179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184"/>
      <c r="AC13" s="184"/>
      <c r="AD13" s="184"/>
      <c r="AE13" s="185"/>
      <c r="AF13" s="292"/>
      <c r="AG13" s="52"/>
      <c r="AH13" s="52"/>
      <c r="AI13" s="52"/>
      <c r="AJ13" s="52"/>
      <c r="AK13" s="52"/>
      <c r="AL13" s="184"/>
      <c r="AM13" s="184"/>
      <c r="AN13" s="184"/>
      <c r="AO13" s="185"/>
      <c r="AP13" s="29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62"/>
      <c r="CA13" s="62"/>
      <c r="CB13" s="376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  <c r="IW13" s="54"/>
      <c r="IX13" s="54"/>
      <c r="IY13" s="54"/>
      <c r="IZ13" s="54"/>
      <c r="JA13" s="54"/>
      <c r="JB13" s="54"/>
    </row>
    <row x14ac:dyDescent="0.25" r="14" customHeight="1" ht="18">
      <c r="A14" s="54"/>
      <c r="B14" s="380"/>
      <c r="C14" s="379"/>
      <c r="D14" s="397"/>
      <c r="E14" s="398"/>
      <c r="F14" s="398"/>
      <c r="G14" s="397"/>
      <c r="H14" s="383" t="s">
        <v>432</v>
      </c>
      <c r="I14" s="399"/>
      <c r="J14" s="386">
        <f>J12</f>
      </c>
      <c r="K14" s="386"/>
      <c r="L14" s="386">
        <f>L12</f>
      </c>
      <c r="M14" s="386">
        <f>M12</f>
      </c>
      <c r="N14" s="386">
        <f>N12</f>
      </c>
      <c r="O14" s="386">
        <f>O12</f>
      </c>
      <c r="P14" s="390"/>
      <c r="Q14" s="387"/>
      <c r="R14" s="387"/>
      <c r="S14" s="387"/>
      <c r="T14" s="387"/>
      <c r="U14" s="387"/>
      <c r="V14" s="387"/>
      <c r="W14" s="387"/>
      <c r="X14" s="387"/>
      <c r="Y14" s="387"/>
      <c r="Z14" s="387"/>
      <c r="AA14" s="387"/>
      <c r="AB14" s="388"/>
      <c r="AC14" s="388"/>
      <c r="AD14" s="388"/>
      <c r="AE14" s="388"/>
      <c r="AF14" s="400"/>
      <c r="AG14" s="387"/>
      <c r="AH14" s="387"/>
      <c r="AI14" s="387"/>
      <c r="AJ14" s="387"/>
      <c r="AK14" s="387"/>
      <c r="AL14" s="388"/>
      <c r="AM14" s="388"/>
      <c r="AN14" s="388"/>
      <c r="AO14" s="388"/>
      <c r="AP14" s="389"/>
      <c r="AQ14" s="387"/>
      <c r="AR14" s="387"/>
      <c r="AS14" s="387"/>
      <c r="AT14" s="387"/>
      <c r="AU14" s="387"/>
      <c r="AV14" s="387"/>
      <c r="AW14" s="387"/>
      <c r="AX14" s="387"/>
      <c r="AY14" s="387"/>
      <c r="AZ14" s="387"/>
      <c r="BA14" s="387"/>
      <c r="BB14" s="387"/>
      <c r="BC14" s="387"/>
      <c r="BD14" s="387"/>
      <c r="BE14" s="387"/>
      <c r="BF14" s="387"/>
      <c r="BG14" s="387"/>
      <c r="BH14" s="387"/>
      <c r="BI14" s="387"/>
      <c r="BJ14" s="387"/>
      <c r="BK14" s="387"/>
      <c r="BL14" s="387"/>
      <c r="BM14" s="387"/>
      <c r="BN14" s="387"/>
      <c r="BO14" s="387"/>
      <c r="BP14" s="387"/>
      <c r="BQ14" s="387"/>
      <c r="BR14" s="387"/>
      <c r="BS14" s="387"/>
      <c r="BT14" s="387"/>
      <c r="BU14" s="387"/>
      <c r="BV14" s="387"/>
      <c r="BW14" s="387"/>
      <c r="BX14" s="387"/>
      <c r="BY14" s="387"/>
      <c r="BZ14" s="390"/>
      <c r="CA14" s="390"/>
      <c r="CB14" s="376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</row>
    <row x14ac:dyDescent="0.25" r="15" customHeight="1" ht="20.2">
      <c r="A15" s="54"/>
      <c r="B15" s="57"/>
      <c r="C15" s="219"/>
      <c r="D15" s="219" t="s">
        <v>516</v>
      </c>
      <c r="E15" s="297">
        <v>45542</v>
      </c>
      <c r="F15" s="297">
        <v>45650</v>
      </c>
      <c r="G15" s="298"/>
      <c r="H15" s="378" t="s">
        <v>430</v>
      </c>
      <c r="I15" s="247"/>
      <c r="J15" s="248"/>
      <c r="K15" s="248"/>
      <c r="L15" s="248"/>
      <c r="M15" s="248"/>
      <c r="N15" s="177">
        <f>BD15+BI15+BN15</f>
      </c>
      <c r="O15" s="179">
        <f>M15-N15</f>
      </c>
      <c r="P15" s="6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184"/>
      <c r="BG15" s="184"/>
      <c r="BH15" s="184"/>
      <c r="BI15" s="185"/>
      <c r="BJ15" s="185"/>
      <c r="BK15" s="229"/>
      <c r="BL15" s="229"/>
      <c r="BM15" s="229"/>
      <c r="BN15" s="230"/>
      <c r="BO15" s="29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62"/>
      <c r="CA15" s="62"/>
      <c r="CB15" s="376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</row>
    <row x14ac:dyDescent="0.25" r="16" customHeight="1" ht="20.2">
      <c r="A16" s="54"/>
      <c r="B16" s="57"/>
      <c r="C16" s="57"/>
      <c r="D16" s="57"/>
      <c r="E16" s="212"/>
      <c r="F16" s="212"/>
      <c r="G16" s="377"/>
      <c r="H16" s="378" t="s">
        <v>509</v>
      </c>
      <c r="I16" s="247"/>
      <c r="J16" s="248"/>
      <c r="K16" s="248"/>
      <c r="L16" s="248"/>
      <c r="M16" s="248"/>
      <c r="N16" s="177">
        <f>BN16</f>
      </c>
      <c r="O16" s="179">
        <f>M16-N16</f>
      </c>
      <c r="P16" s="6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229"/>
      <c r="BL16" s="229"/>
      <c r="BM16" s="229"/>
      <c r="BN16" s="230"/>
      <c r="BO16" s="29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62"/>
      <c r="CA16" s="62"/>
      <c r="CB16" s="376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</row>
    <row x14ac:dyDescent="0.25" r="17" customHeight="1" ht="20.2">
      <c r="A17" s="54"/>
      <c r="B17" s="57"/>
      <c r="C17" s="57"/>
      <c r="D17" s="57"/>
      <c r="E17" s="212"/>
      <c r="F17" s="212"/>
      <c r="G17" s="377"/>
      <c r="H17" s="378" t="s">
        <v>438</v>
      </c>
      <c r="I17" s="247"/>
      <c r="J17" s="248"/>
      <c r="K17" s="248"/>
      <c r="L17" s="248"/>
      <c r="M17" s="248"/>
      <c r="N17" s="177">
        <v>0</v>
      </c>
      <c r="O17" s="179">
        <f>M17-N17</f>
      </c>
      <c r="P17" s="6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105"/>
      <c r="BL17" s="105"/>
      <c r="BM17" s="105"/>
      <c r="BN17" s="105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62"/>
      <c r="CA17" s="62"/>
      <c r="CB17" s="376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</row>
    <row x14ac:dyDescent="0.25" r="18" customHeight="1" ht="20.2">
      <c r="A18" s="54"/>
      <c r="B18" s="57"/>
      <c r="C18" s="57"/>
      <c r="D18" s="57"/>
      <c r="E18" s="212"/>
      <c r="F18" s="212"/>
      <c r="G18" s="377"/>
      <c r="H18" s="378" t="s">
        <v>435</v>
      </c>
      <c r="I18" s="247"/>
      <c r="J18" s="248"/>
      <c r="K18" s="248"/>
      <c r="L18" s="248"/>
      <c r="M18" s="248"/>
      <c r="N18" s="177">
        <f>BN18</f>
      </c>
      <c r="O18" s="179">
        <f>M18-N18</f>
      </c>
      <c r="P18" s="6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229"/>
      <c r="BL18" s="229"/>
      <c r="BM18" s="229"/>
      <c r="BN18" s="230"/>
      <c r="BO18" s="29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62"/>
      <c r="CA18" s="62"/>
      <c r="CB18" s="376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  <c r="IW18" s="54"/>
      <c r="IX18" s="54"/>
      <c r="IY18" s="54"/>
      <c r="IZ18" s="54"/>
      <c r="JA18" s="54"/>
      <c r="JB18" s="54"/>
    </row>
    <row x14ac:dyDescent="0.25" r="19" customHeight="1" ht="20.2">
      <c r="A19" s="54"/>
      <c r="B19" s="57"/>
      <c r="C19" s="57"/>
      <c r="D19" s="57"/>
      <c r="E19" s="212"/>
      <c r="F19" s="212"/>
      <c r="G19" s="377"/>
      <c r="H19" s="378" t="s">
        <v>434</v>
      </c>
      <c r="I19" s="247"/>
      <c r="J19" s="248"/>
      <c r="K19" s="248"/>
      <c r="L19" s="248"/>
      <c r="M19" s="248"/>
      <c r="N19" s="177">
        <v>0</v>
      </c>
      <c r="O19" s="179">
        <f>M19-N19</f>
      </c>
      <c r="P19" s="6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105"/>
      <c r="BL19" s="105"/>
      <c r="BM19" s="105"/>
      <c r="BN19" s="105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62"/>
      <c r="CA19" s="62"/>
      <c r="CB19" s="376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</row>
    <row x14ac:dyDescent="0.25" r="20" customHeight="1" ht="20.2">
      <c r="A20" s="54"/>
      <c r="B20" s="57"/>
      <c r="C20" s="57"/>
      <c r="D20" s="57"/>
      <c r="E20" s="212"/>
      <c r="F20" s="212"/>
      <c r="G20" s="377"/>
      <c r="H20" s="378" t="s">
        <v>485</v>
      </c>
      <c r="I20" s="247"/>
      <c r="J20" s="248"/>
      <c r="K20" s="248"/>
      <c r="L20" s="248"/>
      <c r="M20" s="248"/>
      <c r="N20" s="177">
        <f>BI20</f>
      </c>
      <c r="O20" s="179">
        <f>M20-N20</f>
      </c>
      <c r="P20" s="6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184"/>
      <c r="BG20" s="184"/>
      <c r="BH20" s="184"/>
      <c r="BI20" s="185"/>
      <c r="BJ20" s="185"/>
      <c r="BK20" s="105"/>
      <c r="BL20" s="105"/>
      <c r="BM20" s="105"/>
      <c r="BN20" s="105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62"/>
      <c r="CA20" s="62"/>
      <c r="CB20" s="376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</row>
    <row x14ac:dyDescent="0.25" r="21" customHeight="1" ht="18">
      <c r="A21" s="54"/>
      <c r="B21" s="379"/>
      <c r="C21" s="379"/>
      <c r="D21" s="381"/>
      <c r="E21" s="382"/>
      <c r="F21" s="382"/>
      <c r="G21" s="381"/>
      <c r="H21" s="410"/>
      <c r="I21" s="384"/>
      <c r="J21" s="385">
        <f>SUM(J15:J20)</f>
      </c>
      <c r="K21" s="385">
        <f>SUM(K15:K20)</f>
      </c>
      <c r="L21" s="385">
        <f>SUM(L15:L20)</f>
      </c>
      <c r="M21" s="385">
        <f>SUM(M15:M20)</f>
      </c>
      <c r="N21" s="386">
        <f>N20</f>
      </c>
      <c r="O21" s="411">
        <f>O20</f>
      </c>
      <c r="P21" s="390"/>
      <c r="Q21" s="387"/>
      <c r="R21" s="387"/>
      <c r="S21" s="387"/>
      <c r="T21" s="387"/>
      <c r="U21" s="387"/>
      <c r="V21" s="387"/>
      <c r="W21" s="387"/>
      <c r="X21" s="387"/>
      <c r="Y21" s="387"/>
      <c r="Z21" s="387"/>
      <c r="AA21" s="387"/>
      <c r="AB21" s="387"/>
      <c r="AC21" s="387"/>
      <c r="AD21" s="387"/>
      <c r="AE21" s="387"/>
      <c r="AF21" s="387"/>
      <c r="AG21" s="387"/>
      <c r="AH21" s="387"/>
      <c r="AI21" s="387"/>
      <c r="AJ21" s="387"/>
      <c r="AK21" s="387"/>
      <c r="AL21" s="387"/>
      <c r="AM21" s="387"/>
      <c r="AN21" s="387"/>
      <c r="AO21" s="387"/>
      <c r="AP21" s="387"/>
      <c r="AQ21" s="387"/>
      <c r="AR21" s="387"/>
      <c r="AS21" s="387"/>
      <c r="AT21" s="387"/>
      <c r="AU21" s="387"/>
      <c r="AV21" s="387"/>
      <c r="AW21" s="387"/>
      <c r="AX21" s="387"/>
      <c r="AY21" s="387"/>
      <c r="AZ21" s="387"/>
      <c r="BA21" s="387"/>
      <c r="BB21" s="387"/>
      <c r="BC21" s="387"/>
      <c r="BD21" s="387"/>
      <c r="BE21" s="387"/>
      <c r="BF21" s="387"/>
      <c r="BG21" s="387"/>
      <c r="BH21" s="387"/>
      <c r="BI21" s="387"/>
      <c r="BJ21" s="399"/>
      <c r="BK21" s="387"/>
      <c r="BL21" s="387"/>
      <c r="BM21" s="387"/>
      <c r="BN21" s="387"/>
      <c r="BO21" s="387"/>
      <c r="BP21" s="387"/>
      <c r="BQ21" s="387"/>
      <c r="BR21" s="387"/>
      <c r="BS21" s="387"/>
      <c r="BT21" s="387"/>
      <c r="BU21" s="387"/>
      <c r="BV21" s="387"/>
      <c r="BW21" s="387"/>
      <c r="BX21" s="387"/>
      <c r="BY21" s="412"/>
      <c r="BZ21" s="387"/>
      <c r="CA21" s="413"/>
      <c r="CB21" s="391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</row>
    <row x14ac:dyDescent="0.25" r="22" customHeight="1" ht="22.05">
      <c r="A22" s="54"/>
      <c r="B22" s="392"/>
      <c r="C22" s="219"/>
      <c r="D22" s="219" t="s">
        <v>517</v>
      </c>
      <c r="E22" s="297">
        <v>45443</v>
      </c>
      <c r="F22" s="297">
        <v>45459</v>
      </c>
      <c r="G22" s="298"/>
      <c r="H22" s="378" t="s">
        <v>485</v>
      </c>
      <c r="I22" s="394"/>
      <c r="J22" s="395"/>
      <c r="K22" s="248"/>
      <c r="L22" s="395"/>
      <c r="M22" s="395"/>
      <c r="N22" s="177">
        <f>AT22</f>
      </c>
      <c r="O22" s="179">
        <f>M22-N22</f>
      </c>
      <c r="P22" s="6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184"/>
      <c r="AR22" s="184"/>
      <c r="AS22" s="184"/>
      <c r="AT22" s="185"/>
      <c r="AU22" s="29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105"/>
      <c r="BL22" s="105"/>
      <c r="BM22" s="105"/>
      <c r="BN22" s="105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62"/>
      <c r="CB22" s="376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  <c r="IW22" s="54"/>
      <c r="IX22" s="54"/>
      <c r="IY22" s="54"/>
      <c r="IZ22" s="54"/>
      <c r="JA22" s="54"/>
      <c r="JB22" s="54"/>
    </row>
    <row x14ac:dyDescent="0.25" r="23" customHeight="1" ht="22.05">
      <c r="A23" s="54"/>
      <c r="B23" s="392"/>
      <c r="C23" s="57"/>
      <c r="D23" s="57"/>
      <c r="E23" s="212"/>
      <c r="F23" s="212"/>
      <c r="G23" s="213"/>
      <c r="H23" s="378" t="s">
        <v>509</v>
      </c>
      <c r="I23" s="394"/>
      <c r="J23" s="395"/>
      <c r="K23" s="248"/>
      <c r="L23" s="395"/>
      <c r="M23" s="395"/>
      <c r="N23" s="177">
        <f>AT23</f>
      </c>
      <c r="O23" s="179">
        <f>M23-N23</f>
      </c>
      <c r="P23" s="6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184"/>
      <c r="AR23" s="184"/>
      <c r="AS23" s="184"/>
      <c r="AT23" s="185"/>
      <c r="AU23" s="29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105"/>
      <c r="BL23" s="105"/>
      <c r="BM23" s="105"/>
      <c r="BN23" s="105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62"/>
      <c r="CB23" s="376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  <c r="IW23" s="54"/>
      <c r="IX23" s="54"/>
      <c r="IY23" s="54"/>
      <c r="IZ23" s="54"/>
      <c r="JA23" s="54"/>
      <c r="JB23" s="54"/>
    </row>
    <row x14ac:dyDescent="0.25" r="24" customHeight="1" ht="22.05">
      <c r="A24" s="54"/>
      <c r="B24" s="392"/>
      <c r="C24" s="57"/>
      <c r="D24" s="57"/>
      <c r="E24" s="212"/>
      <c r="F24" s="212"/>
      <c r="G24" s="213"/>
      <c r="H24" s="378" t="s">
        <v>518</v>
      </c>
      <c r="I24" s="394"/>
      <c r="J24" s="395"/>
      <c r="K24" s="248"/>
      <c r="L24" s="395"/>
      <c r="M24" s="395"/>
      <c r="N24" s="177">
        <f>AT24</f>
      </c>
      <c r="O24" s="179">
        <f>M24-N24</f>
      </c>
      <c r="P24" s="6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184"/>
      <c r="AR24" s="184"/>
      <c r="AS24" s="184"/>
      <c r="AT24" s="185"/>
      <c r="AU24" s="29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105"/>
      <c r="BL24" s="105"/>
      <c r="BM24" s="105"/>
      <c r="BN24" s="105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62"/>
      <c r="CB24" s="376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  <c r="IW24" s="54"/>
      <c r="IX24" s="54"/>
      <c r="IY24" s="54"/>
      <c r="IZ24" s="54"/>
      <c r="JA24" s="54"/>
      <c r="JB24" s="54"/>
    </row>
    <row x14ac:dyDescent="0.25" r="25" customHeight="1" ht="22.05">
      <c r="A25" s="54"/>
      <c r="B25" s="392"/>
      <c r="C25" s="57"/>
      <c r="D25" s="57"/>
      <c r="E25" s="212"/>
      <c r="F25" s="212"/>
      <c r="G25" s="213"/>
      <c r="H25" s="378" t="s">
        <v>435</v>
      </c>
      <c r="I25" s="394"/>
      <c r="J25" s="395"/>
      <c r="K25" s="248"/>
      <c r="L25" s="395"/>
      <c r="M25" s="395"/>
      <c r="N25" s="177">
        <f>AO25+AT25</f>
      </c>
      <c r="O25" s="179">
        <f>M25-N25</f>
      </c>
      <c r="P25" s="6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184"/>
      <c r="AM25" s="184"/>
      <c r="AN25" s="184"/>
      <c r="AO25" s="185"/>
      <c r="AP25" s="292"/>
      <c r="AQ25" s="184"/>
      <c r="AR25" s="184"/>
      <c r="AS25" s="184"/>
      <c r="AT25" s="185"/>
      <c r="AU25" s="29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105"/>
      <c r="BL25" s="105"/>
      <c r="BM25" s="105"/>
      <c r="BN25" s="105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62"/>
      <c r="CB25" s="376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</row>
    <row x14ac:dyDescent="0.25" r="26" customHeight="1" ht="21">
      <c r="A26" s="54"/>
      <c r="B26" s="379"/>
      <c r="C26" s="379"/>
      <c r="D26" s="381"/>
      <c r="E26" s="382"/>
      <c r="F26" s="382"/>
      <c r="G26" s="381"/>
      <c r="H26" s="383" t="s">
        <v>432</v>
      </c>
      <c r="I26" s="384"/>
      <c r="J26" s="385">
        <f>SUM(J22:J25)</f>
      </c>
      <c r="K26" s="385">
        <f>SUM(K22:K25)</f>
      </c>
      <c r="L26" s="385">
        <f>SUM(L22:L25)</f>
      </c>
      <c r="M26" s="385">
        <f>SUM(M22:M25)</f>
      </c>
      <c r="N26" s="386">
        <f>SUM(N22:N25)</f>
      </c>
      <c r="O26" s="386">
        <f>SUM(O22:O25)</f>
      </c>
      <c r="P26" s="390"/>
      <c r="Q26" s="387"/>
      <c r="R26" s="387"/>
      <c r="S26" s="387"/>
      <c r="T26" s="387"/>
      <c r="U26" s="387"/>
      <c r="V26" s="387"/>
      <c r="W26" s="387"/>
      <c r="X26" s="387"/>
      <c r="Y26" s="387"/>
      <c r="Z26" s="387"/>
      <c r="AA26" s="387"/>
      <c r="AB26" s="387"/>
      <c r="AC26" s="387"/>
      <c r="AD26" s="387"/>
      <c r="AE26" s="387"/>
      <c r="AF26" s="387"/>
      <c r="AG26" s="387"/>
      <c r="AH26" s="387"/>
      <c r="AI26" s="387"/>
      <c r="AJ26" s="387"/>
      <c r="AK26" s="387"/>
      <c r="AL26" s="387"/>
      <c r="AM26" s="387"/>
      <c r="AN26" s="387"/>
      <c r="AO26" s="387"/>
      <c r="AP26" s="387"/>
      <c r="AQ26" s="388"/>
      <c r="AR26" s="388"/>
      <c r="AS26" s="388"/>
      <c r="AT26" s="388"/>
      <c r="AU26" s="387"/>
      <c r="AV26" s="387"/>
      <c r="AW26" s="387"/>
      <c r="AX26" s="387"/>
      <c r="AY26" s="387"/>
      <c r="AZ26" s="387"/>
      <c r="BA26" s="387"/>
      <c r="BB26" s="387"/>
      <c r="BC26" s="387"/>
      <c r="BD26" s="387"/>
      <c r="BE26" s="387"/>
      <c r="BF26" s="387"/>
      <c r="BG26" s="387"/>
      <c r="BH26" s="387"/>
      <c r="BI26" s="387"/>
      <c r="BJ26" s="387"/>
      <c r="BK26" s="387"/>
      <c r="BL26" s="387"/>
      <c r="BM26" s="387"/>
      <c r="BN26" s="387"/>
      <c r="BO26" s="387"/>
      <c r="BP26" s="387"/>
      <c r="BQ26" s="387"/>
      <c r="BR26" s="387"/>
      <c r="BS26" s="387"/>
      <c r="BT26" s="387"/>
      <c r="BU26" s="387"/>
      <c r="BV26" s="387"/>
      <c r="BW26" s="387"/>
      <c r="BX26" s="387"/>
      <c r="BY26" s="387"/>
      <c r="BZ26" s="387"/>
      <c r="CA26" s="390"/>
      <c r="CB26" s="376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  <c r="IW26" s="54"/>
      <c r="IX26" s="54"/>
      <c r="IY26" s="54"/>
      <c r="IZ26" s="54"/>
      <c r="JA26" s="54"/>
      <c r="JB26" s="54"/>
    </row>
    <row x14ac:dyDescent="0.25" r="27" customHeight="1" ht="25.05">
      <c r="A27" s="54"/>
      <c r="B27" s="392"/>
      <c r="C27" s="57"/>
      <c r="D27" s="62" t="s">
        <v>519</v>
      </c>
      <c r="E27" s="414"/>
      <c r="F27" s="414"/>
      <c r="G27" s="415"/>
      <c r="H27" s="378" t="s">
        <v>485</v>
      </c>
      <c r="I27" s="394"/>
      <c r="J27" s="395"/>
      <c r="K27" s="248"/>
      <c r="L27" s="395"/>
      <c r="M27" s="395"/>
      <c r="N27" s="177">
        <v>0</v>
      </c>
      <c r="O27" s="179">
        <f>M27-N27</f>
      </c>
      <c r="P27" s="6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79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416"/>
      <c r="BZ27" s="52"/>
      <c r="CA27" s="396"/>
      <c r="CB27" s="391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</row>
    <row x14ac:dyDescent="0.25" r="28" customHeight="1" ht="18">
      <c r="A28" s="54"/>
      <c r="B28" s="379"/>
      <c r="C28" s="379"/>
      <c r="D28" s="417"/>
      <c r="E28" s="418"/>
      <c r="F28" s="418"/>
      <c r="G28" s="417"/>
      <c r="H28" s="383" t="s">
        <v>432</v>
      </c>
      <c r="I28" s="384"/>
      <c r="J28" s="385">
        <f>J27</f>
      </c>
      <c r="K28" s="386">
        <f>K27</f>
      </c>
      <c r="L28" s="385">
        <f>L27</f>
      </c>
      <c r="M28" s="385">
        <f>SUM(J28:L28)</f>
      </c>
      <c r="N28" s="386">
        <f>N27</f>
      </c>
      <c r="O28" s="385">
        <f>O27</f>
      </c>
      <c r="P28" s="390"/>
      <c r="Q28" s="387"/>
      <c r="R28" s="387"/>
      <c r="S28" s="387"/>
      <c r="T28" s="387"/>
      <c r="U28" s="387"/>
      <c r="V28" s="387"/>
      <c r="W28" s="387"/>
      <c r="X28" s="387"/>
      <c r="Y28" s="387"/>
      <c r="Z28" s="387"/>
      <c r="AA28" s="387"/>
      <c r="AB28" s="387"/>
      <c r="AC28" s="387"/>
      <c r="AD28" s="387"/>
      <c r="AE28" s="387"/>
      <c r="AF28" s="387"/>
      <c r="AG28" s="387"/>
      <c r="AH28" s="387"/>
      <c r="AI28" s="387"/>
      <c r="AJ28" s="387"/>
      <c r="AK28" s="387"/>
      <c r="AL28" s="387"/>
      <c r="AM28" s="387"/>
      <c r="AN28" s="387"/>
      <c r="AO28" s="387"/>
      <c r="AP28" s="387"/>
      <c r="AQ28" s="387"/>
      <c r="AR28" s="387"/>
      <c r="AS28" s="387"/>
      <c r="AT28" s="387"/>
      <c r="AU28" s="387"/>
      <c r="AV28" s="387"/>
      <c r="AW28" s="387"/>
      <c r="AX28" s="387"/>
      <c r="AY28" s="387"/>
      <c r="AZ28" s="387"/>
      <c r="BA28" s="387"/>
      <c r="BB28" s="387"/>
      <c r="BC28" s="387"/>
      <c r="BD28" s="387"/>
      <c r="BE28" s="387"/>
      <c r="BF28" s="387"/>
      <c r="BG28" s="387"/>
      <c r="BH28" s="387"/>
      <c r="BI28" s="387"/>
      <c r="BJ28" s="399"/>
      <c r="BK28" s="387"/>
      <c r="BL28" s="387"/>
      <c r="BM28" s="387"/>
      <c r="BN28" s="387"/>
      <c r="BO28" s="387"/>
      <c r="BP28" s="387"/>
      <c r="BQ28" s="387"/>
      <c r="BR28" s="387"/>
      <c r="BS28" s="387"/>
      <c r="BT28" s="387"/>
      <c r="BU28" s="387"/>
      <c r="BV28" s="387"/>
      <c r="BW28" s="387"/>
      <c r="BX28" s="387"/>
      <c r="BY28" s="387"/>
      <c r="BZ28" s="387"/>
      <c r="CA28" s="390"/>
      <c r="CB28" s="376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</row>
    <row x14ac:dyDescent="0.25" r="29" customHeight="1" ht="23.55">
      <c r="A29" s="54"/>
      <c r="B29" s="392"/>
      <c r="C29" s="219"/>
      <c r="D29" s="83" t="s">
        <v>520</v>
      </c>
      <c r="E29" s="414"/>
      <c r="F29" s="414"/>
      <c r="G29" s="419"/>
      <c r="H29" s="378" t="s">
        <v>509</v>
      </c>
      <c r="I29" s="394"/>
      <c r="J29" s="248"/>
      <c r="K29" s="248"/>
      <c r="L29" s="248"/>
      <c r="M29" s="395"/>
      <c r="N29" s="177">
        <f>BN29</f>
      </c>
      <c r="O29" s="179">
        <f>M29-N29</f>
      </c>
      <c r="P29" s="6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79"/>
      <c r="BK29" s="229"/>
      <c r="BL29" s="229"/>
      <c r="BM29" s="229"/>
      <c r="BN29" s="230"/>
      <c r="BO29" s="292"/>
      <c r="BP29" s="52"/>
      <c r="BQ29" s="52"/>
      <c r="BR29" s="52"/>
      <c r="BS29" s="52"/>
      <c r="BT29" s="52"/>
      <c r="BU29" s="52"/>
      <c r="BV29" s="52"/>
      <c r="BW29" s="52"/>
      <c r="BX29" s="52"/>
      <c r="BY29" s="416"/>
      <c r="BZ29" s="52"/>
      <c r="CA29" s="396"/>
      <c r="CB29" s="391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</row>
    <row x14ac:dyDescent="0.25" r="30" customHeight="1" ht="23.55">
      <c r="A30" s="54"/>
      <c r="B30" s="392"/>
      <c r="C30" s="57"/>
      <c r="D30" s="62"/>
      <c r="E30" s="414"/>
      <c r="F30" s="414"/>
      <c r="G30" s="420"/>
      <c r="H30" s="378" t="s">
        <v>438</v>
      </c>
      <c r="I30" s="394"/>
      <c r="J30" s="248"/>
      <c r="K30" s="248"/>
      <c r="L30" s="248"/>
      <c r="M30" s="395"/>
      <c r="N30" s="177">
        <v>0</v>
      </c>
      <c r="O30" s="179">
        <f>M30-N30</f>
      </c>
      <c r="P30" s="6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79"/>
      <c r="BK30" s="105"/>
      <c r="BL30" s="105"/>
      <c r="BM30" s="105"/>
      <c r="BN30" s="105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416"/>
      <c r="BZ30" s="52"/>
      <c r="CA30" s="396"/>
      <c r="CB30" s="391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  <c r="IW30" s="54"/>
      <c r="IX30" s="54"/>
      <c r="IY30" s="54"/>
      <c r="IZ30" s="54"/>
      <c r="JA30" s="54"/>
      <c r="JB30" s="54"/>
    </row>
    <row x14ac:dyDescent="0.25" r="31" customHeight="1" ht="22.05">
      <c r="A31" s="54"/>
      <c r="B31" s="392"/>
      <c r="C31" s="57"/>
      <c r="D31" s="62"/>
      <c r="E31" s="414">
        <v>45607</v>
      </c>
      <c r="F31" s="414">
        <v>45620</v>
      </c>
      <c r="G31" s="420"/>
      <c r="H31" s="378" t="s">
        <v>485</v>
      </c>
      <c r="I31" s="394"/>
      <c r="J31" s="248"/>
      <c r="K31" s="248"/>
      <c r="L31" s="248"/>
      <c r="M31" s="395"/>
      <c r="N31" s="177">
        <f>BN31</f>
      </c>
      <c r="O31" s="179">
        <f>M31-N31</f>
      </c>
      <c r="P31" s="6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79"/>
      <c r="BK31" s="229"/>
      <c r="BL31" s="229"/>
      <c r="BM31" s="229"/>
      <c r="BN31" s="230"/>
      <c r="BO31" s="292"/>
      <c r="BP31" s="52"/>
      <c r="BQ31" s="52"/>
      <c r="BR31" s="52"/>
      <c r="BS31" s="52"/>
      <c r="BT31" s="52"/>
      <c r="BU31" s="52"/>
      <c r="BV31" s="52"/>
      <c r="BW31" s="52"/>
      <c r="BX31" s="52"/>
      <c r="BY31" s="416"/>
      <c r="BZ31" s="52"/>
      <c r="CA31" s="396"/>
      <c r="CB31" s="391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/>
    </row>
    <row x14ac:dyDescent="0.25" r="32" customHeight="1" ht="25.05">
      <c r="A32" s="54"/>
      <c r="B32" s="392"/>
      <c r="C32" s="57"/>
      <c r="D32" s="62"/>
      <c r="E32" s="414"/>
      <c r="F32" s="414"/>
      <c r="G32" s="420"/>
      <c r="H32" s="378" t="s">
        <v>521</v>
      </c>
      <c r="I32" s="394"/>
      <c r="J32" s="248"/>
      <c r="K32" s="248"/>
      <c r="L32" s="248"/>
      <c r="M32" s="395"/>
      <c r="N32" s="177">
        <v>0</v>
      </c>
      <c r="O32" s="179">
        <f>M32-N32</f>
      </c>
      <c r="P32" s="6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79"/>
      <c r="BK32" s="105"/>
      <c r="BL32" s="105"/>
      <c r="BM32" s="105"/>
      <c r="BN32" s="105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416"/>
      <c r="BZ32" s="52"/>
      <c r="CA32" s="396"/>
      <c r="CB32" s="391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</row>
    <row x14ac:dyDescent="0.25" r="33" customHeight="1" ht="20.2">
      <c r="A33" s="54"/>
      <c r="B33" s="392"/>
      <c r="C33" s="57"/>
      <c r="D33" s="62"/>
      <c r="E33" s="414"/>
      <c r="F33" s="414"/>
      <c r="G33" s="420"/>
      <c r="H33" s="378" t="s">
        <v>522</v>
      </c>
      <c r="I33" s="394"/>
      <c r="J33" s="248"/>
      <c r="K33" s="248"/>
      <c r="L33" s="248"/>
      <c r="M33" s="395"/>
      <c r="N33" s="177">
        <f>BN33</f>
      </c>
      <c r="O33" s="179">
        <f>M33-N33</f>
      </c>
      <c r="P33" s="6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79"/>
      <c r="BK33" s="229"/>
      <c r="BL33" s="229"/>
      <c r="BM33" s="229"/>
      <c r="BN33" s="230"/>
      <c r="BO33" s="292"/>
      <c r="BP33" s="52"/>
      <c r="BQ33" s="52"/>
      <c r="BR33" s="52"/>
      <c r="BS33" s="52"/>
      <c r="BT33" s="52"/>
      <c r="BU33" s="52"/>
      <c r="BV33" s="52"/>
      <c r="BW33" s="52"/>
      <c r="BX33" s="52"/>
      <c r="BY33" s="416"/>
      <c r="BZ33" s="52"/>
      <c r="CA33" s="396"/>
      <c r="CB33" s="391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</row>
    <row x14ac:dyDescent="0.25" r="34" customHeight="1" ht="25.05">
      <c r="A34" s="54"/>
      <c r="B34" s="392"/>
      <c r="C34" s="57"/>
      <c r="D34" s="62"/>
      <c r="E34" s="414"/>
      <c r="F34" s="414"/>
      <c r="G34" s="420"/>
      <c r="H34" s="378" t="s">
        <v>523</v>
      </c>
      <c r="I34" s="394"/>
      <c r="J34" s="248"/>
      <c r="K34" s="248"/>
      <c r="L34" s="248"/>
      <c r="M34" s="395"/>
      <c r="N34" s="177">
        <v>0</v>
      </c>
      <c r="O34" s="179">
        <f>M34-N34</f>
      </c>
      <c r="P34" s="6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79"/>
      <c r="BK34" s="105"/>
      <c r="BL34" s="105"/>
      <c r="BM34" s="105"/>
      <c r="BN34" s="105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416"/>
      <c r="BZ34" s="52"/>
      <c r="CA34" s="396"/>
      <c r="CB34" s="391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  <c r="IW34" s="54"/>
      <c r="IX34" s="54"/>
      <c r="IY34" s="54"/>
      <c r="IZ34" s="54"/>
      <c r="JA34" s="54"/>
      <c r="JB34" s="54"/>
    </row>
    <row x14ac:dyDescent="0.25" r="35" customHeight="1" ht="18">
      <c r="A35" s="54"/>
      <c r="B35" s="379"/>
      <c r="C35" s="379"/>
      <c r="D35" s="417"/>
      <c r="E35" s="418"/>
      <c r="F35" s="418"/>
      <c r="G35" s="417"/>
      <c r="H35" s="383" t="s">
        <v>432</v>
      </c>
      <c r="I35" s="384"/>
      <c r="J35" s="385">
        <f>J29</f>
      </c>
      <c r="K35" s="386">
        <f>K29</f>
      </c>
      <c r="L35" s="385">
        <f>L29</f>
      </c>
      <c r="M35" s="385">
        <f>SUM(M29:M34)</f>
      </c>
      <c r="N35" s="386">
        <f>N29</f>
      </c>
      <c r="O35" s="385">
        <f>SUM(O29:O34)</f>
      </c>
      <c r="P35" s="390"/>
      <c r="Q35" s="387"/>
      <c r="R35" s="387"/>
      <c r="S35" s="387"/>
      <c r="T35" s="387"/>
      <c r="U35" s="387"/>
      <c r="V35" s="387"/>
      <c r="W35" s="387"/>
      <c r="X35" s="387"/>
      <c r="Y35" s="387"/>
      <c r="Z35" s="387"/>
      <c r="AA35" s="387"/>
      <c r="AB35" s="387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7"/>
      <c r="AW35" s="387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99"/>
      <c r="BK35" s="387"/>
      <c r="BL35" s="387"/>
      <c r="BM35" s="387"/>
      <c r="BN35" s="387"/>
      <c r="BO35" s="387"/>
      <c r="BP35" s="387"/>
      <c r="BQ35" s="387"/>
      <c r="BR35" s="387"/>
      <c r="BS35" s="387"/>
      <c r="BT35" s="387"/>
      <c r="BU35" s="387"/>
      <c r="BV35" s="387"/>
      <c r="BW35" s="387"/>
      <c r="BX35" s="387"/>
      <c r="BY35" s="387"/>
      <c r="BZ35" s="387"/>
      <c r="CA35" s="390"/>
      <c r="CB35" s="376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</row>
    <row x14ac:dyDescent="0.25" r="36" customHeight="1" ht="22.05">
      <c r="A36" s="54"/>
      <c r="B36" s="392"/>
      <c r="C36" s="57"/>
      <c r="D36" s="57" t="s">
        <v>524</v>
      </c>
      <c r="E36" s="212"/>
      <c r="F36" s="212"/>
      <c r="G36" s="421"/>
      <c r="H36" s="378" t="s">
        <v>485</v>
      </c>
      <c r="I36" s="394"/>
      <c r="J36" s="395"/>
      <c r="K36" s="248"/>
      <c r="L36" s="395"/>
      <c r="M36" s="395"/>
      <c r="N36" s="177">
        <v>0</v>
      </c>
      <c r="O36" s="179">
        <f>M36-N36</f>
      </c>
      <c r="P36" s="6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79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62"/>
      <c r="CA36" s="62"/>
      <c r="CB36" s="376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</row>
    <row x14ac:dyDescent="0.25" r="37" customHeight="1" ht="18">
      <c r="A37" s="54"/>
      <c r="B37" s="379"/>
      <c r="C37" s="380"/>
      <c r="D37" s="381"/>
      <c r="E37" s="382"/>
      <c r="F37" s="382"/>
      <c r="G37" s="381"/>
      <c r="H37" s="383" t="s">
        <v>432</v>
      </c>
      <c r="I37" s="384"/>
      <c r="J37" s="385">
        <f>J36</f>
      </c>
      <c r="K37" s="386">
        <f>K36</f>
      </c>
      <c r="L37" s="385">
        <f>L36</f>
      </c>
      <c r="M37" s="385">
        <f>M36</f>
      </c>
      <c r="N37" s="386">
        <f>N36</f>
      </c>
      <c r="O37" s="385">
        <f>O36</f>
      </c>
      <c r="P37" s="390"/>
      <c r="Q37" s="387"/>
      <c r="R37" s="387"/>
      <c r="S37" s="387"/>
      <c r="T37" s="387"/>
      <c r="U37" s="387"/>
      <c r="V37" s="387"/>
      <c r="W37" s="387"/>
      <c r="X37" s="387"/>
      <c r="Y37" s="387"/>
      <c r="Z37" s="387"/>
      <c r="AA37" s="387"/>
      <c r="AB37" s="387"/>
      <c r="AC37" s="387"/>
      <c r="AD37" s="387"/>
      <c r="AE37" s="387"/>
      <c r="AF37" s="387"/>
      <c r="AG37" s="387"/>
      <c r="AH37" s="387"/>
      <c r="AI37" s="387"/>
      <c r="AJ37" s="387"/>
      <c r="AK37" s="387"/>
      <c r="AL37" s="387"/>
      <c r="AM37" s="387"/>
      <c r="AN37" s="387"/>
      <c r="AO37" s="387"/>
      <c r="AP37" s="387"/>
      <c r="AQ37" s="387"/>
      <c r="AR37" s="387"/>
      <c r="AS37" s="387"/>
      <c r="AT37" s="387"/>
      <c r="AU37" s="387"/>
      <c r="AV37" s="387"/>
      <c r="AW37" s="387"/>
      <c r="AX37" s="387"/>
      <c r="AY37" s="387"/>
      <c r="AZ37" s="387"/>
      <c r="BA37" s="387"/>
      <c r="BB37" s="387"/>
      <c r="BC37" s="387"/>
      <c r="BD37" s="400"/>
      <c r="BE37" s="387"/>
      <c r="BF37" s="387"/>
      <c r="BG37" s="387"/>
      <c r="BH37" s="387"/>
      <c r="BI37" s="387"/>
      <c r="BJ37" s="399"/>
      <c r="BK37" s="387"/>
      <c r="BL37" s="387"/>
      <c r="BM37" s="387"/>
      <c r="BN37" s="387"/>
      <c r="BO37" s="387"/>
      <c r="BP37" s="387"/>
      <c r="BQ37" s="387"/>
      <c r="BR37" s="387"/>
      <c r="BS37" s="387"/>
      <c r="BT37" s="422"/>
      <c r="BU37" s="387"/>
      <c r="BV37" s="387"/>
      <c r="BW37" s="387"/>
      <c r="BX37" s="387"/>
      <c r="BY37" s="387"/>
      <c r="BZ37" s="390"/>
      <c r="CA37" s="390"/>
      <c r="CB37" s="376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</row>
    <row x14ac:dyDescent="0.25" r="38" customHeight="1" ht="26.55">
      <c r="A38" s="54"/>
      <c r="B38" s="392"/>
      <c r="C38" s="423"/>
      <c r="D38" s="423" t="s">
        <v>525</v>
      </c>
      <c r="E38" s="297">
        <v>45579</v>
      </c>
      <c r="F38" s="297">
        <v>45651</v>
      </c>
      <c r="G38" s="424"/>
      <c r="H38" s="378" t="s">
        <v>509</v>
      </c>
      <c r="I38" s="394"/>
      <c r="J38" s="395"/>
      <c r="K38" s="248"/>
      <c r="L38" s="395"/>
      <c r="M38" s="395"/>
      <c r="N38" s="177">
        <f>BI38+BN38</f>
      </c>
      <c r="O38" s="179">
        <f>M38-N38</f>
      </c>
      <c r="P38" s="6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186"/>
      <c r="BG38" s="186"/>
      <c r="BH38" s="186"/>
      <c r="BI38" s="292"/>
      <c r="BJ38" s="292"/>
      <c r="BK38" s="229"/>
      <c r="BL38" s="229"/>
      <c r="BM38" s="229"/>
      <c r="BN38" s="230"/>
      <c r="BO38" s="29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62"/>
      <c r="CA38" s="62"/>
      <c r="CB38" s="376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</row>
    <row x14ac:dyDescent="0.25" r="39" customHeight="1" ht="26.55">
      <c r="A39" s="54"/>
      <c r="B39" s="392"/>
      <c r="C39" s="70"/>
      <c r="D39" s="70"/>
      <c r="E39" s="212"/>
      <c r="F39" s="212"/>
      <c r="G39" s="421"/>
      <c r="H39" s="378" t="s">
        <v>438</v>
      </c>
      <c r="I39" s="394"/>
      <c r="J39" s="395"/>
      <c r="K39" s="248"/>
      <c r="L39" s="395"/>
      <c r="M39" s="395"/>
      <c r="N39" s="177">
        <f>BN39</f>
      </c>
      <c r="O39" s="179">
        <f>M39-N39</f>
      </c>
      <c r="P39" s="6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79"/>
      <c r="BK39" s="229"/>
      <c r="BL39" s="229"/>
      <c r="BM39" s="229"/>
      <c r="BN39" s="230"/>
      <c r="BO39" s="29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62"/>
      <c r="CA39" s="62"/>
      <c r="CB39" s="376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</row>
    <row x14ac:dyDescent="0.25" r="40" customHeight="1" ht="26.55">
      <c r="A40" s="54"/>
      <c r="B40" s="392"/>
      <c r="C40" s="70"/>
      <c r="D40" s="70"/>
      <c r="E40" s="212"/>
      <c r="F40" s="212"/>
      <c r="G40" s="421"/>
      <c r="H40" s="378" t="s">
        <v>485</v>
      </c>
      <c r="I40" s="394"/>
      <c r="J40" s="395"/>
      <c r="K40" s="248"/>
      <c r="L40" s="395"/>
      <c r="M40" s="395"/>
      <c r="N40" s="177">
        <f>BI40</f>
      </c>
      <c r="O40" s="179">
        <f>M40-N40</f>
      </c>
      <c r="P40" s="6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186"/>
      <c r="BG40" s="186"/>
      <c r="BH40" s="186"/>
      <c r="BI40" s="292"/>
      <c r="BJ40" s="292"/>
      <c r="BK40" s="105"/>
      <c r="BL40" s="105"/>
      <c r="BM40" s="105"/>
      <c r="BN40" s="105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62"/>
      <c r="CA40" s="62"/>
      <c r="CB40" s="376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</row>
    <row x14ac:dyDescent="0.25" r="41" customHeight="1" ht="26.55">
      <c r="A41" s="54"/>
      <c r="B41" s="392"/>
      <c r="C41" s="70"/>
      <c r="D41" s="70"/>
      <c r="E41" s="212"/>
      <c r="F41" s="212"/>
      <c r="G41" s="421"/>
      <c r="H41" s="378" t="s">
        <v>521</v>
      </c>
      <c r="I41" s="394"/>
      <c r="J41" s="395"/>
      <c r="K41" s="248"/>
      <c r="L41" s="248"/>
      <c r="M41" s="395"/>
      <c r="N41" s="177">
        <v>0</v>
      </c>
      <c r="O41" s="179">
        <f>M41-N41</f>
      </c>
      <c r="P41" s="6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79"/>
      <c r="BK41" s="229"/>
      <c r="BL41" s="229"/>
      <c r="BM41" s="229"/>
      <c r="BN41" s="230"/>
      <c r="BO41" s="29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62"/>
      <c r="CA41" s="62"/>
      <c r="CB41" s="376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</row>
    <row x14ac:dyDescent="0.25" r="42" customHeight="1" ht="26.55">
      <c r="A42" s="54"/>
      <c r="B42" s="392"/>
      <c r="C42" s="70"/>
      <c r="D42" s="70"/>
      <c r="E42" s="212"/>
      <c r="F42" s="212"/>
      <c r="G42" s="421"/>
      <c r="H42" s="378" t="s">
        <v>522</v>
      </c>
      <c r="I42" s="394"/>
      <c r="J42" s="395"/>
      <c r="K42" s="248"/>
      <c r="L42" s="395"/>
      <c r="M42" s="395"/>
      <c r="N42" s="177">
        <f>BD42+BI42</f>
      </c>
      <c r="O42" s="179">
        <f>M42-N42</f>
      </c>
      <c r="P42" s="6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184"/>
      <c r="BB42" s="184"/>
      <c r="BC42" s="184"/>
      <c r="BD42" s="184"/>
      <c r="BE42" s="52"/>
      <c r="BF42" s="186"/>
      <c r="BG42" s="186"/>
      <c r="BH42" s="186"/>
      <c r="BI42" s="292"/>
      <c r="BJ42" s="292"/>
      <c r="BK42" s="105"/>
      <c r="BL42" s="105"/>
      <c r="BM42" s="105"/>
      <c r="BN42" s="105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62"/>
      <c r="CA42" s="62"/>
      <c r="CB42" s="376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</row>
    <row x14ac:dyDescent="0.25" r="43" customHeight="1" ht="26.55">
      <c r="A43" s="54"/>
      <c r="B43" s="392"/>
      <c r="C43" s="70"/>
      <c r="D43" s="70"/>
      <c r="E43" s="212"/>
      <c r="F43" s="212"/>
      <c r="G43" s="421"/>
      <c r="H43" s="378" t="s">
        <v>526</v>
      </c>
      <c r="I43" s="394"/>
      <c r="J43" s="395"/>
      <c r="K43" s="248"/>
      <c r="L43" s="395"/>
      <c r="M43" s="395"/>
      <c r="N43" s="177">
        <f>BN43</f>
      </c>
      <c r="O43" s="179">
        <f>M43-N43</f>
      </c>
      <c r="P43" s="6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79"/>
      <c r="BK43" s="229"/>
      <c r="BL43" s="229"/>
      <c r="BM43" s="229"/>
      <c r="BN43" s="230"/>
      <c r="BO43" s="29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62"/>
      <c r="CA43" s="62"/>
      <c r="CB43" s="376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</row>
    <row x14ac:dyDescent="0.25" r="44" customHeight="1" ht="18">
      <c r="A44" s="54"/>
      <c r="B44" s="379"/>
      <c r="C44" s="380"/>
      <c r="D44" s="381"/>
      <c r="E44" s="382"/>
      <c r="F44" s="382"/>
      <c r="G44" s="381"/>
      <c r="H44" s="383" t="s">
        <v>432</v>
      </c>
      <c r="I44" s="384"/>
      <c r="J44" s="385">
        <f>SUM(J38:J43)</f>
      </c>
      <c r="K44" s="385">
        <f>SUM(K38:K43)</f>
      </c>
      <c r="L44" s="385">
        <f>SUM(L38:L43)</f>
      </c>
      <c r="M44" s="385">
        <f>SUM(M38:M43)</f>
      </c>
      <c r="N44" s="385">
        <f>SUM(N38:N43)</f>
      </c>
      <c r="O44" s="385">
        <f>SUM(O38:O43)</f>
      </c>
      <c r="P44" s="390"/>
      <c r="Q44" s="387"/>
      <c r="R44" s="387"/>
      <c r="S44" s="387"/>
      <c r="T44" s="387"/>
      <c r="U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87"/>
      <c r="AQ44" s="387"/>
      <c r="AR44" s="387"/>
      <c r="AS44" s="387"/>
      <c r="AT44" s="387"/>
      <c r="AU44" s="387"/>
      <c r="AV44" s="387"/>
      <c r="AW44" s="387"/>
      <c r="AX44" s="387"/>
      <c r="AY44" s="387"/>
      <c r="AZ44" s="387"/>
      <c r="BA44" s="387"/>
      <c r="BB44" s="387"/>
      <c r="BC44" s="387"/>
      <c r="BD44" s="387"/>
      <c r="BE44" s="387"/>
      <c r="BF44" s="387"/>
      <c r="BG44" s="387"/>
      <c r="BH44" s="387"/>
      <c r="BI44" s="387"/>
      <c r="BJ44" s="399"/>
      <c r="BK44" s="387"/>
      <c r="BL44" s="387"/>
      <c r="BM44" s="387"/>
      <c r="BN44" s="387"/>
      <c r="BO44" s="387"/>
      <c r="BP44" s="387"/>
      <c r="BQ44" s="387"/>
      <c r="BR44" s="387"/>
      <c r="BS44" s="387"/>
      <c r="BT44" s="422"/>
      <c r="BU44" s="387"/>
      <c r="BV44" s="387"/>
      <c r="BW44" s="387"/>
      <c r="BX44" s="387"/>
      <c r="BY44" s="387"/>
      <c r="BZ44" s="390"/>
      <c r="CA44" s="390"/>
      <c r="CB44" s="376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</row>
    <row x14ac:dyDescent="0.25" r="45" customHeight="1" ht="18">
      <c r="A45" s="54"/>
      <c r="B45" s="392"/>
      <c r="C45" s="57"/>
      <c r="D45" s="62" t="s">
        <v>527</v>
      </c>
      <c r="E45" s="414">
        <v>45607</v>
      </c>
      <c r="F45" s="414">
        <v>45650</v>
      </c>
      <c r="G45" s="425"/>
      <c r="H45" s="378" t="s">
        <v>521</v>
      </c>
      <c r="I45" s="394"/>
      <c r="J45" s="395"/>
      <c r="K45" s="395"/>
      <c r="L45" s="395"/>
      <c r="M45" s="395"/>
      <c r="N45" s="177">
        <v>0</v>
      </c>
      <c r="O45" s="179">
        <f>M45-N45</f>
      </c>
      <c r="P45" s="6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79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416"/>
      <c r="BZ45" s="52"/>
      <c r="CA45" s="396"/>
      <c r="CB45" s="391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</row>
    <row x14ac:dyDescent="0.25" r="46" customHeight="1" ht="18">
      <c r="A46" s="426"/>
      <c r="B46" s="379"/>
      <c r="C46" s="380"/>
      <c r="D46" s="381"/>
      <c r="E46" s="382"/>
      <c r="F46" s="382"/>
      <c r="G46" s="381"/>
      <c r="H46" s="383" t="s">
        <v>432</v>
      </c>
      <c r="I46" s="384"/>
      <c r="J46" s="385">
        <f>SUM(J45:J45)</f>
      </c>
      <c r="K46" s="385">
        <f>SUM(K45:K45)</f>
      </c>
      <c r="L46" s="385">
        <f>SUM(L45:L45)</f>
      </c>
      <c r="M46" s="385">
        <f>SUM(M45:M45)</f>
      </c>
      <c r="N46" s="385">
        <f>SUM(N45:N45)</f>
      </c>
      <c r="O46" s="385">
        <f>SUM(O45:O45)</f>
      </c>
      <c r="P46" s="390"/>
      <c r="Q46" s="387"/>
      <c r="R46" s="387"/>
      <c r="S46" s="387"/>
      <c r="T46" s="387"/>
      <c r="U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87"/>
      <c r="AQ46" s="387"/>
      <c r="AR46" s="387"/>
      <c r="AS46" s="387"/>
      <c r="AT46" s="387"/>
      <c r="AU46" s="387"/>
      <c r="AV46" s="387"/>
      <c r="AW46" s="387"/>
      <c r="AX46" s="387"/>
      <c r="AY46" s="387"/>
      <c r="AZ46" s="387"/>
      <c r="BA46" s="387"/>
      <c r="BB46" s="387"/>
      <c r="BC46" s="387"/>
      <c r="BD46" s="387"/>
      <c r="BE46" s="387"/>
      <c r="BF46" s="387"/>
      <c r="BG46" s="387"/>
      <c r="BH46" s="387"/>
      <c r="BI46" s="387"/>
      <c r="BJ46" s="399"/>
      <c r="BK46" s="387"/>
      <c r="BL46" s="387"/>
      <c r="BM46" s="387"/>
      <c r="BN46" s="387"/>
      <c r="BO46" s="387"/>
      <c r="BP46" s="387"/>
      <c r="BQ46" s="387"/>
      <c r="BR46" s="387"/>
      <c r="BS46" s="387"/>
      <c r="BT46" s="422"/>
      <c r="BU46" s="387"/>
      <c r="BV46" s="387"/>
      <c r="BW46" s="387"/>
      <c r="BX46" s="387"/>
      <c r="BY46" s="387"/>
      <c r="BZ46" s="390"/>
      <c r="CA46" s="390"/>
      <c r="CB46" s="376"/>
      <c r="CC46" s="426"/>
      <c r="CD46" s="426"/>
      <c r="CE46" s="426"/>
      <c r="CF46" s="426"/>
      <c r="CG46" s="426"/>
      <c r="CH46" s="426"/>
      <c r="CI46" s="426"/>
      <c r="CJ46" s="426"/>
      <c r="CK46" s="426"/>
      <c r="CL46" s="426"/>
      <c r="CM46" s="426"/>
      <c r="CN46" s="426"/>
      <c r="CO46" s="426"/>
      <c r="CP46" s="426"/>
      <c r="CQ46" s="426"/>
      <c r="CR46" s="426"/>
      <c r="CS46" s="426"/>
      <c r="CT46" s="426"/>
      <c r="CU46" s="426"/>
      <c r="CV46" s="426"/>
      <c r="CW46" s="426"/>
      <c r="CX46" s="426"/>
      <c r="CY46" s="426"/>
      <c r="CZ46" s="426"/>
      <c r="DA46" s="426"/>
      <c r="DB46" s="426"/>
      <c r="DC46" s="426"/>
      <c r="DD46" s="426"/>
      <c r="DE46" s="426"/>
      <c r="DF46" s="426"/>
      <c r="DG46" s="426"/>
      <c r="DH46" s="426"/>
      <c r="DI46" s="426"/>
      <c r="DJ46" s="426"/>
      <c r="DK46" s="426"/>
      <c r="DL46" s="426"/>
      <c r="DM46" s="426"/>
      <c r="DN46" s="426"/>
      <c r="DO46" s="426"/>
      <c r="DP46" s="426"/>
      <c r="DQ46" s="426"/>
      <c r="DR46" s="426"/>
      <c r="DS46" s="426"/>
      <c r="DT46" s="426"/>
      <c r="DU46" s="426"/>
      <c r="DV46" s="426"/>
      <c r="DW46" s="426"/>
      <c r="DX46" s="426"/>
      <c r="DY46" s="426"/>
      <c r="DZ46" s="426"/>
      <c r="EA46" s="426"/>
      <c r="EB46" s="426"/>
      <c r="EC46" s="426"/>
      <c r="ED46" s="426"/>
      <c r="EE46" s="426"/>
      <c r="EF46" s="426"/>
      <c r="EG46" s="426"/>
      <c r="EH46" s="426"/>
      <c r="EI46" s="426"/>
      <c r="EJ46" s="426"/>
      <c r="EK46" s="426"/>
      <c r="EL46" s="426"/>
      <c r="EM46" s="426"/>
      <c r="EN46" s="426"/>
      <c r="EO46" s="426"/>
      <c r="EP46" s="426"/>
      <c r="EQ46" s="426"/>
      <c r="ER46" s="426"/>
      <c r="ES46" s="426"/>
      <c r="ET46" s="426"/>
      <c r="EU46" s="426"/>
      <c r="EV46" s="426"/>
      <c r="EW46" s="426"/>
      <c r="EX46" s="426"/>
      <c r="EY46" s="426"/>
      <c r="EZ46" s="426"/>
      <c r="FA46" s="426"/>
      <c r="FB46" s="426"/>
      <c r="FC46" s="426"/>
      <c r="FD46" s="426"/>
      <c r="FE46" s="426"/>
      <c r="FF46" s="426"/>
      <c r="FG46" s="426"/>
      <c r="FH46" s="426"/>
      <c r="FI46" s="426"/>
      <c r="FJ46" s="426"/>
      <c r="FK46" s="426"/>
      <c r="FL46" s="426"/>
      <c r="FM46" s="426"/>
      <c r="FN46" s="426"/>
      <c r="FO46" s="426"/>
      <c r="FP46" s="426"/>
      <c r="FQ46" s="426"/>
      <c r="FR46" s="426"/>
      <c r="FS46" s="426"/>
      <c r="FT46" s="426"/>
      <c r="FU46" s="426"/>
      <c r="FV46" s="426"/>
      <c r="FW46" s="426"/>
      <c r="FX46" s="426"/>
      <c r="FY46" s="426"/>
      <c r="FZ46" s="426"/>
      <c r="GA46" s="426"/>
      <c r="GB46" s="426"/>
      <c r="GC46" s="426"/>
      <c r="GD46" s="426"/>
      <c r="GE46" s="426"/>
      <c r="GF46" s="426"/>
      <c r="GG46" s="426"/>
      <c r="GH46" s="426"/>
      <c r="GI46" s="426"/>
      <c r="GJ46" s="426"/>
      <c r="GK46" s="426"/>
      <c r="GL46" s="426"/>
      <c r="GM46" s="426"/>
      <c r="GN46" s="426"/>
      <c r="GO46" s="426"/>
      <c r="GP46" s="426"/>
      <c r="GQ46" s="426"/>
      <c r="GR46" s="426"/>
      <c r="GS46" s="426"/>
      <c r="GT46" s="426"/>
      <c r="GU46" s="426"/>
      <c r="GV46" s="426"/>
      <c r="GW46" s="426"/>
      <c r="GX46" s="426"/>
      <c r="GY46" s="426"/>
      <c r="GZ46" s="426"/>
      <c r="HA46" s="426"/>
      <c r="HB46" s="426"/>
      <c r="HC46" s="426"/>
      <c r="HD46" s="426"/>
      <c r="HE46" s="426"/>
      <c r="HF46" s="426"/>
      <c r="HG46" s="426"/>
      <c r="HH46" s="426"/>
      <c r="HI46" s="426"/>
      <c r="HJ46" s="426"/>
      <c r="HK46" s="426"/>
      <c r="HL46" s="426"/>
      <c r="HM46" s="426"/>
      <c r="HN46" s="426"/>
      <c r="HO46" s="426"/>
      <c r="HP46" s="426"/>
      <c r="HQ46" s="426"/>
      <c r="HR46" s="426"/>
      <c r="HS46" s="426"/>
      <c r="HT46" s="426"/>
      <c r="HU46" s="426"/>
      <c r="HV46" s="426"/>
      <c r="HW46" s="426"/>
      <c r="HX46" s="426"/>
      <c r="HY46" s="426"/>
      <c r="HZ46" s="426"/>
      <c r="IA46" s="426"/>
      <c r="IB46" s="426"/>
      <c r="IC46" s="426"/>
      <c r="ID46" s="426"/>
      <c r="IE46" s="426"/>
      <c r="IF46" s="426"/>
      <c r="IG46" s="426"/>
      <c r="IH46" s="426"/>
      <c r="II46" s="426"/>
      <c r="IJ46" s="426"/>
      <c r="IK46" s="426"/>
      <c r="IL46" s="426"/>
      <c r="IM46" s="426"/>
      <c r="IN46" s="426"/>
      <c r="IO46" s="426"/>
      <c r="IP46" s="426"/>
      <c r="IQ46" s="426"/>
      <c r="IR46" s="426"/>
      <c r="IS46" s="426"/>
      <c r="IT46" s="426"/>
      <c r="IU46" s="426"/>
      <c r="IV46" s="426"/>
      <c r="IW46" s="426"/>
      <c r="IX46" s="426"/>
      <c r="IY46" s="426"/>
      <c r="IZ46" s="426"/>
      <c r="JA46" s="426"/>
      <c r="JB46" s="426"/>
    </row>
    <row x14ac:dyDescent="0.25" r="47" customHeight="1" ht="26.55">
      <c r="A47" s="54"/>
      <c r="B47" s="392"/>
      <c r="C47" s="57"/>
      <c r="D47" s="57" t="s">
        <v>528</v>
      </c>
      <c r="E47" s="212"/>
      <c r="F47" s="212"/>
      <c r="G47" s="421"/>
      <c r="H47" s="378" t="s">
        <v>529</v>
      </c>
      <c r="I47" s="394"/>
      <c r="J47" s="395"/>
      <c r="K47" s="248"/>
      <c r="L47" s="395"/>
      <c r="M47" s="395">
        <f>SUM(J47:L47)</f>
      </c>
      <c r="N47" s="177">
        <v>0</v>
      </c>
      <c r="O47" s="179">
        <f>M47-N47</f>
      </c>
      <c r="P47" s="6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184"/>
      <c r="AW47" s="184"/>
      <c r="AX47" s="184"/>
      <c r="AY47" s="184"/>
      <c r="AZ47" s="184"/>
      <c r="BA47" s="52"/>
      <c r="BB47" s="52"/>
      <c r="BC47" s="52"/>
      <c r="BD47" s="52"/>
      <c r="BE47" s="52"/>
      <c r="BF47" s="52"/>
      <c r="BG47" s="52"/>
      <c r="BH47" s="52"/>
      <c r="BI47" s="52"/>
      <c r="BJ47" s="79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62"/>
      <c r="CA47" s="62"/>
      <c r="CB47" s="376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  <c r="FT47" s="54"/>
      <c r="FU47" s="54"/>
      <c r="FV47" s="54"/>
      <c r="FW47" s="54"/>
      <c r="FX47" s="54"/>
      <c r="FY47" s="54"/>
      <c r="FZ47" s="54"/>
      <c r="GA47" s="54"/>
      <c r="GB47" s="54"/>
      <c r="GC47" s="54"/>
      <c r="GD47" s="54"/>
      <c r="GE47" s="54"/>
      <c r="GF47" s="54"/>
      <c r="GG47" s="54"/>
      <c r="GH47" s="54"/>
      <c r="GI47" s="54"/>
      <c r="GJ47" s="54"/>
      <c r="GK47" s="54"/>
      <c r="GL47" s="54"/>
      <c r="GM47" s="54"/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/>
      <c r="HA47" s="54"/>
      <c r="HB47" s="54"/>
      <c r="HC47" s="54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  <c r="IG47" s="54"/>
      <c r="IH47" s="54"/>
      <c r="II47" s="54"/>
      <c r="IJ47" s="54"/>
      <c r="IK47" s="54"/>
      <c r="IL47" s="54"/>
      <c r="IM47" s="54"/>
      <c r="IN47" s="54"/>
      <c r="IO47" s="54"/>
      <c r="IP47" s="54"/>
      <c r="IQ47" s="54"/>
      <c r="IR47" s="54"/>
      <c r="IS47" s="54"/>
      <c r="IT47" s="54"/>
      <c r="IU47" s="54"/>
      <c r="IV47" s="54"/>
      <c r="IW47" s="54"/>
      <c r="IX47" s="54"/>
      <c r="IY47" s="54"/>
      <c r="IZ47" s="54"/>
      <c r="JA47" s="54"/>
      <c r="JB47" s="54"/>
    </row>
    <row x14ac:dyDescent="0.25" r="48" customHeight="1" ht="18">
      <c r="A48" s="54"/>
      <c r="B48" s="379"/>
      <c r="C48" s="380"/>
      <c r="D48" s="381"/>
      <c r="E48" s="382"/>
      <c r="F48" s="382"/>
      <c r="G48" s="381"/>
      <c r="H48" s="383" t="s">
        <v>432</v>
      </c>
      <c r="I48" s="384"/>
      <c r="J48" s="385">
        <f>J47</f>
      </c>
      <c r="K48" s="386">
        <f>K47</f>
      </c>
      <c r="L48" s="385">
        <f>L47</f>
      </c>
      <c r="M48" s="385">
        <f>M47</f>
      </c>
      <c r="N48" s="386">
        <f>N47</f>
      </c>
      <c r="O48" s="385">
        <f>O47</f>
      </c>
      <c r="P48" s="390"/>
      <c r="Q48" s="387"/>
      <c r="R48" s="387"/>
      <c r="S48" s="387"/>
      <c r="T48" s="387"/>
      <c r="U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87"/>
      <c r="AQ48" s="387"/>
      <c r="AR48" s="387"/>
      <c r="AS48" s="387"/>
      <c r="AT48" s="387"/>
      <c r="AU48" s="387"/>
      <c r="AV48" s="387"/>
      <c r="AW48" s="387"/>
      <c r="AX48" s="387"/>
      <c r="AY48" s="387"/>
      <c r="AZ48" s="387"/>
      <c r="BA48" s="387"/>
      <c r="BB48" s="387"/>
      <c r="BC48" s="387"/>
      <c r="BD48" s="387"/>
      <c r="BE48" s="387"/>
      <c r="BF48" s="387"/>
      <c r="BG48" s="387"/>
      <c r="BH48" s="387"/>
      <c r="BI48" s="387"/>
      <c r="BJ48" s="399"/>
      <c r="BK48" s="387"/>
      <c r="BL48" s="387"/>
      <c r="BM48" s="387"/>
      <c r="BN48" s="387"/>
      <c r="BO48" s="387"/>
      <c r="BP48" s="387"/>
      <c r="BQ48" s="387"/>
      <c r="BR48" s="387"/>
      <c r="BS48" s="387"/>
      <c r="BT48" s="422"/>
      <c r="BU48" s="387"/>
      <c r="BV48" s="387"/>
      <c r="BW48" s="387"/>
      <c r="BX48" s="387"/>
      <c r="BY48" s="387"/>
      <c r="BZ48" s="390"/>
      <c r="CA48" s="390"/>
      <c r="CB48" s="376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/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/>
      <c r="IJ48" s="54"/>
      <c r="IK48" s="54"/>
      <c r="IL48" s="54"/>
      <c r="IM48" s="54"/>
      <c r="IN48" s="54"/>
      <c r="IO48" s="54"/>
      <c r="IP48" s="54"/>
      <c r="IQ48" s="54"/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</row>
    <row x14ac:dyDescent="0.25" r="49" customHeight="1" ht="18">
      <c r="A49" s="54"/>
      <c r="B49" s="57"/>
      <c r="C49" s="50"/>
      <c r="D49" s="245"/>
      <c r="E49" s="246"/>
      <c r="F49" s="246"/>
      <c r="G49" s="245"/>
      <c r="H49" s="57"/>
      <c r="I49" s="52"/>
      <c r="J49" s="52"/>
      <c r="K49" s="52"/>
      <c r="L49" s="52"/>
      <c r="M49" s="52"/>
      <c r="N49" s="275"/>
      <c r="O49" s="209"/>
      <c r="P49" s="54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1"/>
      <c r="AL49" s="52"/>
      <c r="AM49" s="52"/>
      <c r="AN49" s="52"/>
      <c r="AO49" s="181"/>
      <c r="AP49" s="51"/>
      <c r="AQ49" s="52"/>
      <c r="AR49" s="52"/>
      <c r="AS49" s="52"/>
      <c r="AT49" s="181"/>
      <c r="AU49" s="51"/>
      <c r="AV49" s="52"/>
      <c r="AW49" s="52"/>
      <c r="AX49" s="52"/>
      <c r="AY49" s="52"/>
      <c r="AZ49" s="51"/>
      <c r="BA49" s="52"/>
      <c r="BB49" s="52"/>
      <c r="BC49" s="52"/>
      <c r="BD49" s="181"/>
      <c r="BE49" s="52"/>
      <c r="BF49" s="52"/>
      <c r="BG49" s="52"/>
      <c r="BH49" s="52"/>
      <c r="BI49" s="181"/>
      <c r="BJ49" s="51"/>
      <c r="BK49" s="52"/>
      <c r="BL49" s="52"/>
      <c r="BM49" s="52"/>
      <c r="BN49" s="181"/>
      <c r="BO49" s="51"/>
      <c r="BP49" s="52"/>
      <c r="BQ49" s="52"/>
      <c r="BR49" s="52"/>
      <c r="BS49" s="181"/>
      <c r="BT49" s="51"/>
      <c r="BU49" s="52"/>
      <c r="BV49" s="52"/>
      <c r="BW49" s="52"/>
      <c r="BX49" s="181"/>
      <c r="BY49" s="51"/>
      <c r="BZ49" s="183"/>
      <c r="CA49" s="54"/>
      <c r="CB49" s="54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  <c r="IW49" s="54"/>
      <c r="IX49" s="54"/>
      <c r="IY49" s="54"/>
      <c r="IZ49" s="54"/>
      <c r="JA49" s="54"/>
      <c r="JB49" s="54"/>
    </row>
    <row x14ac:dyDescent="0.25" r="50" customHeight="1" ht="18">
      <c r="A50" s="54"/>
      <c r="B50" s="57"/>
      <c r="C50" s="50"/>
      <c r="D50" s="245"/>
      <c r="E50" s="246"/>
      <c r="F50" s="246"/>
      <c r="G50" s="245"/>
      <c r="H50" s="57"/>
      <c r="I50" s="52"/>
      <c r="J50" s="52"/>
      <c r="K50" s="52"/>
      <c r="L50" s="52"/>
      <c r="M50" s="52"/>
      <c r="N50" s="275"/>
      <c r="O50" s="209"/>
      <c r="P50" s="54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1"/>
      <c r="AL50" s="52"/>
      <c r="AM50" s="52"/>
      <c r="AN50" s="52"/>
      <c r="AO50" s="181"/>
      <c r="AP50" s="51"/>
      <c r="AQ50" s="52"/>
      <c r="AR50" s="52"/>
      <c r="AS50" s="52"/>
      <c r="AT50" s="181"/>
      <c r="AU50" s="51"/>
      <c r="AV50" s="52"/>
      <c r="AW50" s="52"/>
      <c r="AX50" s="52"/>
      <c r="AY50" s="52"/>
      <c r="AZ50" s="51"/>
      <c r="BA50" s="52"/>
      <c r="BB50" s="52"/>
      <c r="BC50" s="52"/>
      <c r="BD50" s="181"/>
      <c r="BE50" s="52"/>
      <c r="BF50" s="52"/>
      <c r="BG50" s="52"/>
      <c r="BH50" s="52"/>
      <c r="BI50" s="181"/>
      <c r="BJ50" s="51"/>
      <c r="BK50" s="52"/>
      <c r="BL50" s="52"/>
      <c r="BM50" s="52"/>
      <c r="BN50" s="181"/>
      <c r="BO50" s="51"/>
      <c r="BP50" s="52"/>
      <c r="BQ50" s="52"/>
      <c r="BR50" s="52"/>
      <c r="BS50" s="181"/>
      <c r="BT50" s="51"/>
      <c r="BU50" s="52"/>
      <c r="BV50" s="52"/>
      <c r="BW50" s="52"/>
      <c r="BX50" s="181"/>
      <c r="BY50" s="51"/>
      <c r="BZ50" s="183"/>
      <c r="CA50" s="54"/>
      <c r="CB50" s="54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/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</row>
    <row x14ac:dyDescent="0.25" r="51" customHeight="1" ht="18">
      <c r="A51" s="54"/>
      <c r="B51" s="57"/>
      <c r="C51" s="50"/>
      <c r="D51" s="245"/>
      <c r="E51" s="246"/>
      <c r="F51" s="246"/>
      <c r="G51" s="245"/>
      <c r="H51" s="57"/>
      <c r="I51" s="52"/>
      <c r="J51" s="52"/>
      <c r="K51" s="52"/>
      <c r="L51" s="427"/>
      <c r="M51" s="52"/>
      <c r="N51" s="275"/>
      <c r="O51" s="209"/>
      <c r="P51" s="54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1"/>
      <c r="AL51" s="52"/>
      <c r="AM51" s="52"/>
      <c r="AN51" s="52"/>
      <c r="AO51" s="181"/>
      <c r="AP51" s="51"/>
      <c r="AQ51" s="52"/>
      <c r="AR51" s="52"/>
      <c r="AS51" s="52"/>
      <c r="AT51" s="181"/>
      <c r="AU51" s="51"/>
      <c r="AV51" s="52"/>
      <c r="AW51" s="52"/>
      <c r="AX51" s="52"/>
      <c r="AY51" s="52"/>
      <c r="AZ51" s="51"/>
      <c r="BA51" s="52"/>
      <c r="BB51" s="52"/>
      <c r="BC51" s="52"/>
      <c r="BD51" s="181"/>
      <c r="BE51" s="52"/>
      <c r="BF51" s="52"/>
      <c r="BG51" s="52"/>
      <c r="BH51" s="52"/>
      <c r="BI51" s="181"/>
      <c r="BJ51" s="51"/>
      <c r="BK51" s="52"/>
      <c r="BL51" s="52"/>
      <c r="BM51" s="52"/>
      <c r="BN51" s="181"/>
      <c r="BO51" s="51"/>
      <c r="BP51" s="52"/>
      <c r="BQ51" s="52"/>
      <c r="BR51" s="52"/>
      <c r="BS51" s="181"/>
      <c r="BT51" s="51"/>
      <c r="BU51" s="52"/>
      <c r="BV51" s="52"/>
      <c r="BW51" s="52"/>
      <c r="BX51" s="181"/>
      <c r="BY51" s="51"/>
      <c r="BZ51" s="183"/>
      <c r="CA51" s="54"/>
      <c r="CB51" s="54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/>
      <c r="FF51" s="54"/>
      <c r="FG51" s="54"/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</row>
    <row x14ac:dyDescent="0.25" r="52" customHeight="1" ht="18">
      <c r="A52" s="54"/>
      <c r="B52" s="57"/>
      <c r="C52" s="50"/>
      <c r="D52" s="245"/>
      <c r="E52" s="246"/>
      <c r="F52" s="246"/>
      <c r="G52" s="245"/>
      <c r="H52" s="57"/>
      <c r="I52" s="52"/>
      <c r="J52" s="52"/>
      <c r="K52" s="52"/>
      <c r="L52" s="52"/>
      <c r="M52" s="52"/>
      <c r="N52" s="275"/>
      <c r="O52" s="209"/>
      <c r="P52" s="54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1"/>
      <c r="AL52" s="52"/>
      <c r="AM52" s="52"/>
      <c r="AN52" s="52"/>
      <c r="AO52" s="52"/>
      <c r="AP52" s="51"/>
      <c r="AQ52" s="52"/>
      <c r="AR52" s="52"/>
      <c r="AS52" s="52"/>
      <c r="AT52" s="181"/>
      <c r="AU52" s="51"/>
      <c r="AV52" s="52"/>
      <c r="AW52" s="52"/>
      <c r="AX52" s="52"/>
      <c r="AY52" s="52"/>
      <c r="AZ52" s="51"/>
      <c r="BA52" s="52"/>
      <c r="BB52" s="52"/>
      <c r="BC52" s="52"/>
      <c r="BD52" s="181"/>
      <c r="BE52" s="52"/>
      <c r="BF52" s="52"/>
      <c r="BG52" s="52"/>
      <c r="BH52" s="52"/>
      <c r="BI52" s="181"/>
      <c r="BJ52" s="51"/>
      <c r="BK52" s="52"/>
      <c r="BL52" s="52"/>
      <c r="BM52" s="52"/>
      <c r="BN52" s="181"/>
      <c r="BO52" s="51"/>
      <c r="BP52" s="52"/>
      <c r="BQ52" s="52"/>
      <c r="BR52" s="52"/>
      <c r="BS52" s="181"/>
      <c r="BT52" s="51"/>
      <c r="BU52" s="52"/>
      <c r="BV52" s="52"/>
      <c r="BW52" s="52"/>
      <c r="BX52" s="181"/>
      <c r="BY52" s="51"/>
      <c r="BZ52" s="183"/>
      <c r="CA52" s="54"/>
      <c r="CB52" s="54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</row>
    <row x14ac:dyDescent="0.25" r="53" customHeight="1" ht="18">
      <c r="A53" s="54"/>
      <c r="B53" s="57"/>
      <c r="C53" s="50"/>
      <c r="D53" s="245"/>
      <c r="E53" s="246"/>
      <c r="F53" s="246"/>
      <c r="G53" s="245"/>
      <c r="H53" s="57"/>
      <c r="I53" s="52"/>
      <c r="J53" s="52"/>
      <c r="K53" s="52"/>
      <c r="L53" s="52"/>
      <c r="M53" s="52"/>
      <c r="N53" s="275"/>
      <c r="O53" s="209"/>
      <c r="P53" s="54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1"/>
      <c r="AL53" s="52"/>
      <c r="AM53" s="52"/>
      <c r="AN53" s="52"/>
      <c r="AO53" s="52"/>
      <c r="AP53" s="51"/>
      <c r="AQ53" s="52"/>
      <c r="AR53" s="52"/>
      <c r="AS53" s="52"/>
      <c r="AT53" s="181"/>
      <c r="AU53" s="51"/>
      <c r="AV53" s="52"/>
      <c r="AW53" s="52"/>
      <c r="AX53" s="52"/>
      <c r="AY53" s="52"/>
      <c r="AZ53" s="51"/>
      <c r="BA53" s="52"/>
      <c r="BB53" s="52"/>
      <c r="BC53" s="52"/>
      <c r="BD53" s="181"/>
      <c r="BE53" s="52"/>
      <c r="BF53" s="52"/>
      <c r="BG53" s="52"/>
      <c r="BH53" s="52"/>
      <c r="BI53" s="181"/>
      <c r="BJ53" s="51"/>
      <c r="BK53" s="52"/>
      <c r="BL53" s="52"/>
      <c r="BM53" s="52"/>
      <c r="BN53" s="181"/>
      <c r="BO53" s="51"/>
      <c r="BP53" s="52"/>
      <c r="BQ53" s="52"/>
      <c r="BR53" s="52"/>
      <c r="BS53" s="181"/>
      <c r="BT53" s="51"/>
      <c r="BU53" s="52"/>
      <c r="BV53" s="52"/>
      <c r="BW53" s="52"/>
      <c r="BX53" s="181"/>
      <c r="BY53" s="51"/>
      <c r="BZ53" s="183"/>
      <c r="CA53" s="54"/>
      <c r="CB53" s="54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4"/>
      <c r="FE53" s="54"/>
      <c r="FF53" s="54"/>
      <c r="FG53" s="54"/>
      <c r="FH53" s="54"/>
      <c r="FI53" s="54"/>
      <c r="FJ53" s="54"/>
      <c r="FK53" s="54"/>
      <c r="FL53" s="54"/>
      <c r="FM53" s="54"/>
      <c r="FN53" s="54"/>
      <c r="FO53" s="54"/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/>
      <c r="GI53" s="54"/>
      <c r="GJ53" s="54"/>
      <c r="GK53" s="54"/>
      <c r="GL53" s="54"/>
      <c r="GM53" s="54"/>
      <c r="GN53" s="54"/>
      <c r="GO53" s="54"/>
      <c r="GP53" s="54"/>
      <c r="GQ53" s="54"/>
      <c r="GR53" s="54"/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/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</row>
    <row x14ac:dyDescent="0.25" r="54" customHeight="1" ht="18">
      <c r="A54" s="54"/>
      <c r="B54" s="57"/>
      <c r="C54" s="50"/>
      <c r="D54" s="245"/>
      <c r="E54" s="246"/>
      <c r="F54" s="246"/>
      <c r="G54" s="245"/>
      <c r="H54" s="57"/>
      <c r="I54" s="52"/>
      <c r="J54" s="52"/>
      <c r="K54" s="52"/>
      <c r="L54" s="52"/>
      <c r="M54" s="52"/>
      <c r="N54" s="275"/>
      <c r="O54" s="209"/>
      <c r="P54" s="54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1"/>
      <c r="AL54" s="52"/>
      <c r="AM54" s="52"/>
      <c r="AN54" s="52"/>
      <c r="AO54" s="52"/>
      <c r="AP54" s="51"/>
      <c r="AQ54" s="52"/>
      <c r="AR54" s="52"/>
      <c r="AS54" s="52"/>
      <c r="AT54" s="181"/>
      <c r="AU54" s="51"/>
      <c r="AV54" s="52"/>
      <c r="AW54" s="52"/>
      <c r="AX54" s="52"/>
      <c r="AY54" s="52"/>
      <c r="AZ54" s="51"/>
      <c r="BA54" s="52"/>
      <c r="BB54" s="52"/>
      <c r="BC54" s="52"/>
      <c r="BD54" s="181"/>
      <c r="BE54" s="52"/>
      <c r="BF54" s="52"/>
      <c r="BG54" s="52"/>
      <c r="BH54" s="52"/>
      <c r="BI54" s="181"/>
      <c r="BJ54" s="51"/>
      <c r="BK54" s="52"/>
      <c r="BL54" s="52"/>
      <c r="BM54" s="52"/>
      <c r="BN54" s="181"/>
      <c r="BO54" s="51"/>
      <c r="BP54" s="52"/>
      <c r="BQ54" s="52"/>
      <c r="BR54" s="52"/>
      <c r="BS54" s="181"/>
      <c r="BT54" s="51"/>
      <c r="BU54" s="52"/>
      <c r="BV54" s="52"/>
      <c r="BW54" s="52"/>
      <c r="BX54" s="181"/>
      <c r="BY54" s="51"/>
      <c r="BZ54" s="183"/>
      <c r="CA54" s="54"/>
      <c r="CB54" s="54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54"/>
      <c r="FF54" s="54"/>
      <c r="FG54" s="54"/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/>
      <c r="GD54" s="54"/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</row>
    <row x14ac:dyDescent="0.25" r="55" customHeight="1" ht="18">
      <c r="A55" s="54"/>
      <c r="B55" s="57"/>
      <c r="C55" s="50"/>
      <c r="D55" s="245"/>
      <c r="E55" s="246"/>
      <c r="F55" s="246"/>
      <c r="G55" s="245"/>
      <c r="H55" s="57"/>
      <c r="I55" s="52"/>
      <c r="J55" s="52"/>
      <c r="K55" s="52"/>
      <c r="L55" s="52"/>
      <c r="M55" s="52"/>
      <c r="N55" s="275"/>
      <c r="O55" s="209"/>
      <c r="P55" s="54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1"/>
      <c r="AL55" s="52"/>
      <c r="AM55" s="52"/>
      <c r="AN55" s="52"/>
      <c r="AO55" s="52"/>
      <c r="AP55" s="51"/>
      <c r="AQ55" s="52"/>
      <c r="AR55" s="52"/>
      <c r="AS55" s="52"/>
      <c r="AT55" s="181"/>
      <c r="AU55" s="51"/>
      <c r="AV55" s="52"/>
      <c r="AW55" s="52"/>
      <c r="AX55" s="52"/>
      <c r="AY55" s="52"/>
      <c r="AZ55" s="51"/>
      <c r="BA55" s="52"/>
      <c r="BB55" s="52"/>
      <c r="BC55" s="52"/>
      <c r="BD55" s="181"/>
      <c r="BE55" s="52"/>
      <c r="BF55" s="52"/>
      <c r="BG55" s="52"/>
      <c r="BH55" s="52"/>
      <c r="BI55" s="181"/>
      <c r="BJ55" s="51"/>
      <c r="BK55" s="52"/>
      <c r="BL55" s="52"/>
      <c r="BM55" s="52"/>
      <c r="BN55" s="181"/>
      <c r="BO55" s="51"/>
      <c r="BP55" s="52"/>
      <c r="BQ55" s="52"/>
      <c r="BR55" s="52"/>
      <c r="BS55" s="181"/>
      <c r="BT55" s="51"/>
      <c r="BU55" s="52"/>
      <c r="BV55" s="52"/>
      <c r="BW55" s="52"/>
      <c r="BX55" s="181"/>
      <c r="BY55" s="51"/>
      <c r="BZ55" s="183"/>
      <c r="CA55" s="54"/>
      <c r="CB55" s="54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4"/>
      <c r="FE55" s="54"/>
      <c r="FF55" s="54"/>
      <c r="FG55" s="54"/>
      <c r="FH55" s="54"/>
      <c r="FI55" s="54"/>
      <c r="FJ55" s="54"/>
      <c r="FK55" s="54"/>
      <c r="FL55" s="54"/>
      <c r="FM55" s="54"/>
      <c r="FN55" s="54"/>
      <c r="FO55" s="54"/>
      <c r="FP55" s="54"/>
      <c r="FQ55" s="54"/>
      <c r="FR55" s="54"/>
      <c r="FS55" s="54"/>
      <c r="FT55" s="54"/>
      <c r="FU55" s="54"/>
      <c r="FV55" s="54"/>
      <c r="FW55" s="54"/>
      <c r="FX55" s="54"/>
      <c r="FY55" s="54"/>
      <c r="FZ55" s="54"/>
      <c r="GA55" s="54"/>
      <c r="GB55" s="54"/>
      <c r="GC55" s="54"/>
      <c r="GD55" s="54"/>
      <c r="GE55" s="54"/>
      <c r="GF55" s="54"/>
      <c r="GG55" s="54"/>
      <c r="GH55" s="54"/>
      <c r="GI55" s="54"/>
      <c r="GJ55" s="54"/>
      <c r="GK55" s="54"/>
      <c r="GL55" s="54"/>
      <c r="GM55" s="54"/>
      <c r="GN55" s="54"/>
      <c r="GO55" s="54"/>
      <c r="GP55" s="54"/>
      <c r="GQ55" s="54"/>
      <c r="GR55" s="54"/>
      <c r="GS55" s="54"/>
      <c r="GT55" s="54"/>
      <c r="GU55" s="54"/>
      <c r="GV55" s="54"/>
      <c r="GW55" s="54"/>
      <c r="GX55" s="54"/>
      <c r="GY55" s="54"/>
      <c r="GZ55" s="54"/>
      <c r="HA55" s="54"/>
      <c r="HB55" s="54"/>
      <c r="HC55" s="54"/>
      <c r="HD55" s="54"/>
      <c r="HE55" s="54"/>
      <c r="HF55" s="54"/>
      <c r="HG55" s="54"/>
      <c r="HH55" s="54"/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  <c r="IG55" s="54"/>
      <c r="IH55" s="54"/>
      <c r="II55" s="54"/>
      <c r="IJ55" s="54"/>
      <c r="IK55" s="54"/>
      <c r="IL55" s="54"/>
      <c r="IM55" s="54"/>
      <c r="IN55" s="54"/>
      <c r="IO55" s="54"/>
      <c r="IP55" s="54"/>
      <c r="IQ55" s="54"/>
      <c r="IR55" s="54"/>
      <c r="IS55" s="54"/>
      <c r="IT55" s="54"/>
      <c r="IU55" s="54"/>
      <c r="IV55" s="54"/>
      <c r="IW55" s="54"/>
      <c r="IX55" s="54"/>
      <c r="IY55" s="54"/>
      <c r="IZ55" s="54"/>
      <c r="JA55" s="54"/>
      <c r="JB55" s="54"/>
    </row>
    <row x14ac:dyDescent="0.25" r="56" customHeight="1" ht="18">
      <c r="A56" s="54"/>
      <c r="B56" s="57"/>
      <c r="C56" s="50"/>
      <c r="D56" s="245"/>
      <c r="E56" s="246"/>
      <c r="F56" s="246"/>
      <c r="G56" s="245"/>
      <c r="H56" s="57"/>
      <c r="I56" s="52"/>
      <c r="J56" s="52"/>
      <c r="K56" s="52"/>
      <c r="L56" s="52"/>
      <c r="M56" s="52"/>
      <c r="N56" s="275"/>
      <c r="O56" s="209"/>
      <c r="P56" s="54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1"/>
      <c r="AL56" s="52"/>
      <c r="AM56" s="52"/>
      <c r="AN56" s="52"/>
      <c r="AO56" s="52"/>
      <c r="AP56" s="51"/>
      <c r="AQ56" s="52"/>
      <c r="AR56" s="52"/>
      <c r="AS56" s="52"/>
      <c r="AT56" s="181"/>
      <c r="AU56" s="51"/>
      <c r="AV56" s="52"/>
      <c r="AW56" s="52"/>
      <c r="AX56" s="52"/>
      <c r="AY56" s="181"/>
      <c r="AZ56" s="51"/>
      <c r="BA56" s="52"/>
      <c r="BB56" s="52"/>
      <c r="BC56" s="52"/>
      <c r="BD56" s="52"/>
      <c r="BE56" s="52"/>
      <c r="BF56" s="52"/>
      <c r="BG56" s="52"/>
      <c r="BH56" s="52"/>
      <c r="BI56" s="181"/>
      <c r="BJ56" s="51"/>
      <c r="BK56" s="52"/>
      <c r="BL56" s="52"/>
      <c r="BM56" s="52"/>
      <c r="BN56" s="181"/>
      <c r="BO56" s="51"/>
      <c r="BP56" s="52"/>
      <c r="BQ56" s="52"/>
      <c r="BR56" s="52"/>
      <c r="BS56" s="181"/>
      <c r="BT56" s="51"/>
      <c r="BU56" s="52"/>
      <c r="BV56" s="52"/>
      <c r="BW56" s="52"/>
      <c r="BX56" s="181"/>
      <c r="BY56" s="51"/>
      <c r="BZ56" s="183"/>
      <c r="CA56" s="54"/>
      <c r="CB56" s="54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  <c r="DR56" s="72"/>
      <c r="DS56" s="72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</row>
    <row x14ac:dyDescent="0.25" r="57" customHeight="1" ht="18">
      <c r="A57" s="54"/>
      <c r="B57" s="57"/>
      <c r="C57" s="50"/>
      <c r="D57" s="245"/>
      <c r="E57" s="246"/>
      <c r="F57" s="246"/>
      <c r="G57" s="245"/>
      <c r="H57" s="57"/>
      <c r="I57" s="183"/>
      <c r="J57" s="427"/>
      <c r="K57" s="427"/>
      <c r="L57" s="52"/>
      <c r="M57" s="52"/>
      <c r="N57" s="275"/>
      <c r="O57" s="209"/>
      <c r="P57" s="54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1"/>
      <c r="AL57" s="52"/>
      <c r="AM57" s="52"/>
      <c r="AN57" s="52"/>
      <c r="AO57" s="52"/>
      <c r="AP57" s="51"/>
      <c r="AQ57" s="52"/>
      <c r="AR57" s="52"/>
      <c r="AS57" s="52"/>
      <c r="AT57" s="181"/>
      <c r="AU57" s="51"/>
      <c r="AV57" s="52"/>
      <c r="AW57" s="52"/>
      <c r="AX57" s="52"/>
      <c r="AY57" s="181"/>
      <c r="AZ57" s="51"/>
      <c r="BA57" s="52"/>
      <c r="BB57" s="52"/>
      <c r="BC57" s="52"/>
      <c r="BD57" s="52"/>
      <c r="BE57" s="52"/>
      <c r="BF57" s="52"/>
      <c r="BG57" s="52"/>
      <c r="BH57" s="52"/>
      <c r="BI57" s="181"/>
      <c r="BJ57" s="51"/>
      <c r="BK57" s="52"/>
      <c r="BL57" s="52"/>
      <c r="BM57" s="52"/>
      <c r="BN57" s="181"/>
      <c r="BO57" s="51"/>
      <c r="BP57" s="52"/>
      <c r="BQ57" s="52"/>
      <c r="BR57" s="52"/>
      <c r="BS57" s="181"/>
      <c r="BT57" s="51"/>
      <c r="BU57" s="52"/>
      <c r="BV57" s="52"/>
      <c r="BW57" s="52"/>
      <c r="BX57" s="52"/>
      <c r="BY57" s="416"/>
      <c r="BZ57" s="52"/>
      <c r="CA57" s="396"/>
      <c r="CB57" s="396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/>
      <c r="GK57" s="54"/>
      <c r="GL57" s="54"/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/>
      <c r="IJ57" s="54"/>
      <c r="IK57" s="54"/>
      <c r="IL57" s="54"/>
      <c r="IM57" s="54"/>
      <c r="IN57" s="54"/>
      <c r="IO57" s="54"/>
      <c r="IP57" s="54"/>
      <c r="IQ57" s="54"/>
      <c r="IR57" s="54"/>
      <c r="IS57" s="54"/>
      <c r="IT57" s="54"/>
      <c r="IU57" s="54"/>
      <c r="IV57" s="54"/>
      <c r="IW57" s="54"/>
      <c r="IX57" s="54"/>
      <c r="IY57" s="54"/>
      <c r="IZ57" s="54"/>
      <c r="JA57" s="54"/>
      <c r="JB57" s="54"/>
    </row>
    <row x14ac:dyDescent="0.25" r="58" customHeight="1" ht="18">
      <c r="A58" s="54"/>
      <c r="B58" s="428" t="s">
        <v>442</v>
      </c>
      <c r="C58" s="380"/>
      <c r="D58" s="380"/>
      <c r="E58" s="429"/>
      <c r="F58" s="429"/>
      <c r="G58" s="380"/>
      <c r="H58" s="380"/>
      <c r="I58" s="380"/>
      <c r="J58" s="430"/>
      <c r="K58" s="430"/>
      <c r="L58" s="430"/>
      <c r="M58" s="430"/>
      <c r="N58" s="430"/>
      <c r="O58" s="430"/>
      <c r="P58" s="380"/>
      <c r="Q58" s="399"/>
      <c r="R58" s="387"/>
      <c r="S58" s="387"/>
      <c r="T58" s="387"/>
      <c r="U58" s="387"/>
      <c r="V58" s="387"/>
      <c r="W58" s="387"/>
      <c r="X58" s="387"/>
      <c r="Y58" s="387"/>
      <c r="Z58" s="387"/>
      <c r="AA58" s="387"/>
      <c r="AB58" s="387"/>
      <c r="AC58" s="387"/>
      <c r="AD58" s="387"/>
      <c r="AE58" s="387"/>
      <c r="AF58" s="387"/>
      <c r="AG58" s="387"/>
      <c r="AH58" s="387"/>
      <c r="AI58" s="387"/>
      <c r="AJ58" s="387"/>
      <c r="AK58" s="387"/>
      <c r="AL58" s="387"/>
      <c r="AM58" s="387"/>
      <c r="AN58" s="387"/>
      <c r="AO58" s="387"/>
      <c r="AP58" s="387"/>
      <c r="AQ58" s="387"/>
      <c r="AR58" s="387"/>
      <c r="AS58" s="387"/>
      <c r="AT58" s="387"/>
      <c r="AU58" s="387"/>
      <c r="AV58" s="387"/>
      <c r="AW58" s="387"/>
      <c r="AX58" s="387"/>
      <c r="AY58" s="387"/>
      <c r="AZ58" s="387"/>
      <c r="BA58" s="387"/>
      <c r="BB58" s="387"/>
      <c r="BC58" s="387"/>
      <c r="BD58" s="387"/>
      <c r="BE58" s="387"/>
      <c r="BF58" s="387"/>
      <c r="BG58" s="387"/>
      <c r="BH58" s="387"/>
      <c r="BI58" s="387"/>
      <c r="BJ58" s="399"/>
      <c r="BK58" s="387"/>
      <c r="BL58" s="387"/>
      <c r="BM58" s="387"/>
      <c r="BN58" s="387"/>
      <c r="BO58" s="387"/>
      <c r="BP58" s="387"/>
      <c r="BQ58" s="387"/>
      <c r="BR58" s="387"/>
      <c r="BS58" s="387"/>
      <c r="BT58" s="422"/>
      <c r="BU58" s="387"/>
      <c r="BV58" s="387"/>
      <c r="BW58" s="387"/>
      <c r="BX58" s="387"/>
      <c r="BY58" s="387"/>
      <c r="BZ58" s="390"/>
      <c r="CA58" s="390"/>
      <c r="CB58" s="41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/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</row>
    <row x14ac:dyDescent="0.25" r="59" customHeight="1" ht="18">
      <c r="A59" s="54"/>
      <c r="B59" s="50"/>
      <c r="C59" s="50"/>
      <c r="D59" s="249"/>
      <c r="E59" s="249"/>
      <c r="F59" s="249"/>
      <c r="G59" s="249"/>
      <c r="H59" s="50"/>
      <c r="I59" s="52"/>
      <c r="J59" s="52"/>
      <c r="K59" s="52"/>
      <c r="L59" s="52"/>
      <c r="M59" s="52"/>
      <c r="N59" s="52"/>
      <c r="O59" s="52"/>
      <c r="P59" s="54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181"/>
      <c r="AK59" s="51"/>
      <c r="AL59" s="52"/>
      <c r="AM59" s="52"/>
      <c r="AN59" s="52"/>
      <c r="AO59" s="181"/>
      <c r="AP59" s="51"/>
      <c r="AQ59" s="52"/>
      <c r="AR59" s="52"/>
      <c r="AS59" s="52"/>
      <c r="AT59" s="181"/>
      <c r="AU59" s="51"/>
      <c r="AV59" s="52"/>
      <c r="AW59" s="52"/>
      <c r="AX59" s="52"/>
      <c r="AY59" s="181"/>
      <c r="AZ59" s="51"/>
      <c r="BA59" s="52"/>
      <c r="BB59" s="52"/>
      <c r="BC59" s="52"/>
      <c r="BD59" s="181"/>
      <c r="BE59" s="51"/>
      <c r="BF59" s="52"/>
      <c r="BG59" s="52"/>
      <c r="BH59" s="52"/>
      <c r="BI59" s="181"/>
      <c r="BJ59" s="51"/>
      <c r="BK59" s="52"/>
      <c r="BL59" s="52"/>
      <c r="BM59" s="52"/>
      <c r="BN59" s="181"/>
      <c r="BO59" s="51"/>
      <c r="BP59" s="52"/>
      <c r="BQ59" s="52"/>
      <c r="BR59" s="52"/>
      <c r="BS59" s="181"/>
      <c r="BT59" s="51"/>
      <c r="BU59" s="52"/>
      <c r="BV59" s="52"/>
      <c r="BW59" s="52"/>
      <c r="BX59" s="181"/>
      <c r="BY59" s="51"/>
      <c r="BZ59" s="183"/>
      <c r="CA59" s="54"/>
      <c r="CB59" s="54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4"/>
      <c r="FE59" s="54"/>
      <c r="FF59" s="54"/>
      <c r="FG59" s="54"/>
      <c r="FH59" s="54"/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</row>
    <row x14ac:dyDescent="0.25" r="60" customHeight="1" ht="18">
      <c r="A60" s="54"/>
      <c r="B60" s="50"/>
      <c r="C60" s="50"/>
      <c r="D60" s="249"/>
      <c r="E60" s="249"/>
      <c r="F60" s="249"/>
      <c r="G60" s="249"/>
      <c r="H60" s="50"/>
      <c r="I60" s="52"/>
      <c r="J60" s="52"/>
      <c r="K60" s="52"/>
      <c r="L60" s="52"/>
      <c r="M60" s="52"/>
      <c r="N60" s="52"/>
      <c r="O60" s="52"/>
      <c r="P60" s="54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181"/>
      <c r="AK60" s="51"/>
      <c r="AL60" s="52"/>
      <c r="AM60" s="52"/>
      <c r="AN60" s="52"/>
      <c r="AO60" s="181"/>
      <c r="AP60" s="51"/>
      <c r="AQ60" s="52"/>
      <c r="AR60" s="52"/>
      <c r="AS60" s="52"/>
      <c r="AT60" s="181"/>
      <c r="AU60" s="51"/>
      <c r="AV60" s="52"/>
      <c r="AW60" s="52"/>
      <c r="AX60" s="52"/>
      <c r="AY60" s="181"/>
      <c r="AZ60" s="51"/>
      <c r="BA60" s="52"/>
      <c r="BB60" s="52"/>
      <c r="BC60" s="52"/>
      <c r="BD60" s="181"/>
      <c r="BE60" s="51"/>
      <c r="BF60" s="52"/>
      <c r="BG60" s="52"/>
      <c r="BH60" s="52"/>
      <c r="BI60" s="181"/>
      <c r="BJ60" s="51"/>
      <c r="BK60" s="52"/>
      <c r="BL60" s="52"/>
      <c r="BM60" s="52"/>
      <c r="BN60" s="181"/>
      <c r="BO60" s="51"/>
      <c r="BP60" s="52"/>
      <c r="BQ60" s="52"/>
      <c r="BR60" s="52"/>
      <c r="BS60" s="181"/>
      <c r="BT60" s="51"/>
      <c r="BU60" s="52"/>
      <c r="BV60" s="52"/>
      <c r="BW60" s="52"/>
      <c r="BX60" s="181"/>
      <c r="BY60" s="51"/>
      <c r="BZ60" s="183"/>
      <c r="CA60" s="54"/>
      <c r="CB60" s="54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4"/>
      <c r="FE60" s="54"/>
      <c r="FF60" s="54"/>
      <c r="FG60" s="54"/>
      <c r="FH60" s="54"/>
      <c r="FI60" s="54"/>
      <c r="FJ60" s="54"/>
      <c r="FK60" s="54"/>
      <c r="FL60" s="54"/>
      <c r="FM60" s="54"/>
      <c r="FN60" s="54"/>
      <c r="FO60" s="54"/>
      <c r="FP60" s="54"/>
      <c r="FQ60" s="54"/>
      <c r="FR60" s="54"/>
      <c r="FS60" s="54"/>
      <c r="FT60" s="54"/>
      <c r="FU60" s="54"/>
      <c r="FV60" s="54"/>
      <c r="FW60" s="54"/>
      <c r="FX60" s="54"/>
      <c r="FY60" s="54"/>
      <c r="FZ60" s="54"/>
      <c r="GA60" s="54"/>
      <c r="GB60" s="54"/>
      <c r="GC60" s="54"/>
      <c r="GD60" s="54"/>
      <c r="GE60" s="54"/>
      <c r="GF60" s="54"/>
      <c r="GG60" s="54"/>
      <c r="GH60" s="54"/>
      <c r="GI60" s="54"/>
      <c r="GJ60" s="54"/>
      <c r="GK60" s="54"/>
      <c r="GL60" s="54"/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4"/>
      <c r="IC60" s="54"/>
      <c r="ID60" s="54"/>
      <c r="IE60" s="54"/>
      <c r="IF60" s="54"/>
      <c r="IG60" s="54"/>
      <c r="IH60" s="54"/>
      <c r="II60" s="54"/>
      <c r="IJ60" s="54"/>
      <c r="IK60" s="54"/>
      <c r="IL60" s="54"/>
      <c r="IM60" s="54"/>
      <c r="IN60" s="54"/>
      <c r="IO60" s="54"/>
      <c r="IP60" s="54"/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</row>
    <row x14ac:dyDescent="0.25" r="61" customHeight="1" ht="18">
      <c r="A61" s="54"/>
      <c r="B61" s="50"/>
      <c r="C61" s="50"/>
      <c r="D61" s="249"/>
      <c r="E61" s="249"/>
      <c r="F61" s="249"/>
      <c r="G61" s="249"/>
      <c r="H61" s="50"/>
      <c r="I61" s="52"/>
      <c r="J61" s="52"/>
      <c r="K61" s="52"/>
      <c r="L61" s="427"/>
      <c r="M61" s="52"/>
      <c r="N61" s="52"/>
      <c r="O61" s="52"/>
      <c r="P61" s="54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181"/>
      <c r="AK61" s="51"/>
      <c r="AL61" s="52"/>
      <c r="AM61" s="52"/>
      <c r="AN61" s="52"/>
      <c r="AO61" s="181"/>
      <c r="AP61" s="51"/>
      <c r="AQ61" s="52"/>
      <c r="AR61" s="52"/>
      <c r="AS61" s="52"/>
      <c r="AT61" s="181"/>
      <c r="AU61" s="51"/>
      <c r="AV61" s="52"/>
      <c r="AW61" s="52"/>
      <c r="AX61" s="52"/>
      <c r="AY61" s="181"/>
      <c r="AZ61" s="51"/>
      <c r="BA61" s="52"/>
      <c r="BB61" s="52"/>
      <c r="BC61" s="52"/>
      <c r="BD61" s="181"/>
      <c r="BE61" s="51"/>
      <c r="BF61" s="52"/>
      <c r="BG61" s="52"/>
      <c r="BH61" s="52"/>
      <c r="BI61" s="181"/>
      <c r="BJ61" s="51"/>
      <c r="BK61" s="52"/>
      <c r="BL61" s="52"/>
      <c r="BM61" s="52"/>
      <c r="BN61" s="181"/>
      <c r="BO61" s="51"/>
      <c r="BP61" s="52"/>
      <c r="BQ61" s="52"/>
      <c r="BR61" s="52"/>
      <c r="BS61" s="181"/>
      <c r="BT61" s="51"/>
      <c r="BU61" s="52"/>
      <c r="BV61" s="52"/>
      <c r="BW61" s="52"/>
      <c r="BX61" s="181"/>
      <c r="BY61" s="51"/>
      <c r="BZ61" s="183"/>
      <c r="CA61" s="54"/>
      <c r="CB61" s="54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4"/>
      <c r="FE61" s="54"/>
      <c r="FF61" s="54"/>
      <c r="FG61" s="54"/>
      <c r="FH61" s="54"/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/>
      <c r="FW61" s="54"/>
      <c r="FX61" s="54"/>
      <c r="FY61" s="54"/>
      <c r="FZ61" s="54"/>
      <c r="GA61" s="54"/>
      <c r="GB61" s="54"/>
      <c r="GC61" s="54"/>
      <c r="GD61" s="54"/>
      <c r="GE61" s="54"/>
      <c r="GF61" s="54"/>
      <c r="GG61" s="54"/>
      <c r="GH61" s="54"/>
      <c r="GI61" s="54"/>
      <c r="GJ61" s="54"/>
      <c r="GK61" s="54"/>
      <c r="GL61" s="54"/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/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/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</row>
    <row x14ac:dyDescent="0.25" r="62" customHeight="1" ht="18">
      <c r="A62" s="54"/>
      <c r="B62" s="50"/>
      <c r="C62" s="50"/>
      <c r="D62" s="249"/>
      <c r="E62" s="249"/>
      <c r="F62" s="249"/>
      <c r="G62" s="249"/>
      <c r="H62" s="50"/>
      <c r="I62" s="52"/>
      <c r="J62" s="52"/>
      <c r="K62" s="52"/>
      <c r="L62" s="52"/>
      <c r="M62" s="52"/>
      <c r="N62" s="52"/>
      <c r="O62" s="52"/>
      <c r="P62" s="54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181"/>
      <c r="AK62" s="51"/>
      <c r="AL62" s="52"/>
      <c r="AM62" s="52"/>
      <c r="AN62" s="52"/>
      <c r="AO62" s="181"/>
      <c r="AP62" s="51"/>
      <c r="AQ62" s="52"/>
      <c r="AR62" s="52"/>
      <c r="AS62" s="52"/>
      <c r="AT62" s="181"/>
      <c r="AU62" s="51"/>
      <c r="AV62" s="52"/>
      <c r="AW62" s="52"/>
      <c r="AX62" s="52"/>
      <c r="AY62" s="181"/>
      <c r="AZ62" s="51"/>
      <c r="BA62" s="52"/>
      <c r="BB62" s="52"/>
      <c r="BC62" s="52"/>
      <c r="BD62" s="181"/>
      <c r="BE62" s="51"/>
      <c r="BF62" s="52"/>
      <c r="BG62" s="52"/>
      <c r="BH62" s="52"/>
      <c r="BI62" s="181"/>
      <c r="BJ62" s="51"/>
      <c r="BK62" s="52"/>
      <c r="BL62" s="52"/>
      <c r="BM62" s="52"/>
      <c r="BN62" s="181"/>
      <c r="BO62" s="51"/>
      <c r="BP62" s="52"/>
      <c r="BQ62" s="52"/>
      <c r="BR62" s="52"/>
      <c r="BS62" s="181"/>
      <c r="BT62" s="51"/>
      <c r="BU62" s="52"/>
      <c r="BV62" s="52"/>
      <c r="BW62" s="52"/>
      <c r="BX62" s="181"/>
      <c r="BY62" s="51"/>
      <c r="BZ62" s="183"/>
      <c r="CA62" s="54"/>
      <c r="CB62" s="54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  <c r="DR62" s="72"/>
      <c r="DS62" s="72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4"/>
      <c r="FE62" s="54"/>
      <c r="FF62" s="54"/>
      <c r="FG62" s="54"/>
      <c r="FH62" s="54"/>
      <c r="FI62" s="54"/>
      <c r="FJ62" s="54"/>
      <c r="FK62" s="54"/>
      <c r="FL62" s="54"/>
      <c r="FM62" s="54"/>
      <c r="FN62" s="54"/>
      <c r="FO62" s="54"/>
      <c r="FP62" s="54"/>
      <c r="FQ62" s="54"/>
      <c r="FR62" s="54"/>
      <c r="FS62" s="54"/>
      <c r="FT62" s="54"/>
      <c r="FU62" s="54"/>
      <c r="FV62" s="54"/>
      <c r="FW62" s="54"/>
      <c r="FX62" s="54"/>
      <c r="FY62" s="54"/>
      <c r="FZ62" s="54"/>
      <c r="GA62" s="54"/>
      <c r="GB62" s="54"/>
      <c r="GC62" s="54"/>
      <c r="GD62" s="54"/>
      <c r="GE62" s="54"/>
      <c r="GF62" s="54"/>
      <c r="GG62" s="54"/>
      <c r="GH62" s="54"/>
      <c r="GI62" s="54"/>
      <c r="GJ62" s="54"/>
      <c r="GK62" s="54"/>
      <c r="GL62" s="54"/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/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/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</row>
    <row x14ac:dyDescent="0.25" r="63" customHeight="1" ht="18">
      <c r="A63" s="54"/>
      <c r="B63" s="50"/>
      <c r="C63" s="50"/>
      <c r="D63" s="249"/>
      <c r="E63" s="249"/>
      <c r="F63" s="249"/>
      <c r="G63" s="249"/>
      <c r="H63" s="50"/>
      <c r="I63" s="52"/>
      <c r="J63" s="52"/>
      <c r="K63" s="52"/>
      <c r="L63" s="52"/>
      <c r="M63" s="52"/>
      <c r="N63" s="52"/>
      <c r="O63" s="52"/>
      <c r="P63" s="54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181"/>
      <c r="AK63" s="51"/>
      <c r="AL63" s="52"/>
      <c r="AM63" s="52"/>
      <c r="AN63" s="52"/>
      <c r="AO63" s="181"/>
      <c r="AP63" s="51"/>
      <c r="AQ63" s="52"/>
      <c r="AR63" s="52"/>
      <c r="AS63" s="52"/>
      <c r="AT63" s="181"/>
      <c r="AU63" s="51"/>
      <c r="AV63" s="52"/>
      <c r="AW63" s="52"/>
      <c r="AX63" s="52"/>
      <c r="AY63" s="181"/>
      <c r="AZ63" s="51"/>
      <c r="BA63" s="52"/>
      <c r="BB63" s="52"/>
      <c r="BC63" s="52"/>
      <c r="BD63" s="181"/>
      <c r="BE63" s="51"/>
      <c r="BF63" s="52"/>
      <c r="BG63" s="52"/>
      <c r="BH63" s="52"/>
      <c r="BI63" s="181"/>
      <c r="BJ63" s="51"/>
      <c r="BK63" s="52"/>
      <c r="BL63" s="52"/>
      <c r="BM63" s="52"/>
      <c r="BN63" s="181"/>
      <c r="BO63" s="51"/>
      <c r="BP63" s="52"/>
      <c r="BQ63" s="52"/>
      <c r="BR63" s="52"/>
      <c r="BS63" s="181"/>
      <c r="BT63" s="51"/>
      <c r="BU63" s="52"/>
      <c r="BV63" s="52"/>
      <c r="BW63" s="52"/>
      <c r="BX63" s="181"/>
      <c r="BY63" s="51"/>
      <c r="BZ63" s="183"/>
      <c r="CA63" s="54"/>
      <c r="CB63" s="54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4"/>
      <c r="FE63" s="54"/>
      <c r="FF63" s="54"/>
      <c r="FG63" s="54"/>
      <c r="FH63" s="54"/>
      <c r="FI63" s="54"/>
      <c r="FJ63" s="54"/>
      <c r="FK63" s="54"/>
      <c r="FL63" s="54"/>
      <c r="FM63" s="54"/>
      <c r="FN63" s="54"/>
      <c r="FO63" s="54"/>
      <c r="FP63" s="54"/>
      <c r="FQ63" s="54"/>
      <c r="FR63" s="54"/>
      <c r="FS63" s="54"/>
      <c r="FT63" s="54"/>
      <c r="FU63" s="54"/>
      <c r="FV63" s="54"/>
      <c r="FW63" s="54"/>
      <c r="FX63" s="54"/>
      <c r="FY63" s="54"/>
      <c r="FZ63" s="54"/>
      <c r="GA63" s="54"/>
      <c r="GB63" s="54"/>
      <c r="GC63" s="54"/>
      <c r="GD63" s="54"/>
      <c r="GE63" s="54"/>
      <c r="GF63" s="54"/>
      <c r="GG63" s="54"/>
      <c r="GH63" s="54"/>
      <c r="GI63" s="54"/>
      <c r="GJ63" s="54"/>
      <c r="GK63" s="54"/>
      <c r="GL63" s="54"/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/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/>
      <c r="IB63" s="54"/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</row>
    <row x14ac:dyDescent="0.25" r="64" customHeight="1" ht="18">
      <c r="A64" s="54"/>
      <c r="B64" s="98"/>
      <c r="C64" s="50"/>
      <c r="D64" s="258"/>
      <c r="E64" s="258"/>
      <c r="F64" s="258"/>
      <c r="G64" s="258"/>
      <c r="H64" s="50"/>
      <c r="I64" s="52"/>
      <c r="J64" s="52"/>
      <c r="K64" s="52"/>
      <c r="L64" s="52"/>
      <c r="M64" s="52"/>
      <c r="N64" s="52"/>
      <c r="O64" s="52"/>
      <c r="P64" s="54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181"/>
      <c r="AK64" s="51"/>
      <c r="AL64" s="52"/>
      <c r="AM64" s="52"/>
      <c r="AN64" s="52"/>
      <c r="AO64" s="181"/>
      <c r="AP64" s="51"/>
      <c r="AQ64" s="52"/>
      <c r="AR64" s="52"/>
      <c r="AS64" s="52"/>
      <c r="AT64" s="181"/>
      <c r="AU64" s="51"/>
      <c r="AV64" s="52"/>
      <c r="AW64" s="52"/>
      <c r="AX64" s="52"/>
      <c r="AY64" s="181"/>
      <c r="AZ64" s="51"/>
      <c r="BA64" s="52"/>
      <c r="BB64" s="52"/>
      <c r="BC64" s="52"/>
      <c r="BD64" s="181"/>
      <c r="BE64" s="51"/>
      <c r="BF64" s="52"/>
      <c r="BG64" s="52"/>
      <c r="BH64" s="52"/>
      <c r="BI64" s="181"/>
      <c r="BJ64" s="51"/>
      <c r="BK64" s="52"/>
      <c r="BL64" s="52"/>
      <c r="BM64" s="52"/>
      <c r="BN64" s="181"/>
      <c r="BO64" s="51"/>
      <c r="BP64" s="52"/>
      <c r="BQ64" s="52"/>
      <c r="BR64" s="52"/>
      <c r="BS64" s="181"/>
      <c r="BT64" s="51"/>
      <c r="BU64" s="52"/>
      <c r="BV64" s="52"/>
      <c r="BW64" s="52"/>
      <c r="BX64" s="181"/>
      <c r="BY64" s="51"/>
      <c r="BZ64" s="183"/>
      <c r="CA64" s="54"/>
      <c r="CB64" s="54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4"/>
      <c r="FE64" s="54"/>
      <c r="FF64" s="54"/>
      <c r="FG64" s="54"/>
      <c r="FH64" s="54"/>
      <c r="FI64" s="54"/>
      <c r="FJ64" s="54"/>
      <c r="FK64" s="54"/>
      <c r="FL64" s="54"/>
      <c r="FM64" s="54"/>
      <c r="FN64" s="54"/>
      <c r="FO64" s="54"/>
      <c r="FP64" s="54"/>
      <c r="FQ64" s="54"/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/>
      <c r="GE64" s="54"/>
      <c r="GF64" s="54"/>
      <c r="GG64" s="54"/>
      <c r="GH64" s="54"/>
      <c r="GI64" s="54"/>
      <c r="GJ64" s="54"/>
      <c r="GK64" s="54"/>
      <c r="GL64" s="54"/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/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</row>
    <row x14ac:dyDescent="0.25" r="65" customHeight="1" ht="18">
      <c r="A65" s="54"/>
      <c r="B65" s="50"/>
      <c r="C65" s="50"/>
      <c r="D65" s="249"/>
      <c r="E65" s="249"/>
      <c r="F65" s="249"/>
      <c r="G65" s="249"/>
      <c r="H65" s="50"/>
      <c r="I65" s="52"/>
      <c r="J65" s="52"/>
      <c r="K65" s="52"/>
      <c r="L65" s="52"/>
      <c r="M65" s="52"/>
      <c r="N65" s="52"/>
      <c r="O65" s="52"/>
      <c r="P65" s="54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181"/>
      <c r="AK65" s="51"/>
      <c r="AL65" s="52"/>
      <c r="AM65" s="52"/>
      <c r="AN65" s="52"/>
      <c r="AO65" s="181"/>
      <c r="AP65" s="51"/>
      <c r="AQ65" s="52"/>
      <c r="AR65" s="52"/>
      <c r="AS65" s="52"/>
      <c r="AT65" s="181"/>
      <c r="AU65" s="51"/>
      <c r="AV65" s="52"/>
      <c r="AW65" s="52"/>
      <c r="AX65" s="52"/>
      <c r="AY65" s="181"/>
      <c r="AZ65" s="51"/>
      <c r="BA65" s="52"/>
      <c r="BB65" s="52"/>
      <c r="BC65" s="52"/>
      <c r="BD65" s="181"/>
      <c r="BE65" s="51"/>
      <c r="BF65" s="52"/>
      <c r="BG65" s="52"/>
      <c r="BH65" s="52"/>
      <c r="BI65" s="181"/>
      <c r="BJ65" s="51"/>
      <c r="BK65" s="52"/>
      <c r="BL65" s="52"/>
      <c r="BM65" s="52"/>
      <c r="BN65" s="181"/>
      <c r="BO65" s="51"/>
      <c r="BP65" s="52"/>
      <c r="BQ65" s="52"/>
      <c r="BR65" s="52"/>
      <c r="BS65" s="181"/>
      <c r="BT65" s="51"/>
      <c r="BU65" s="52"/>
      <c r="BV65" s="52"/>
      <c r="BW65" s="52"/>
      <c r="BX65" s="181"/>
      <c r="BY65" s="51"/>
      <c r="BZ65" s="183"/>
      <c r="CA65" s="54"/>
      <c r="CB65" s="54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4"/>
      <c r="FE65" s="54"/>
      <c r="FF65" s="54"/>
      <c r="FG65" s="54"/>
      <c r="FH65" s="54"/>
      <c r="FI65" s="54"/>
      <c r="FJ65" s="54"/>
      <c r="FK65" s="54"/>
      <c r="FL65" s="54"/>
      <c r="FM65" s="54"/>
      <c r="FN65" s="54"/>
      <c r="FO65" s="54"/>
      <c r="FP65" s="54"/>
      <c r="FQ65" s="54"/>
      <c r="FR65" s="54"/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/>
      <c r="GL65" s="54"/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</row>
    <row x14ac:dyDescent="0.25" r="66" customHeight="1" ht="18">
      <c r="A66" s="54"/>
      <c r="B66" s="50"/>
      <c r="C66" s="50"/>
      <c r="D66" s="249"/>
      <c r="E66" s="249"/>
      <c r="F66" s="249"/>
      <c r="G66" s="249"/>
      <c r="H66" s="50"/>
      <c r="I66" s="52"/>
      <c r="J66" s="52"/>
      <c r="K66" s="52"/>
      <c r="L66" s="52"/>
      <c r="M66" s="52"/>
      <c r="N66" s="52"/>
      <c r="O66" s="52"/>
      <c r="P66" s="54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181"/>
      <c r="AK66" s="51"/>
      <c r="AL66" s="52"/>
      <c r="AM66" s="52"/>
      <c r="AN66" s="52"/>
      <c r="AO66" s="181"/>
      <c r="AP66" s="51"/>
      <c r="AQ66" s="52"/>
      <c r="AR66" s="52"/>
      <c r="AS66" s="52"/>
      <c r="AT66" s="181"/>
      <c r="AU66" s="51"/>
      <c r="AV66" s="52"/>
      <c r="AW66" s="52"/>
      <c r="AX66" s="52"/>
      <c r="AY66" s="181"/>
      <c r="AZ66" s="51"/>
      <c r="BA66" s="52"/>
      <c r="BB66" s="52"/>
      <c r="BC66" s="52"/>
      <c r="BD66" s="181"/>
      <c r="BE66" s="51"/>
      <c r="BF66" s="52"/>
      <c r="BG66" s="52"/>
      <c r="BH66" s="52"/>
      <c r="BI66" s="181"/>
      <c r="BJ66" s="51"/>
      <c r="BK66" s="52"/>
      <c r="BL66" s="52"/>
      <c r="BM66" s="52"/>
      <c r="BN66" s="181"/>
      <c r="BO66" s="51"/>
      <c r="BP66" s="52"/>
      <c r="BQ66" s="52"/>
      <c r="BR66" s="52"/>
      <c r="BS66" s="181"/>
      <c r="BT66" s="51"/>
      <c r="BU66" s="52"/>
      <c r="BV66" s="52"/>
      <c r="BW66" s="52"/>
      <c r="BX66" s="181"/>
      <c r="BY66" s="51"/>
      <c r="BZ66" s="183"/>
      <c r="CA66" s="54"/>
      <c r="CB66" s="54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4"/>
      <c r="FE66" s="54"/>
      <c r="FF66" s="54"/>
      <c r="FG66" s="54"/>
      <c r="FH66" s="54"/>
      <c r="FI66" s="54"/>
      <c r="FJ66" s="54"/>
      <c r="FK66" s="54"/>
      <c r="FL66" s="54"/>
      <c r="FM66" s="54"/>
      <c r="FN66" s="54"/>
      <c r="FO66" s="54"/>
      <c r="FP66" s="54"/>
      <c r="FQ66" s="54"/>
      <c r="FR66" s="54"/>
      <c r="FS66" s="54"/>
      <c r="FT66" s="54"/>
      <c r="FU66" s="54"/>
      <c r="FV66" s="54"/>
      <c r="FW66" s="54"/>
      <c r="FX66" s="54"/>
      <c r="FY66" s="54"/>
      <c r="FZ66" s="54"/>
      <c r="GA66" s="54"/>
      <c r="GB66" s="54"/>
      <c r="GC66" s="54"/>
      <c r="GD66" s="54"/>
      <c r="GE66" s="54"/>
      <c r="GF66" s="54"/>
      <c r="GG66" s="54"/>
      <c r="GH66" s="54"/>
      <c r="GI66" s="54"/>
      <c r="GJ66" s="54"/>
      <c r="GK66" s="54"/>
      <c r="GL66" s="54"/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</row>
    <row x14ac:dyDescent="0.25" r="67" customHeight="1" ht="18">
      <c r="A67" s="54"/>
      <c r="B67" s="50"/>
      <c r="C67" s="50"/>
      <c r="D67" s="249"/>
      <c r="E67" s="249"/>
      <c r="F67" s="249"/>
      <c r="G67" s="249"/>
      <c r="H67" s="50"/>
      <c r="I67" s="183"/>
      <c r="J67" s="427"/>
      <c r="K67" s="427"/>
      <c r="L67" s="52"/>
      <c r="M67" s="52"/>
      <c r="N67" s="52"/>
      <c r="O67" s="52"/>
      <c r="P67" s="54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181"/>
      <c r="AK67" s="51"/>
      <c r="AL67" s="52"/>
      <c r="AM67" s="52"/>
      <c r="AN67" s="52"/>
      <c r="AO67" s="181"/>
      <c r="AP67" s="51"/>
      <c r="AQ67" s="52"/>
      <c r="AR67" s="52"/>
      <c r="AS67" s="52"/>
      <c r="AT67" s="181"/>
      <c r="AU67" s="51"/>
      <c r="AV67" s="52"/>
      <c r="AW67" s="52"/>
      <c r="AX67" s="52"/>
      <c r="AY67" s="181"/>
      <c r="AZ67" s="51"/>
      <c r="BA67" s="52"/>
      <c r="BB67" s="52"/>
      <c r="BC67" s="52"/>
      <c r="BD67" s="181"/>
      <c r="BE67" s="51"/>
      <c r="BF67" s="52"/>
      <c r="BG67" s="52"/>
      <c r="BH67" s="52"/>
      <c r="BI67" s="181"/>
      <c r="BJ67" s="51"/>
      <c r="BK67" s="52"/>
      <c r="BL67" s="52"/>
      <c r="BM67" s="52"/>
      <c r="BN67" s="181"/>
      <c r="BO67" s="51"/>
      <c r="BP67" s="52"/>
      <c r="BQ67" s="52"/>
      <c r="BR67" s="52"/>
      <c r="BS67" s="181"/>
      <c r="BT67" s="51"/>
      <c r="BU67" s="52"/>
      <c r="BV67" s="52"/>
      <c r="BW67" s="52"/>
      <c r="BX67" s="181"/>
      <c r="BY67" s="51"/>
      <c r="BZ67" s="183"/>
      <c r="CA67" s="54"/>
      <c r="CB67" s="54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4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</row>
    <row x14ac:dyDescent="0.25" r="68" customHeight="1" ht="18">
      <c r="A68" s="54"/>
      <c r="B68" s="50"/>
      <c r="C68" s="50"/>
      <c r="D68" s="249"/>
      <c r="E68" s="249"/>
      <c r="F68" s="249"/>
      <c r="G68" s="249"/>
      <c r="H68" s="50"/>
      <c r="I68" s="52"/>
      <c r="J68" s="52"/>
      <c r="K68" s="52"/>
      <c r="L68" s="52"/>
      <c r="M68" s="52"/>
      <c r="N68" s="52"/>
      <c r="O68" s="52"/>
      <c r="P68" s="54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181"/>
      <c r="AK68" s="51"/>
      <c r="AL68" s="52"/>
      <c r="AM68" s="52"/>
      <c r="AN68" s="52"/>
      <c r="AO68" s="181"/>
      <c r="AP68" s="51"/>
      <c r="AQ68" s="52"/>
      <c r="AR68" s="52"/>
      <c r="AS68" s="52"/>
      <c r="AT68" s="181"/>
      <c r="AU68" s="51"/>
      <c r="AV68" s="52"/>
      <c r="AW68" s="52"/>
      <c r="AX68" s="52"/>
      <c r="AY68" s="181"/>
      <c r="AZ68" s="51"/>
      <c r="BA68" s="52"/>
      <c r="BB68" s="52"/>
      <c r="BC68" s="52"/>
      <c r="BD68" s="181"/>
      <c r="BE68" s="51"/>
      <c r="BF68" s="52"/>
      <c r="BG68" s="52"/>
      <c r="BH68" s="52"/>
      <c r="BI68" s="181"/>
      <c r="BJ68" s="51"/>
      <c r="BK68" s="52"/>
      <c r="BL68" s="52"/>
      <c r="BM68" s="52"/>
      <c r="BN68" s="181"/>
      <c r="BO68" s="51"/>
      <c r="BP68" s="52"/>
      <c r="BQ68" s="52"/>
      <c r="BR68" s="52"/>
      <c r="BS68" s="181"/>
      <c r="BT68" s="51"/>
      <c r="BU68" s="52"/>
      <c r="BV68" s="52"/>
      <c r="BW68" s="52"/>
      <c r="BX68" s="181"/>
      <c r="BY68" s="51"/>
      <c r="BZ68" s="183"/>
      <c r="CA68" s="54"/>
      <c r="CB68" s="54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4"/>
      <c r="FE68" s="54"/>
      <c r="FF68" s="54"/>
      <c r="FG68" s="54"/>
      <c r="FH68" s="54"/>
      <c r="FI68" s="54"/>
      <c r="FJ68" s="54"/>
      <c r="FK68" s="54"/>
      <c r="FL68" s="54"/>
      <c r="FM68" s="54"/>
      <c r="FN68" s="54"/>
      <c r="FO68" s="54"/>
      <c r="FP68" s="54"/>
      <c r="FQ68" s="54"/>
      <c r="FR68" s="54"/>
      <c r="FS68" s="54"/>
      <c r="FT68" s="54"/>
      <c r="FU68" s="54"/>
      <c r="FV68" s="54"/>
      <c r="FW68" s="54"/>
      <c r="FX68" s="54"/>
      <c r="FY68" s="54"/>
      <c r="FZ68" s="54"/>
      <c r="GA68" s="54"/>
      <c r="GB68" s="54"/>
      <c r="GC68" s="54"/>
      <c r="GD68" s="54"/>
      <c r="GE68" s="54"/>
      <c r="GF68" s="54"/>
      <c r="GG68" s="54"/>
      <c r="GH68" s="54"/>
      <c r="GI68" s="54"/>
      <c r="GJ68" s="54"/>
      <c r="GK68" s="54"/>
      <c r="GL68" s="54"/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</row>
    <row x14ac:dyDescent="0.25" r="69" customHeight="1" ht="18">
      <c r="A69" s="54"/>
      <c r="B69" s="50"/>
      <c r="C69" s="50"/>
      <c r="D69" s="249"/>
      <c r="E69" s="249"/>
      <c r="F69" s="249"/>
      <c r="G69" s="249"/>
      <c r="H69" s="50"/>
      <c r="I69" s="52"/>
      <c r="J69" s="52"/>
      <c r="K69" s="52"/>
      <c r="L69" s="52"/>
      <c r="M69" s="52"/>
      <c r="N69" s="52"/>
      <c r="O69" s="52"/>
      <c r="P69" s="54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181"/>
      <c r="AK69" s="51"/>
      <c r="AL69" s="52"/>
      <c r="AM69" s="52"/>
      <c r="AN69" s="52"/>
      <c r="AO69" s="181"/>
      <c r="AP69" s="51"/>
      <c r="AQ69" s="52"/>
      <c r="AR69" s="52"/>
      <c r="AS69" s="52"/>
      <c r="AT69" s="181"/>
      <c r="AU69" s="51"/>
      <c r="AV69" s="52"/>
      <c r="AW69" s="52"/>
      <c r="AX69" s="52"/>
      <c r="AY69" s="181"/>
      <c r="AZ69" s="51"/>
      <c r="BA69" s="52"/>
      <c r="BB69" s="52"/>
      <c r="BC69" s="52"/>
      <c r="BD69" s="181"/>
      <c r="BE69" s="51"/>
      <c r="BF69" s="52"/>
      <c r="BG69" s="52"/>
      <c r="BH69" s="52"/>
      <c r="BI69" s="181"/>
      <c r="BJ69" s="51"/>
      <c r="BK69" s="52"/>
      <c r="BL69" s="52"/>
      <c r="BM69" s="52"/>
      <c r="BN69" s="181"/>
      <c r="BO69" s="51"/>
      <c r="BP69" s="52"/>
      <c r="BQ69" s="52"/>
      <c r="BR69" s="52"/>
      <c r="BS69" s="181"/>
      <c r="BT69" s="51"/>
      <c r="BU69" s="52"/>
      <c r="BV69" s="52"/>
      <c r="BW69" s="52"/>
      <c r="BX69" s="181"/>
      <c r="BY69" s="51"/>
      <c r="BZ69" s="183"/>
      <c r="CA69" s="54"/>
      <c r="CB69" s="54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4"/>
      <c r="FE69" s="54"/>
      <c r="FF69" s="54"/>
      <c r="FG69" s="54"/>
      <c r="FH69" s="54"/>
      <c r="FI69" s="54"/>
      <c r="FJ69" s="54"/>
      <c r="FK69" s="54"/>
      <c r="FL69" s="54"/>
      <c r="FM69" s="54"/>
      <c r="FN69" s="54"/>
      <c r="FO69" s="54"/>
      <c r="FP69" s="54"/>
      <c r="FQ69" s="54"/>
      <c r="FR69" s="54"/>
      <c r="FS69" s="54"/>
      <c r="FT69" s="54"/>
      <c r="FU69" s="54"/>
      <c r="FV69" s="54"/>
      <c r="FW69" s="54"/>
      <c r="FX69" s="54"/>
      <c r="FY69" s="54"/>
      <c r="FZ69" s="54"/>
      <c r="GA69" s="54"/>
      <c r="GB69" s="54"/>
      <c r="GC69" s="54"/>
      <c r="GD69" s="54"/>
      <c r="GE69" s="54"/>
      <c r="GF69" s="54"/>
      <c r="GG69" s="54"/>
      <c r="GH69" s="54"/>
      <c r="GI69" s="54"/>
      <c r="GJ69" s="54"/>
      <c r="GK69" s="54"/>
      <c r="GL69" s="54"/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</row>
    <row x14ac:dyDescent="0.25" r="70" customHeight="1" ht="18">
      <c r="A70" s="54"/>
      <c r="B70" s="50"/>
      <c r="C70" s="50"/>
      <c r="D70" s="249"/>
      <c r="E70" s="249"/>
      <c r="F70" s="249"/>
      <c r="G70" s="249"/>
      <c r="H70" s="50"/>
      <c r="I70" s="52"/>
      <c r="J70" s="52"/>
      <c r="K70" s="52"/>
      <c r="L70" s="52"/>
      <c r="M70" s="52"/>
      <c r="N70" s="52"/>
      <c r="O70" s="52"/>
      <c r="P70" s="54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181"/>
      <c r="AK70" s="51"/>
      <c r="AL70" s="52"/>
      <c r="AM70" s="52"/>
      <c r="AN70" s="52"/>
      <c r="AO70" s="181"/>
      <c r="AP70" s="51"/>
      <c r="AQ70" s="52"/>
      <c r="AR70" s="52"/>
      <c r="AS70" s="52"/>
      <c r="AT70" s="181"/>
      <c r="AU70" s="51"/>
      <c r="AV70" s="52"/>
      <c r="AW70" s="52"/>
      <c r="AX70" s="52"/>
      <c r="AY70" s="181"/>
      <c r="AZ70" s="51"/>
      <c r="BA70" s="52"/>
      <c r="BB70" s="52"/>
      <c r="BC70" s="52"/>
      <c r="BD70" s="181"/>
      <c r="BE70" s="51"/>
      <c r="BF70" s="52"/>
      <c r="BG70" s="52"/>
      <c r="BH70" s="52"/>
      <c r="BI70" s="181"/>
      <c r="BJ70" s="51"/>
      <c r="BK70" s="52"/>
      <c r="BL70" s="52"/>
      <c r="BM70" s="52"/>
      <c r="BN70" s="181"/>
      <c r="BO70" s="51"/>
      <c r="BP70" s="52"/>
      <c r="BQ70" s="52"/>
      <c r="BR70" s="52"/>
      <c r="BS70" s="181"/>
      <c r="BT70" s="51"/>
      <c r="BU70" s="52"/>
      <c r="BV70" s="52"/>
      <c r="BW70" s="52"/>
      <c r="BX70" s="181"/>
      <c r="BY70" s="51"/>
      <c r="BZ70" s="183"/>
      <c r="CA70" s="54"/>
      <c r="CB70" s="54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4"/>
      <c r="FE70" s="54"/>
      <c r="FF70" s="54"/>
      <c r="FG70" s="54"/>
      <c r="FH70" s="54"/>
      <c r="FI70" s="54"/>
      <c r="FJ70" s="54"/>
      <c r="FK70" s="54"/>
      <c r="FL70" s="54"/>
      <c r="FM70" s="54"/>
      <c r="FN70" s="54"/>
      <c r="FO70" s="54"/>
      <c r="FP70" s="54"/>
      <c r="FQ70" s="54"/>
      <c r="FR70" s="54"/>
      <c r="FS70" s="54"/>
      <c r="FT70" s="54"/>
      <c r="FU70" s="54"/>
      <c r="FV70" s="54"/>
      <c r="FW70" s="54"/>
      <c r="FX70" s="54"/>
      <c r="FY70" s="54"/>
      <c r="FZ70" s="54"/>
      <c r="GA70" s="54"/>
      <c r="GB70" s="54"/>
      <c r="GC70" s="54"/>
      <c r="GD70" s="54"/>
      <c r="GE70" s="54"/>
      <c r="GF70" s="54"/>
      <c r="GG70" s="54"/>
      <c r="GH70" s="54"/>
      <c r="GI70" s="54"/>
      <c r="GJ70" s="54"/>
      <c r="GK70" s="54"/>
      <c r="GL70" s="54"/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</row>
    <row x14ac:dyDescent="0.25" r="71" customHeight="1" ht="18">
      <c r="A71" s="54"/>
      <c r="B71" s="50"/>
      <c r="C71" s="50"/>
      <c r="D71" s="249"/>
      <c r="E71" s="249"/>
      <c r="F71" s="249"/>
      <c r="G71" s="249"/>
      <c r="H71" s="50"/>
      <c r="I71" s="52"/>
      <c r="J71" s="52"/>
      <c r="K71" s="52"/>
      <c r="L71" s="52"/>
      <c r="M71" s="52"/>
      <c r="N71" s="52"/>
      <c r="O71" s="52"/>
      <c r="P71" s="54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181"/>
      <c r="AK71" s="51"/>
      <c r="AL71" s="52"/>
      <c r="AM71" s="52"/>
      <c r="AN71" s="52"/>
      <c r="AO71" s="181"/>
      <c r="AP71" s="51"/>
      <c r="AQ71" s="52"/>
      <c r="AR71" s="52"/>
      <c r="AS71" s="52"/>
      <c r="AT71" s="181"/>
      <c r="AU71" s="51"/>
      <c r="AV71" s="52"/>
      <c r="AW71" s="52"/>
      <c r="AX71" s="52"/>
      <c r="AY71" s="181"/>
      <c r="AZ71" s="51"/>
      <c r="BA71" s="52"/>
      <c r="BB71" s="52"/>
      <c r="BC71" s="52"/>
      <c r="BD71" s="181"/>
      <c r="BE71" s="51"/>
      <c r="BF71" s="52"/>
      <c r="BG71" s="52"/>
      <c r="BH71" s="52"/>
      <c r="BI71" s="181"/>
      <c r="BJ71" s="51"/>
      <c r="BK71" s="52"/>
      <c r="BL71" s="52"/>
      <c r="BM71" s="52"/>
      <c r="BN71" s="181"/>
      <c r="BO71" s="51"/>
      <c r="BP71" s="52"/>
      <c r="BQ71" s="52"/>
      <c r="BR71" s="52"/>
      <c r="BS71" s="181"/>
      <c r="BT71" s="51"/>
      <c r="BU71" s="52"/>
      <c r="BV71" s="52"/>
      <c r="BW71" s="52"/>
      <c r="BX71" s="181"/>
      <c r="BY71" s="51"/>
      <c r="BZ71" s="183"/>
      <c r="CA71" s="54"/>
      <c r="CB71" s="54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4"/>
      <c r="FE71" s="54"/>
      <c r="FF71" s="54"/>
      <c r="FG71" s="54"/>
      <c r="FH71" s="54"/>
      <c r="FI71" s="54"/>
      <c r="FJ71" s="54"/>
      <c r="FK71" s="54"/>
      <c r="FL71" s="54"/>
      <c r="FM71" s="54"/>
      <c r="FN71" s="54"/>
      <c r="FO71" s="54"/>
      <c r="FP71" s="54"/>
      <c r="FQ71" s="54"/>
      <c r="FR71" s="54"/>
      <c r="FS71" s="54"/>
      <c r="FT71" s="54"/>
      <c r="FU71" s="54"/>
      <c r="FV71" s="54"/>
      <c r="FW71" s="54"/>
      <c r="FX71" s="54"/>
      <c r="FY71" s="54"/>
      <c r="FZ71" s="54"/>
      <c r="GA71" s="54"/>
      <c r="GB71" s="54"/>
      <c r="GC71" s="54"/>
      <c r="GD71" s="54"/>
      <c r="GE71" s="54"/>
      <c r="GF71" s="54"/>
      <c r="GG71" s="54"/>
      <c r="GH71" s="54"/>
      <c r="GI71" s="54"/>
      <c r="GJ71" s="54"/>
      <c r="GK71" s="54"/>
      <c r="GL71" s="54"/>
      <c r="GM71" s="54"/>
      <c r="GN71" s="54"/>
      <c r="GO71" s="54"/>
      <c r="GP71" s="54"/>
      <c r="GQ71" s="54"/>
      <c r="GR71" s="54"/>
      <c r="GS71" s="54"/>
      <c r="GT71" s="54"/>
      <c r="GU71" s="54"/>
      <c r="GV71" s="54"/>
      <c r="GW71" s="54"/>
      <c r="GX71" s="54"/>
      <c r="GY71" s="54"/>
      <c r="GZ71" s="54"/>
      <c r="HA71" s="54"/>
      <c r="HB71" s="54"/>
      <c r="HC71" s="54"/>
      <c r="HD71" s="54"/>
      <c r="HE71" s="54"/>
      <c r="HF71" s="54"/>
      <c r="HG71" s="54"/>
      <c r="HH71" s="54"/>
      <c r="HI71" s="54"/>
      <c r="HJ71" s="54"/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/>
      <c r="HW71" s="54"/>
      <c r="HX71" s="54"/>
      <c r="HY71" s="54"/>
      <c r="HZ71" s="54"/>
      <c r="IA71" s="54"/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/>
      <c r="IR71" s="54"/>
      <c r="IS71" s="54"/>
      <c r="IT71" s="54"/>
      <c r="IU71" s="54"/>
      <c r="IV71" s="54"/>
      <c r="IW71" s="54"/>
      <c r="IX71" s="54"/>
      <c r="IY71" s="54"/>
      <c r="IZ71" s="54"/>
      <c r="JA71" s="54"/>
      <c r="JB71" s="54"/>
    </row>
    <row x14ac:dyDescent="0.25" r="72" customHeight="1" ht="18">
      <c r="A72" s="54"/>
      <c r="B72" s="50"/>
      <c r="C72" s="50"/>
      <c r="D72" s="249"/>
      <c r="E72" s="249"/>
      <c r="F72" s="249"/>
      <c r="G72" s="249"/>
      <c r="H72" s="50"/>
      <c r="I72" s="52"/>
      <c r="J72" s="52"/>
      <c r="K72" s="52"/>
      <c r="L72" s="52"/>
      <c r="M72" s="52"/>
      <c r="N72" s="52"/>
      <c r="O72" s="52"/>
      <c r="P72" s="54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181"/>
      <c r="AK72" s="51"/>
      <c r="AL72" s="52"/>
      <c r="AM72" s="52"/>
      <c r="AN72" s="52"/>
      <c r="AO72" s="181"/>
      <c r="AP72" s="51"/>
      <c r="AQ72" s="52"/>
      <c r="AR72" s="52"/>
      <c r="AS72" s="52"/>
      <c r="AT72" s="181"/>
      <c r="AU72" s="51"/>
      <c r="AV72" s="52"/>
      <c r="AW72" s="52"/>
      <c r="AX72" s="52"/>
      <c r="AY72" s="181"/>
      <c r="AZ72" s="51"/>
      <c r="BA72" s="52"/>
      <c r="BB72" s="52"/>
      <c r="BC72" s="52"/>
      <c r="BD72" s="181"/>
      <c r="BE72" s="51"/>
      <c r="BF72" s="52"/>
      <c r="BG72" s="52"/>
      <c r="BH72" s="52"/>
      <c r="BI72" s="181"/>
      <c r="BJ72" s="51"/>
      <c r="BK72" s="52"/>
      <c r="BL72" s="52"/>
      <c r="BM72" s="52"/>
      <c r="BN72" s="181"/>
      <c r="BO72" s="51"/>
      <c r="BP72" s="52"/>
      <c r="BQ72" s="52"/>
      <c r="BR72" s="52"/>
      <c r="BS72" s="181"/>
      <c r="BT72" s="51"/>
      <c r="BU72" s="52"/>
      <c r="BV72" s="52"/>
      <c r="BW72" s="52"/>
      <c r="BX72" s="181"/>
      <c r="BY72" s="51"/>
      <c r="BZ72" s="183"/>
      <c r="CA72" s="54"/>
      <c r="CB72" s="54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4"/>
      <c r="FE72" s="54"/>
      <c r="FF72" s="54"/>
      <c r="FG72" s="54"/>
      <c r="FH72" s="54"/>
      <c r="FI72" s="54"/>
      <c r="FJ72" s="54"/>
      <c r="FK72" s="54"/>
      <c r="FL72" s="54"/>
      <c r="FM72" s="54"/>
      <c r="FN72" s="54"/>
      <c r="FO72" s="54"/>
      <c r="FP72" s="54"/>
      <c r="FQ72" s="54"/>
      <c r="FR72" s="54"/>
      <c r="FS72" s="54"/>
      <c r="FT72" s="54"/>
      <c r="FU72" s="54"/>
      <c r="FV72" s="54"/>
      <c r="FW72" s="54"/>
      <c r="FX72" s="54"/>
      <c r="FY72" s="54"/>
      <c r="FZ72" s="54"/>
      <c r="GA72" s="54"/>
      <c r="GB72" s="54"/>
      <c r="GC72" s="54"/>
      <c r="GD72" s="54"/>
      <c r="GE72" s="54"/>
      <c r="GF72" s="54"/>
      <c r="GG72" s="54"/>
      <c r="GH72" s="54"/>
      <c r="GI72" s="54"/>
      <c r="GJ72" s="54"/>
      <c r="GK72" s="54"/>
      <c r="GL72" s="54"/>
      <c r="GM72" s="54"/>
      <c r="GN72" s="54"/>
      <c r="GO72" s="54"/>
      <c r="GP72" s="54"/>
      <c r="GQ72" s="54"/>
      <c r="GR72" s="54"/>
      <c r="GS72" s="54"/>
      <c r="GT72" s="54"/>
      <c r="GU72" s="54"/>
      <c r="GV72" s="54"/>
      <c r="GW72" s="54"/>
      <c r="GX72" s="54"/>
      <c r="GY72" s="54"/>
      <c r="GZ72" s="54"/>
      <c r="HA72" s="54"/>
      <c r="HB72" s="54"/>
      <c r="HC72" s="54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/>
      <c r="II72" s="54"/>
      <c r="IJ72" s="54"/>
      <c r="IK72" s="54"/>
      <c r="IL72" s="54"/>
      <c r="IM72" s="54"/>
      <c r="IN72" s="54"/>
      <c r="IO72" s="54"/>
      <c r="IP72" s="54"/>
      <c r="IQ72" s="54"/>
      <c r="IR72" s="54"/>
      <c r="IS72" s="54"/>
      <c r="IT72" s="54"/>
      <c r="IU72" s="54"/>
      <c r="IV72" s="54"/>
      <c r="IW72" s="54"/>
      <c r="IX72" s="54"/>
      <c r="IY72" s="54"/>
      <c r="IZ72" s="54"/>
      <c r="JA72" s="54"/>
      <c r="JB72" s="54"/>
    </row>
    <row x14ac:dyDescent="0.25" r="73" customHeight="1" ht="18">
      <c r="A73" s="54"/>
      <c r="B73" s="50"/>
      <c r="C73" s="50"/>
      <c r="D73" s="249"/>
      <c r="E73" s="249"/>
      <c r="F73" s="249"/>
      <c r="G73" s="249"/>
      <c r="H73" s="50"/>
      <c r="I73" s="52"/>
      <c r="J73" s="52"/>
      <c r="K73" s="52"/>
      <c r="L73" s="52"/>
      <c r="M73" s="52"/>
      <c r="N73" s="52"/>
      <c r="O73" s="52"/>
      <c r="P73" s="54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181"/>
      <c r="AK73" s="51"/>
      <c r="AL73" s="52"/>
      <c r="AM73" s="52"/>
      <c r="AN73" s="52"/>
      <c r="AO73" s="181"/>
      <c r="AP73" s="51"/>
      <c r="AQ73" s="52"/>
      <c r="AR73" s="52"/>
      <c r="AS73" s="52"/>
      <c r="AT73" s="181"/>
      <c r="AU73" s="51"/>
      <c r="AV73" s="52"/>
      <c r="AW73" s="52"/>
      <c r="AX73" s="52"/>
      <c r="AY73" s="181"/>
      <c r="AZ73" s="51"/>
      <c r="BA73" s="52"/>
      <c r="BB73" s="52"/>
      <c r="BC73" s="52"/>
      <c r="BD73" s="181"/>
      <c r="BE73" s="51"/>
      <c r="BF73" s="52"/>
      <c r="BG73" s="52"/>
      <c r="BH73" s="52"/>
      <c r="BI73" s="181"/>
      <c r="BJ73" s="51"/>
      <c r="BK73" s="52"/>
      <c r="BL73" s="52"/>
      <c r="BM73" s="52"/>
      <c r="BN73" s="181"/>
      <c r="BO73" s="51"/>
      <c r="BP73" s="52"/>
      <c r="BQ73" s="52"/>
      <c r="BR73" s="52"/>
      <c r="BS73" s="181"/>
      <c r="BT73" s="51"/>
      <c r="BU73" s="52"/>
      <c r="BV73" s="52"/>
      <c r="BW73" s="52"/>
      <c r="BX73" s="181"/>
      <c r="BY73" s="51"/>
      <c r="BZ73" s="183"/>
      <c r="CA73" s="54"/>
      <c r="CB73" s="54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4"/>
      <c r="FP73" s="54"/>
      <c r="FQ73" s="54"/>
      <c r="FR73" s="54"/>
      <c r="FS73" s="54"/>
      <c r="FT73" s="54"/>
      <c r="FU73" s="54"/>
      <c r="FV73" s="54"/>
      <c r="FW73" s="54"/>
      <c r="FX73" s="54"/>
      <c r="FY73" s="54"/>
      <c r="FZ73" s="54"/>
      <c r="GA73" s="54"/>
      <c r="GB73" s="54"/>
      <c r="GC73" s="54"/>
      <c r="GD73" s="54"/>
      <c r="GE73" s="54"/>
      <c r="GF73" s="54"/>
      <c r="GG73" s="54"/>
      <c r="GH73" s="54"/>
      <c r="GI73" s="54"/>
      <c r="GJ73" s="54"/>
      <c r="GK73" s="54"/>
      <c r="GL73" s="54"/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</row>
    <row x14ac:dyDescent="0.25" r="74" customHeight="1" ht="18">
      <c r="A74" s="54"/>
      <c r="B74" s="50"/>
      <c r="C74" s="50"/>
      <c r="D74" s="249"/>
      <c r="E74" s="249"/>
      <c r="F74" s="249"/>
      <c r="G74" s="249"/>
      <c r="H74" s="50"/>
      <c r="I74" s="52"/>
      <c r="J74" s="52"/>
      <c r="K74" s="52"/>
      <c r="L74" s="52"/>
      <c r="M74" s="52"/>
      <c r="N74" s="52"/>
      <c r="O74" s="52"/>
      <c r="P74" s="54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181"/>
      <c r="AK74" s="51"/>
      <c r="AL74" s="52"/>
      <c r="AM74" s="52"/>
      <c r="AN74" s="52"/>
      <c r="AO74" s="181"/>
      <c r="AP74" s="51"/>
      <c r="AQ74" s="52"/>
      <c r="AR74" s="52"/>
      <c r="AS74" s="52"/>
      <c r="AT74" s="181"/>
      <c r="AU74" s="51"/>
      <c r="AV74" s="52"/>
      <c r="AW74" s="52"/>
      <c r="AX74" s="52"/>
      <c r="AY74" s="181"/>
      <c r="AZ74" s="51"/>
      <c r="BA74" s="52"/>
      <c r="BB74" s="52"/>
      <c r="BC74" s="52"/>
      <c r="BD74" s="181"/>
      <c r="BE74" s="51"/>
      <c r="BF74" s="52"/>
      <c r="BG74" s="52"/>
      <c r="BH74" s="52"/>
      <c r="BI74" s="181"/>
      <c r="BJ74" s="51"/>
      <c r="BK74" s="52"/>
      <c r="BL74" s="52"/>
      <c r="BM74" s="52"/>
      <c r="BN74" s="181"/>
      <c r="BO74" s="51"/>
      <c r="BP74" s="52"/>
      <c r="BQ74" s="52"/>
      <c r="BR74" s="52"/>
      <c r="BS74" s="181"/>
      <c r="BT74" s="51"/>
      <c r="BU74" s="52"/>
      <c r="BV74" s="52"/>
      <c r="BW74" s="52"/>
      <c r="BX74" s="181"/>
      <c r="BY74" s="51"/>
      <c r="BZ74" s="183"/>
      <c r="CA74" s="54"/>
      <c r="CB74" s="54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54"/>
      <c r="GH74" s="54"/>
      <c r="GI74" s="54"/>
      <c r="GJ74" s="54"/>
      <c r="GK74" s="54"/>
      <c r="GL74" s="54"/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/>
      <c r="IN74" s="54"/>
      <c r="IO74" s="54"/>
      <c r="IP74" s="54"/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</row>
    <row x14ac:dyDescent="0.25" r="75" customHeight="1" ht="18">
      <c r="A75" s="54"/>
      <c r="B75" s="50"/>
      <c r="C75" s="50"/>
      <c r="D75" s="249"/>
      <c r="E75" s="249"/>
      <c r="F75" s="249"/>
      <c r="G75" s="249"/>
      <c r="H75" s="50"/>
      <c r="I75" s="52"/>
      <c r="J75" s="52"/>
      <c r="K75" s="52"/>
      <c r="L75" s="52"/>
      <c r="M75" s="52"/>
      <c r="N75" s="52"/>
      <c r="O75" s="52"/>
      <c r="P75" s="54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181"/>
      <c r="AK75" s="51"/>
      <c r="AL75" s="52"/>
      <c r="AM75" s="52"/>
      <c r="AN75" s="52"/>
      <c r="AO75" s="181"/>
      <c r="AP75" s="51"/>
      <c r="AQ75" s="52"/>
      <c r="AR75" s="52"/>
      <c r="AS75" s="52"/>
      <c r="AT75" s="181"/>
      <c r="AU75" s="51"/>
      <c r="AV75" s="52"/>
      <c r="AW75" s="52"/>
      <c r="AX75" s="52"/>
      <c r="AY75" s="181"/>
      <c r="AZ75" s="51"/>
      <c r="BA75" s="52"/>
      <c r="BB75" s="52"/>
      <c r="BC75" s="52"/>
      <c r="BD75" s="181"/>
      <c r="BE75" s="51"/>
      <c r="BF75" s="52"/>
      <c r="BG75" s="52"/>
      <c r="BH75" s="52"/>
      <c r="BI75" s="181"/>
      <c r="BJ75" s="51"/>
      <c r="BK75" s="52"/>
      <c r="BL75" s="52"/>
      <c r="BM75" s="52"/>
      <c r="BN75" s="181"/>
      <c r="BO75" s="51"/>
      <c r="BP75" s="52"/>
      <c r="BQ75" s="52"/>
      <c r="BR75" s="52"/>
      <c r="BS75" s="181"/>
      <c r="BT75" s="51"/>
      <c r="BU75" s="52"/>
      <c r="BV75" s="52"/>
      <c r="BW75" s="52"/>
      <c r="BX75" s="181"/>
      <c r="BY75" s="51"/>
      <c r="BZ75" s="183"/>
      <c r="CA75" s="54"/>
      <c r="CB75" s="54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/>
      <c r="GR75" s="54"/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/>
      <c r="HZ75" s="54"/>
      <c r="IA75" s="54"/>
      <c r="IB75" s="54"/>
      <c r="IC75" s="54"/>
      <c r="ID75" s="54"/>
      <c r="IE75" s="54"/>
      <c r="IF75" s="54"/>
      <c r="IG75" s="54"/>
      <c r="IH75" s="54"/>
      <c r="II75" s="54"/>
      <c r="IJ75" s="54"/>
      <c r="IK75" s="54"/>
      <c r="IL75" s="54"/>
      <c r="IM75" s="54"/>
      <c r="IN75" s="54"/>
      <c r="IO75" s="54"/>
      <c r="IP75" s="54"/>
      <c r="IQ75" s="54"/>
      <c r="IR75" s="54"/>
      <c r="IS75" s="54"/>
      <c r="IT75" s="54"/>
      <c r="IU75" s="54"/>
      <c r="IV75" s="54"/>
      <c r="IW75" s="54"/>
      <c r="IX75" s="54"/>
      <c r="IY75" s="54"/>
      <c r="IZ75" s="54"/>
      <c r="JA75" s="54"/>
      <c r="JB75" s="54"/>
    </row>
    <row x14ac:dyDescent="0.25" r="76" customHeight="1" ht="18">
      <c r="A76" s="54"/>
      <c r="B76" s="50"/>
      <c r="C76" s="50"/>
      <c r="D76" s="249"/>
      <c r="E76" s="249"/>
      <c r="F76" s="249"/>
      <c r="G76" s="249"/>
      <c r="H76" s="50"/>
      <c r="I76" s="52"/>
      <c r="J76" s="52"/>
      <c r="K76" s="52"/>
      <c r="L76" s="52"/>
      <c r="M76" s="52"/>
      <c r="N76" s="52"/>
      <c r="O76" s="52"/>
      <c r="P76" s="54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181"/>
      <c r="AK76" s="51"/>
      <c r="AL76" s="52"/>
      <c r="AM76" s="52"/>
      <c r="AN76" s="52"/>
      <c r="AO76" s="181"/>
      <c r="AP76" s="51"/>
      <c r="AQ76" s="52"/>
      <c r="AR76" s="52"/>
      <c r="AS76" s="52"/>
      <c r="AT76" s="181"/>
      <c r="AU76" s="51"/>
      <c r="AV76" s="52"/>
      <c r="AW76" s="52"/>
      <c r="AX76" s="52"/>
      <c r="AY76" s="181"/>
      <c r="AZ76" s="51"/>
      <c r="BA76" s="52"/>
      <c r="BB76" s="52"/>
      <c r="BC76" s="52"/>
      <c r="BD76" s="181"/>
      <c r="BE76" s="51"/>
      <c r="BF76" s="52"/>
      <c r="BG76" s="52"/>
      <c r="BH76" s="52"/>
      <c r="BI76" s="181"/>
      <c r="BJ76" s="51"/>
      <c r="BK76" s="52"/>
      <c r="BL76" s="52"/>
      <c r="BM76" s="52"/>
      <c r="BN76" s="181"/>
      <c r="BO76" s="51"/>
      <c r="BP76" s="52"/>
      <c r="BQ76" s="52"/>
      <c r="BR76" s="52"/>
      <c r="BS76" s="181"/>
      <c r="BT76" s="51"/>
      <c r="BU76" s="52"/>
      <c r="BV76" s="52"/>
      <c r="BW76" s="52"/>
      <c r="BX76" s="181"/>
      <c r="BY76" s="51"/>
      <c r="BZ76" s="183"/>
      <c r="CA76" s="54"/>
      <c r="CB76" s="54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/>
      <c r="GR76" s="54"/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/>
      <c r="II76" s="54"/>
      <c r="IJ76" s="54"/>
      <c r="IK76" s="54"/>
      <c r="IL76" s="54"/>
      <c r="IM76" s="54"/>
      <c r="IN76" s="54"/>
      <c r="IO76" s="54"/>
      <c r="IP76" s="54"/>
      <c r="IQ76" s="54"/>
      <c r="IR76" s="54"/>
      <c r="IS76" s="54"/>
      <c r="IT76" s="54"/>
      <c r="IU76" s="54"/>
      <c r="IV76" s="54"/>
      <c r="IW76" s="54"/>
      <c r="IX76" s="54"/>
      <c r="IY76" s="54"/>
      <c r="IZ76" s="54"/>
      <c r="JA76" s="54"/>
      <c r="JB76" s="54"/>
    </row>
    <row x14ac:dyDescent="0.25" r="77" customHeight="1" ht="18">
      <c r="A77" s="54"/>
      <c r="B77" s="50"/>
      <c r="C77" s="50"/>
      <c r="D77" s="249"/>
      <c r="E77" s="249"/>
      <c r="F77" s="249"/>
      <c r="G77" s="249"/>
      <c r="H77" s="50"/>
      <c r="I77" s="52"/>
      <c r="J77" s="52"/>
      <c r="K77" s="52"/>
      <c r="L77" s="52"/>
      <c r="M77" s="52"/>
      <c r="N77" s="52"/>
      <c r="O77" s="52"/>
      <c r="P77" s="54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181"/>
      <c r="AK77" s="51"/>
      <c r="AL77" s="52"/>
      <c r="AM77" s="52"/>
      <c r="AN77" s="52"/>
      <c r="AO77" s="181"/>
      <c r="AP77" s="51"/>
      <c r="AQ77" s="52"/>
      <c r="AR77" s="52"/>
      <c r="AS77" s="52"/>
      <c r="AT77" s="181"/>
      <c r="AU77" s="51"/>
      <c r="AV77" s="52"/>
      <c r="AW77" s="52"/>
      <c r="AX77" s="52"/>
      <c r="AY77" s="181"/>
      <c r="AZ77" s="51"/>
      <c r="BA77" s="52"/>
      <c r="BB77" s="52"/>
      <c r="BC77" s="52"/>
      <c r="BD77" s="181"/>
      <c r="BE77" s="51"/>
      <c r="BF77" s="52"/>
      <c r="BG77" s="52"/>
      <c r="BH77" s="52"/>
      <c r="BI77" s="181"/>
      <c r="BJ77" s="51"/>
      <c r="BK77" s="52"/>
      <c r="BL77" s="52"/>
      <c r="BM77" s="52"/>
      <c r="BN77" s="181"/>
      <c r="BO77" s="51"/>
      <c r="BP77" s="52"/>
      <c r="BQ77" s="52"/>
      <c r="BR77" s="52"/>
      <c r="BS77" s="181"/>
      <c r="BT77" s="51"/>
      <c r="BU77" s="52"/>
      <c r="BV77" s="52"/>
      <c r="BW77" s="52"/>
      <c r="BX77" s="181"/>
      <c r="BY77" s="51"/>
      <c r="BZ77" s="183"/>
      <c r="CA77" s="54"/>
      <c r="CB77" s="54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4"/>
      <c r="FS77" s="54"/>
      <c r="FT77" s="54"/>
      <c r="FU77" s="54"/>
      <c r="FV77" s="54"/>
      <c r="FW77" s="54"/>
      <c r="FX77" s="54"/>
      <c r="FY77" s="54"/>
      <c r="FZ77" s="54"/>
      <c r="GA77" s="54"/>
      <c r="GB77" s="54"/>
      <c r="GC77" s="54"/>
      <c r="GD77" s="54"/>
      <c r="GE77" s="54"/>
      <c r="GF77" s="54"/>
      <c r="GG77" s="54"/>
      <c r="GH77" s="54"/>
      <c r="GI77" s="54"/>
      <c r="GJ77" s="54"/>
      <c r="GK77" s="54"/>
      <c r="GL77" s="54"/>
      <c r="GM77" s="54"/>
      <c r="GN77" s="54"/>
      <c r="GO77" s="54"/>
      <c r="GP77" s="54"/>
      <c r="GQ77" s="54"/>
      <c r="GR77" s="54"/>
      <c r="GS77" s="54"/>
      <c r="GT77" s="54"/>
      <c r="GU77" s="54"/>
      <c r="GV77" s="54"/>
      <c r="GW77" s="54"/>
      <c r="GX77" s="54"/>
      <c r="GY77" s="54"/>
      <c r="GZ77" s="54"/>
      <c r="HA77" s="54"/>
      <c r="HB77" s="54"/>
      <c r="HC77" s="54"/>
      <c r="HD77" s="54"/>
      <c r="HE77" s="54"/>
      <c r="HF77" s="54"/>
      <c r="HG77" s="54"/>
      <c r="HH77" s="54"/>
      <c r="HI77" s="54"/>
      <c r="HJ77" s="54"/>
      <c r="HK77" s="54"/>
      <c r="HL77" s="54"/>
      <c r="HM77" s="54"/>
      <c r="HN77" s="54"/>
      <c r="HO77" s="54"/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/>
      <c r="IC77" s="54"/>
      <c r="ID77" s="54"/>
      <c r="IE77" s="54"/>
      <c r="IF77" s="54"/>
      <c r="IG77" s="54"/>
      <c r="IH77" s="54"/>
      <c r="II77" s="54"/>
      <c r="IJ77" s="54"/>
      <c r="IK77" s="54"/>
      <c r="IL77" s="54"/>
      <c r="IM77" s="54"/>
      <c r="IN77" s="54"/>
      <c r="IO77" s="54"/>
      <c r="IP77" s="54"/>
      <c r="IQ77" s="54"/>
      <c r="IR77" s="54"/>
      <c r="IS77" s="54"/>
      <c r="IT77" s="54"/>
      <c r="IU77" s="54"/>
      <c r="IV77" s="54"/>
      <c r="IW77" s="54"/>
      <c r="IX77" s="54"/>
      <c r="IY77" s="54"/>
      <c r="IZ77" s="54"/>
      <c r="JA77" s="54"/>
      <c r="JB77" s="54"/>
    </row>
    <row x14ac:dyDescent="0.25" r="78" customHeight="1" ht="18">
      <c r="A78" s="54"/>
      <c r="B78" s="50"/>
      <c r="C78" s="50"/>
      <c r="D78" s="249"/>
      <c r="E78" s="249"/>
      <c r="F78" s="249"/>
      <c r="G78" s="249"/>
      <c r="H78" s="50"/>
      <c r="I78" s="52"/>
      <c r="J78" s="52"/>
      <c r="K78" s="52"/>
      <c r="L78" s="52"/>
      <c r="M78" s="52"/>
      <c r="N78" s="52"/>
      <c r="O78" s="52"/>
      <c r="P78" s="54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181"/>
      <c r="AK78" s="51"/>
      <c r="AL78" s="52"/>
      <c r="AM78" s="52"/>
      <c r="AN78" s="52"/>
      <c r="AO78" s="181"/>
      <c r="AP78" s="51"/>
      <c r="AQ78" s="52"/>
      <c r="AR78" s="52"/>
      <c r="AS78" s="52"/>
      <c r="AT78" s="181"/>
      <c r="AU78" s="51"/>
      <c r="AV78" s="52"/>
      <c r="AW78" s="52"/>
      <c r="AX78" s="52"/>
      <c r="AY78" s="181"/>
      <c r="AZ78" s="51"/>
      <c r="BA78" s="52"/>
      <c r="BB78" s="52"/>
      <c r="BC78" s="52"/>
      <c r="BD78" s="181"/>
      <c r="BE78" s="51"/>
      <c r="BF78" s="52"/>
      <c r="BG78" s="52"/>
      <c r="BH78" s="52"/>
      <c r="BI78" s="181"/>
      <c r="BJ78" s="51"/>
      <c r="BK78" s="52"/>
      <c r="BL78" s="52"/>
      <c r="BM78" s="52"/>
      <c r="BN78" s="181"/>
      <c r="BO78" s="51"/>
      <c r="BP78" s="52"/>
      <c r="BQ78" s="52"/>
      <c r="BR78" s="52"/>
      <c r="BS78" s="181"/>
      <c r="BT78" s="51"/>
      <c r="BU78" s="52"/>
      <c r="BV78" s="52"/>
      <c r="BW78" s="52"/>
      <c r="BX78" s="181"/>
      <c r="BY78" s="51"/>
      <c r="BZ78" s="183"/>
      <c r="CA78" s="54"/>
      <c r="CB78" s="54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4"/>
      <c r="FE78" s="54"/>
      <c r="FF78" s="54"/>
      <c r="FG78" s="54"/>
      <c r="FH78" s="54"/>
      <c r="FI78" s="54"/>
      <c r="FJ78" s="54"/>
      <c r="FK78" s="54"/>
      <c r="FL78" s="54"/>
      <c r="FM78" s="54"/>
      <c r="FN78" s="54"/>
      <c r="FO78" s="54"/>
      <c r="FP78" s="54"/>
      <c r="FQ78" s="54"/>
      <c r="FR78" s="54"/>
      <c r="FS78" s="54"/>
      <c r="FT78" s="54"/>
      <c r="FU78" s="54"/>
      <c r="FV78" s="54"/>
      <c r="FW78" s="54"/>
      <c r="FX78" s="54"/>
      <c r="FY78" s="54"/>
      <c r="FZ78" s="54"/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/>
      <c r="GL78" s="54"/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/>
      <c r="GX78" s="54"/>
      <c r="GY78" s="54"/>
      <c r="GZ78" s="54"/>
      <c r="HA78" s="54"/>
      <c r="HB78" s="54"/>
      <c r="HC78" s="54"/>
      <c r="HD78" s="54"/>
      <c r="HE78" s="54"/>
      <c r="HF78" s="54"/>
      <c r="HG78" s="54"/>
      <c r="HH78" s="54"/>
      <c r="HI78" s="54"/>
      <c r="HJ78" s="54"/>
      <c r="HK78" s="54"/>
      <c r="HL78" s="54"/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/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/>
    </row>
    <row x14ac:dyDescent="0.25" r="79" customHeight="1" ht="18">
      <c r="A79" s="54"/>
      <c r="B79" s="50"/>
      <c r="C79" s="50"/>
      <c r="D79" s="249"/>
      <c r="E79" s="249"/>
      <c r="F79" s="249"/>
      <c r="G79" s="249"/>
      <c r="H79" s="50"/>
      <c r="I79" s="52"/>
      <c r="J79" s="52"/>
      <c r="K79" s="52"/>
      <c r="L79" s="52"/>
      <c r="M79" s="52"/>
      <c r="N79" s="52"/>
      <c r="O79" s="52"/>
      <c r="P79" s="54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181"/>
      <c r="AK79" s="51"/>
      <c r="AL79" s="52"/>
      <c r="AM79" s="52"/>
      <c r="AN79" s="52"/>
      <c r="AO79" s="181"/>
      <c r="AP79" s="51"/>
      <c r="AQ79" s="52"/>
      <c r="AR79" s="52"/>
      <c r="AS79" s="52"/>
      <c r="AT79" s="181"/>
      <c r="AU79" s="51"/>
      <c r="AV79" s="52"/>
      <c r="AW79" s="52"/>
      <c r="AX79" s="52"/>
      <c r="AY79" s="181"/>
      <c r="AZ79" s="51"/>
      <c r="BA79" s="52"/>
      <c r="BB79" s="52"/>
      <c r="BC79" s="52"/>
      <c r="BD79" s="181"/>
      <c r="BE79" s="51"/>
      <c r="BF79" s="52"/>
      <c r="BG79" s="52"/>
      <c r="BH79" s="52"/>
      <c r="BI79" s="181"/>
      <c r="BJ79" s="51"/>
      <c r="BK79" s="52"/>
      <c r="BL79" s="52"/>
      <c r="BM79" s="52"/>
      <c r="BN79" s="181"/>
      <c r="BO79" s="51"/>
      <c r="BP79" s="52"/>
      <c r="BQ79" s="52"/>
      <c r="BR79" s="52"/>
      <c r="BS79" s="181"/>
      <c r="BT79" s="51"/>
      <c r="BU79" s="52"/>
      <c r="BV79" s="52"/>
      <c r="BW79" s="52"/>
      <c r="BX79" s="181"/>
      <c r="BY79" s="51"/>
      <c r="BZ79" s="183"/>
      <c r="CA79" s="54"/>
      <c r="CB79" s="54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54"/>
      <c r="GH79" s="54"/>
      <c r="GI79" s="54"/>
      <c r="GJ79" s="54"/>
      <c r="GK79" s="54"/>
      <c r="GL79" s="54"/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/>
      <c r="HZ79" s="54"/>
      <c r="IA79" s="54"/>
      <c r="IB79" s="54"/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/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</row>
    <row x14ac:dyDescent="0.25" r="80" customHeight="1" ht="18">
      <c r="A80" s="54"/>
      <c r="B80" s="50"/>
      <c r="C80" s="50"/>
      <c r="D80" s="249"/>
      <c r="E80" s="249"/>
      <c r="F80" s="249"/>
      <c r="G80" s="249"/>
      <c r="H80" s="50"/>
      <c r="I80" s="52"/>
      <c r="J80" s="52"/>
      <c r="K80" s="52"/>
      <c r="L80" s="52"/>
      <c r="M80" s="52"/>
      <c r="N80" s="52"/>
      <c r="O80" s="52"/>
      <c r="P80" s="54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181"/>
      <c r="AK80" s="51"/>
      <c r="AL80" s="52"/>
      <c r="AM80" s="52"/>
      <c r="AN80" s="52"/>
      <c r="AO80" s="181"/>
      <c r="AP80" s="51"/>
      <c r="AQ80" s="52"/>
      <c r="AR80" s="52"/>
      <c r="AS80" s="52"/>
      <c r="AT80" s="181"/>
      <c r="AU80" s="51"/>
      <c r="AV80" s="52"/>
      <c r="AW80" s="52"/>
      <c r="AX80" s="52"/>
      <c r="AY80" s="181"/>
      <c r="AZ80" s="51"/>
      <c r="BA80" s="52"/>
      <c r="BB80" s="52"/>
      <c r="BC80" s="52"/>
      <c r="BD80" s="181"/>
      <c r="BE80" s="51"/>
      <c r="BF80" s="52"/>
      <c r="BG80" s="52"/>
      <c r="BH80" s="52"/>
      <c r="BI80" s="181"/>
      <c r="BJ80" s="51"/>
      <c r="BK80" s="52"/>
      <c r="BL80" s="52"/>
      <c r="BM80" s="52"/>
      <c r="BN80" s="181"/>
      <c r="BO80" s="51"/>
      <c r="BP80" s="52"/>
      <c r="BQ80" s="52"/>
      <c r="BR80" s="52"/>
      <c r="BS80" s="181"/>
      <c r="BT80" s="51"/>
      <c r="BU80" s="52"/>
      <c r="BV80" s="52"/>
      <c r="BW80" s="52"/>
      <c r="BX80" s="181"/>
      <c r="BY80" s="51"/>
      <c r="BZ80" s="183"/>
      <c r="CA80" s="54"/>
      <c r="CB80" s="54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54"/>
      <c r="FT80" s="54"/>
      <c r="FU80" s="54"/>
      <c r="FV80" s="54"/>
      <c r="FW80" s="54"/>
      <c r="FX80" s="54"/>
      <c r="FY80" s="54"/>
      <c r="FZ80" s="54"/>
      <c r="GA80" s="54"/>
      <c r="GB80" s="54"/>
      <c r="GC80" s="54"/>
      <c r="GD80" s="54"/>
      <c r="GE80" s="54"/>
      <c r="GF80" s="54"/>
      <c r="GG80" s="54"/>
      <c r="GH80" s="54"/>
      <c r="GI80" s="54"/>
      <c r="GJ80" s="54"/>
      <c r="GK80" s="54"/>
      <c r="GL80" s="54"/>
      <c r="GM80" s="54"/>
      <c r="GN80" s="54"/>
      <c r="GO80" s="54"/>
      <c r="GP80" s="54"/>
      <c r="GQ80" s="54"/>
      <c r="GR80" s="54"/>
      <c r="GS80" s="54"/>
      <c r="GT80" s="54"/>
      <c r="GU80" s="54"/>
      <c r="GV80" s="54"/>
      <c r="GW80" s="54"/>
      <c r="GX80" s="54"/>
      <c r="GY80" s="54"/>
      <c r="GZ80" s="54"/>
      <c r="HA80" s="54"/>
      <c r="HB80" s="54"/>
      <c r="HC80" s="54"/>
      <c r="HD80" s="54"/>
      <c r="HE80" s="54"/>
      <c r="HF80" s="54"/>
      <c r="HG80" s="54"/>
      <c r="HH80" s="54"/>
      <c r="HI80" s="54"/>
      <c r="HJ80" s="54"/>
      <c r="HK80" s="54"/>
      <c r="HL80" s="54"/>
      <c r="HM80" s="54"/>
      <c r="HN80" s="54"/>
      <c r="HO80" s="54"/>
      <c r="HP80" s="54"/>
      <c r="HQ80" s="54"/>
      <c r="HR80" s="54"/>
      <c r="HS80" s="54"/>
      <c r="HT80" s="54"/>
      <c r="HU80" s="54"/>
      <c r="HV80" s="54"/>
      <c r="HW80" s="54"/>
      <c r="HX80" s="54"/>
      <c r="HY80" s="54"/>
      <c r="HZ80" s="54"/>
      <c r="IA80" s="54"/>
      <c r="IB80" s="54"/>
      <c r="IC80" s="54"/>
      <c r="ID80" s="54"/>
      <c r="IE80" s="54"/>
      <c r="IF80" s="54"/>
      <c r="IG80" s="54"/>
      <c r="IH80" s="54"/>
      <c r="II80" s="54"/>
      <c r="IJ80" s="54"/>
      <c r="IK80" s="54"/>
      <c r="IL80" s="54"/>
      <c r="IM80" s="54"/>
      <c r="IN80" s="54"/>
      <c r="IO80" s="54"/>
      <c r="IP80" s="54"/>
      <c r="IQ80" s="54"/>
      <c r="IR80" s="54"/>
      <c r="IS80" s="54"/>
      <c r="IT80" s="54"/>
      <c r="IU80" s="54"/>
      <c r="IV80" s="54"/>
      <c r="IW80" s="54"/>
      <c r="IX80" s="54"/>
      <c r="IY80" s="54"/>
      <c r="IZ80" s="54"/>
      <c r="JA80" s="54"/>
      <c r="JB80" s="54"/>
    </row>
    <row x14ac:dyDescent="0.25" r="81" customHeight="1" ht="18">
      <c r="A81" s="54"/>
      <c r="B81" s="50"/>
      <c r="C81" s="50"/>
      <c r="D81" s="249"/>
      <c r="E81" s="249"/>
      <c r="F81" s="249"/>
      <c r="G81" s="249"/>
      <c r="H81" s="50"/>
      <c r="I81" s="52"/>
      <c r="J81" s="52"/>
      <c r="K81" s="52"/>
      <c r="L81" s="52"/>
      <c r="M81" s="52"/>
      <c r="N81" s="52"/>
      <c r="O81" s="52"/>
      <c r="P81" s="54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181"/>
      <c r="AK81" s="51"/>
      <c r="AL81" s="52"/>
      <c r="AM81" s="52"/>
      <c r="AN81" s="52"/>
      <c r="AO81" s="181"/>
      <c r="AP81" s="51"/>
      <c r="AQ81" s="52"/>
      <c r="AR81" s="52"/>
      <c r="AS81" s="52"/>
      <c r="AT81" s="181"/>
      <c r="AU81" s="51"/>
      <c r="AV81" s="52"/>
      <c r="AW81" s="52"/>
      <c r="AX81" s="52"/>
      <c r="AY81" s="181"/>
      <c r="AZ81" s="51"/>
      <c r="BA81" s="52"/>
      <c r="BB81" s="52"/>
      <c r="BC81" s="52"/>
      <c r="BD81" s="181"/>
      <c r="BE81" s="51"/>
      <c r="BF81" s="52"/>
      <c r="BG81" s="52"/>
      <c r="BH81" s="52"/>
      <c r="BI81" s="181"/>
      <c r="BJ81" s="51"/>
      <c r="BK81" s="52"/>
      <c r="BL81" s="52"/>
      <c r="BM81" s="52"/>
      <c r="BN81" s="181"/>
      <c r="BO81" s="51"/>
      <c r="BP81" s="52"/>
      <c r="BQ81" s="52"/>
      <c r="BR81" s="52"/>
      <c r="BS81" s="181"/>
      <c r="BT81" s="51"/>
      <c r="BU81" s="52"/>
      <c r="BV81" s="52"/>
      <c r="BW81" s="52"/>
      <c r="BX81" s="181"/>
      <c r="BY81" s="51"/>
      <c r="BZ81" s="183"/>
      <c r="CA81" s="54"/>
      <c r="CB81" s="54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54"/>
      <c r="GH81" s="54"/>
      <c r="GI81" s="54"/>
      <c r="GJ81" s="54"/>
      <c r="GK81" s="54"/>
      <c r="GL81" s="54"/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4"/>
      <c r="IC81" s="54"/>
      <c r="ID81" s="54"/>
      <c r="IE81" s="54"/>
      <c r="IF81" s="54"/>
      <c r="IG81" s="54"/>
      <c r="IH81" s="54"/>
      <c r="II81" s="54"/>
      <c r="IJ81" s="54"/>
      <c r="IK81" s="54"/>
      <c r="IL81" s="54"/>
      <c r="IM81" s="54"/>
      <c r="IN81" s="54"/>
      <c r="IO81" s="54"/>
      <c r="IP81" s="54"/>
      <c r="IQ81" s="54"/>
      <c r="IR81" s="54"/>
      <c r="IS81" s="54"/>
      <c r="IT81" s="54"/>
      <c r="IU81" s="54"/>
      <c r="IV81" s="54"/>
      <c r="IW81" s="54"/>
      <c r="IX81" s="54"/>
      <c r="IY81" s="54"/>
      <c r="IZ81" s="54"/>
      <c r="JA81" s="54"/>
      <c r="JB81" s="54"/>
    </row>
    <row x14ac:dyDescent="0.25" r="82" customHeight="1" ht="18">
      <c r="A82" s="54"/>
      <c r="B82" s="50"/>
      <c r="C82" s="50"/>
      <c r="D82" s="249"/>
      <c r="E82" s="249"/>
      <c r="F82" s="249"/>
      <c r="G82" s="249"/>
      <c r="H82" s="50"/>
      <c r="I82" s="52"/>
      <c r="J82" s="52"/>
      <c r="K82" s="52"/>
      <c r="L82" s="52"/>
      <c r="M82" s="52"/>
      <c r="N82" s="52"/>
      <c r="O82" s="52"/>
      <c r="P82" s="54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181"/>
      <c r="AK82" s="51"/>
      <c r="AL82" s="52"/>
      <c r="AM82" s="52"/>
      <c r="AN82" s="52"/>
      <c r="AO82" s="181"/>
      <c r="AP82" s="51"/>
      <c r="AQ82" s="52"/>
      <c r="AR82" s="52"/>
      <c r="AS82" s="52"/>
      <c r="AT82" s="181"/>
      <c r="AU82" s="51"/>
      <c r="AV82" s="52"/>
      <c r="AW82" s="52"/>
      <c r="AX82" s="52"/>
      <c r="AY82" s="181"/>
      <c r="AZ82" s="51"/>
      <c r="BA82" s="52"/>
      <c r="BB82" s="52"/>
      <c r="BC82" s="52"/>
      <c r="BD82" s="181"/>
      <c r="BE82" s="51"/>
      <c r="BF82" s="52"/>
      <c r="BG82" s="52"/>
      <c r="BH82" s="52"/>
      <c r="BI82" s="181"/>
      <c r="BJ82" s="51"/>
      <c r="BK82" s="52"/>
      <c r="BL82" s="52"/>
      <c r="BM82" s="52"/>
      <c r="BN82" s="181"/>
      <c r="BO82" s="51"/>
      <c r="BP82" s="52"/>
      <c r="BQ82" s="52"/>
      <c r="BR82" s="52"/>
      <c r="BS82" s="181"/>
      <c r="BT82" s="51"/>
      <c r="BU82" s="52"/>
      <c r="BV82" s="52"/>
      <c r="BW82" s="52"/>
      <c r="BX82" s="181"/>
      <c r="BY82" s="51"/>
      <c r="BZ82" s="183"/>
      <c r="CA82" s="54"/>
      <c r="CB82" s="54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  <c r="DS82" s="72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  <c r="GI82" s="54"/>
      <c r="GJ82" s="54"/>
      <c r="GK82" s="54"/>
      <c r="GL82" s="54"/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/>
      <c r="II82" s="54"/>
      <c r="IJ82" s="54"/>
      <c r="IK82" s="54"/>
      <c r="IL82" s="54"/>
      <c r="IM82" s="54"/>
      <c r="IN82" s="54"/>
      <c r="IO82" s="54"/>
      <c r="IP82" s="54"/>
      <c r="IQ82" s="54"/>
      <c r="IR82" s="54"/>
      <c r="IS82" s="54"/>
      <c r="IT82" s="54"/>
      <c r="IU82" s="54"/>
      <c r="IV82" s="54"/>
      <c r="IW82" s="54"/>
      <c r="IX82" s="54"/>
      <c r="IY82" s="54"/>
      <c r="IZ82" s="54"/>
      <c r="JA82" s="54"/>
      <c r="JB82" s="54"/>
    </row>
    <row x14ac:dyDescent="0.25" r="83" customHeight="1" ht="18">
      <c r="A83" s="54"/>
      <c r="B83" s="50"/>
      <c r="C83" s="50"/>
      <c r="D83" s="249"/>
      <c r="E83" s="249"/>
      <c r="F83" s="249"/>
      <c r="G83" s="249"/>
      <c r="H83" s="50"/>
      <c r="I83" s="52"/>
      <c r="J83" s="52"/>
      <c r="K83" s="52"/>
      <c r="L83" s="52"/>
      <c r="M83" s="52"/>
      <c r="N83" s="52"/>
      <c r="O83" s="52"/>
      <c r="P83" s="54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181"/>
      <c r="AK83" s="51"/>
      <c r="AL83" s="52"/>
      <c r="AM83" s="52"/>
      <c r="AN83" s="52"/>
      <c r="AO83" s="181"/>
      <c r="AP83" s="51"/>
      <c r="AQ83" s="52"/>
      <c r="AR83" s="52"/>
      <c r="AS83" s="52"/>
      <c r="AT83" s="181"/>
      <c r="AU83" s="51"/>
      <c r="AV83" s="52"/>
      <c r="AW83" s="52"/>
      <c r="AX83" s="52"/>
      <c r="AY83" s="181"/>
      <c r="AZ83" s="51"/>
      <c r="BA83" s="52"/>
      <c r="BB83" s="52"/>
      <c r="BC83" s="52"/>
      <c r="BD83" s="181"/>
      <c r="BE83" s="51"/>
      <c r="BF83" s="52"/>
      <c r="BG83" s="52"/>
      <c r="BH83" s="52"/>
      <c r="BI83" s="181"/>
      <c r="BJ83" s="51"/>
      <c r="BK83" s="52"/>
      <c r="BL83" s="52"/>
      <c r="BM83" s="52"/>
      <c r="BN83" s="181"/>
      <c r="BO83" s="51"/>
      <c r="BP83" s="52"/>
      <c r="BQ83" s="52"/>
      <c r="BR83" s="52"/>
      <c r="BS83" s="181"/>
      <c r="BT83" s="51"/>
      <c r="BU83" s="52"/>
      <c r="BV83" s="52"/>
      <c r="BW83" s="52"/>
      <c r="BX83" s="181"/>
      <c r="BY83" s="51"/>
      <c r="BZ83" s="183"/>
      <c r="CA83" s="54"/>
      <c r="CB83" s="54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</row>
    <row x14ac:dyDescent="0.25" r="84" customHeight="1" ht="18">
      <c r="A84" s="54"/>
      <c r="B84" s="50"/>
      <c r="C84" s="50"/>
      <c r="D84" s="249"/>
      <c r="E84" s="249"/>
      <c r="F84" s="249"/>
      <c r="G84" s="249"/>
      <c r="H84" s="50"/>
      <c r="I84" s="52"/>
      <c r="J84" s="52"/>
      <c r="K84" s="52"/>
      <c r="L84" s="52"/>
      <c r="M84" s="52"/>
      <c r="N84" s="52"/>
      <c r="O84" s="52"/>
      <c r="P84" s="54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181"/>
      <c r="AK84" s="51"/>
      <c r="AL84" s="52"/>
      <c r="AM84" s="52"/>
      <c r="AN84" s="52"/>
      <c r="AO84" s="181"/>
      <c r="AP84" s="51"/>
      <c r="AQ84" s="52"/>
      <c r="AR84" s="52"/>
      <c r="AS84" s="52"/>
      <c r="AT84" s="181"/>
      <c r="AU84" s="51"/>
      <c r="AV84" s="52"/>
      <c r="AW84" s="52"/>
      <c r="AX84" s="52"/>
      <c r="AY84" s="181"/>
      <c r="AZ84" s="51"/>
      <c r="BA84" s="52"/>
      <c r="BB84" s="52"/>
      <c r="BC84" s="52"/>
      <c r="BD84" s="181"/>
      <c r="BE84" s="51"/>
      <c r="BF84" s="52"/>
      <c r="BG84" s="52"/>
      <c r="BH84" s="52"/>
      <c r="BI84" s="181"/>
      <c r="BJ84" s="51"/>
      <c r="BK84" s="52"/>
      <c r="BL84" s="52"/>
      <c r="BM84" s="52"/>
      <c r="BN84" s="181"/>
      <c r="BO84" s="51"/>
      <c r="BP84" s="52"/>
      <c r="BQ84" s="52"/>
      <c r="BR84" s="52"/>
      <c r="BS84" s="181"/>
      <c r="BT84" s="51"/>
      <c r="BU84" s="52"/>
      <c r="BV84" s="52"/>
      <c r="BW84" s="52"/>
      <c r="BX84" s="181"/>
      <c r="BY84" s="51"/>
      <c r="BZ84" s="183"/>
      <c r="CA84" s="54"/>
      <c r="CB84" s="54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  <c r="GI84" s="54"/>
      <c r="GJ84" s="54"/>
      <c r="GK84" s="54"/>
      <c r="GL84" s="54"/>
      <c r="GM84" s="54"/>
      <c r="GN84" s="54"/>
      <c r="GO84" s="54"/>
      <c r="GP84" s="54"/>
      <c r="GQ84" s="54"/>
      <c r="GR84" s="54"/>
      <c r="GS84" s="54"/>
      <c r="GT84" s="54"/>
      <c r="GU84" s="54"/>
      <c r="GV84" s="54"/>
      <c r="GW84" s="54"/>
      <c r="GX84" s="54"/>
      <c r="GY84" s="54"/>
      <c r="GZ84" s="54"/>
      <c r="HA84" s="54"/>
      <c r="HB84" s="54"/>
      <c r="HC84" s="54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/>
      <c r="II84" s="54"/>
      <c r="IJ84" s="54"/>
      <c r="IK84" s="54"/>
      <c r="IL84" s="54"/>
      <c r="IM84" s="54"/>
      <c r="IN84" s="54"/>
      <c r="IO84" s="54"/>
      <c r="IP84" s="54"/>
      <c r="IQ84" s="54"/>
      <c r="IR84" s="54"/>
      <c r="IS84" s="54"/>
      <c r="IT84" s="54"/>
      <c r="IU84" s="54"/>
      <c r="IV84" s="54"/>
      <c r="IW84" s="54"/>
      <c r="IX84" s="54"/>
      <c r="IY84" s="54"/>
      <c r="IZ84" s="54"/>
      <c r="JA84" s="54"/>
      <c r="JB84" s="54"/>
    </row>
    <row x14ac:dyDescent="0.25" r="85" customHeight="1" ht="18">
      <c r="A85" s="54"/>
      <c r="B85" s="50"/>
      <c r="C85" s="50"/>
      <c r="D85" s="249"/>
      <c r="E85" s="249"/>
      <c r="F85" s="249"/>
      <c r="G85" s="249"/>
      <c r="H85" s="50"/>
      <c r="I85" s="52"/>
      <c r="J85" s="52"/>
      <c r="K85" s="52"/>
      <c r="L85" s="52"/>
      <c r="M85" s="52"/>
      <c r="N85" s="52"/>
      <c r="O85" s="52"/>
      <c r="P85" s="54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181"/>
      <c r="AK85" s="51"/>
      <c r="AL85" s="52"/>
      <c r="AM85" s="52"/>
      <c r="AN85" s="52"/>
      <c r="AO85" s="181"/>
      <c r="AP85" s="51"/>
      <c r="AQ85" s="52"/>
      <c r="AR85" s="52"/>
      <c r="AS85" s="52"/>
      <c r="AT85" s="181"/>
      <c r="AU85" s="51"/>
      <c r="AV85" s="52"/>
      <c r="AW85" s="52"/>
      <c r="AX85" s="52"/>
      <c r="AY85" s="181"/>
      <c r="AZ85" s="51"/>
      <c r="BA85" s="52"/>
      <c r="BB85" s="52"/>
      <c r="BC85" s="52"/>
      <c r="BD85" s="181"/>
      <c r="BE85" s="51"/>
      <c r="BF85" s="52"/>
      <c r="BG85" s="52"/>
      <c r="BH85" s="52"/>
      <c r="BI85" s="181"/>
      <c r="BJ85" s="51"/>
      <c r="BK85" s="52"/>
      <c r="BL85" s="52"/>
      <c r="BM85" s="52"/>
      <c r="BN85" s="181"/>
      <c r="BO85" s="51"/>
      <c r="BP85" s="52"/>
      <c r="BQ85" s="52"/>
      <c r="BR85" s="52"/>
      <c r="BS85" s="181"/>
      <c r="BT85" s="51"/>
      <c r="BU85" s="52"/>
      <c r="BV85" s="52"/>
      <c r="BW85" s="52"/>
      <c r="BX85" s="181"/>
      <c r="BY85" s="51"/>
      <c r="BZ85" s="183"/>
      <c r="CA85" s="54"/>
      <c r="CB85" s="54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4"/>
      <c r="FS85" s="54"/>
      <c r="FT85" s="54"/>
      <c r="FU85" s="54"/>
      <c r="FV85" s="54"/>
      <c r="FW85" s="54"/>
      <c r="FX85" s="54"/>
      <c r="FY85" s="54"/>
      <c r="FZ85" s="54"/>
      <c r="GA85" s="54"/>
      <c r="GB85" s="54"/>
      <c r="GC85" s="54"/>
      <c r="GD85" s="54"/>
      <c r="GE85" s="54"/>
      <c r="GF85" s="54"/>
      <c r="GG85" s="54"/>
      <c r="GH85" s="54"/>
      <c r="GI85" s="54"/>
      <c r="GJ85" s="54"/>
      <c r="GK85" s="54"/>
      <c r="GL85" s="54"/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</row>
    <row x14ac:dyDescent="0.25" r="86" customHeight="1" ht="18">
      <c r="A86" s="54"/>
      <c r="B86" s="50"/>
      <c r="C86" s="50"/>
      <c r="D86" s="249"/>
      <c r="E86" s="249"/>
      <c r="F86" s="249"/>
      <c r="G86" s="249"/>
      <c r="H86" s="50"/>
      <c r="I86" s="52"/>
      <c r="J86" s="52"/>
      <c r="K86" s="52"/>
      <c r="L86" s="52"/>
      <c r="M86" s="52"/>
      <c r="N86" s="52"/>
      <c r="O86" s="52"/>
      <c r="P86" s="54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181"/>
      <c r="AK86" s="51"/>
      <c r="AL86" s="52"/>
      <c r="AM86" s="52"/>
      <c r="AN86" s="52"/>
      <c r="AO86" s="181"/>
      <c r="AP86" s="51"/>
      <c r="AQ86" s="52"/>
      <c r="AR86" s="52"/>
      <c r="AS86" s="52"/>
      <c r="AT86" s="181"/>
      <c r="AU86" s="51"/>
      <c r="AV86" s="52"/>
      <c r="AW86" s="52"/>
      <c r="AX86" s="52"/>
      <c r="AY86" s="181"/>
      <c r="AZ86" s="51"/>
      <c r="BA86" s="52"/>
      <c r="BB86" s="52"/>
      <c r="BC86" s="52"/>
      <c r="BD86" s="181"/>
      <c r="BE86" s="51"/>
      <c r="BF86" s="52"/>
      <c r="BG86" s="52"/>
      <c r="BH86" s="52"/>
      <c r="BI86" s="181"/>
      <c r="BJ86" s="51"/>
      <c r="BK86" s="52"/>
      <c r="BL86" s="52"/>
      <c r="BM86" s="52"/>
      <c r="BN86" s="181"/>
      <c r="BO86" s="51"/>
      <c r="BP86" s="52"/>
      <c r="BQ86" s="52"/>
      <c r="BR86" s="52"/>
      <c r="BS86" s="181"/>
      <c r="BT86" s="51"/>
      <c r="BU86" s="52"/>
      <c r="BV86" s="52"/>
      <c r="BW86" s="52"/>
      <c r="BX86" s="181"/>
      <c r="BY86" s="51"/>
      <c r="BZ86" s="183"/>
      <c r="CA86" s="54"/>
      <c r="CB86" s="54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</row>
    <row x14ac:dyDescent="0.25" r="87" customHeight="1" ht="18">
      <c r="A87" s="54"/>
      <c r="B87" s="50"/>
      <c r="C87" s="50"/>
      <c r="D87" s="249"/>
      <c r="E87" s="249"/>
      <c r="F87" s="249"/>
      <c r="G87" s="249"/>
      <c r="H87" s="50"/>
      <c r="I87" s="52"/>
      <c r="J87" s="52"/>
      <c r="K87" s="52"/>
      <c r="L87" s="52"/>
      <c r="M87" s="52"/>
      <c r="N87" s="52"/>
      <c r="O87" s="52"/>
      <c r="P87" s="54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181"/>
      <c r="AK87" s="51"/>
      <c r="AL87" s="52"/>
      <c r="AM87" s="52"/>
      <c r="AN87" s="52"/>
      <c r="AO87" s="181"/>
      <c r="AP87" s="51"/>
      <c r="AQ87" s="52"/>
      <c r="AR87" s="52"/>
      <c r="AS87" s="52"/>
      <c r="AT87" s="181"/>
      <c r="AU87" s="51"/>
      <c r="AV87" s="52"/>
      <c r="AW87" s="52"/>
      <c r="AX87" s="52"/>
      <c r="AY87" s="181"/>
      <c r="AZ87" s="51"/>
      <c r="BA87" s="52"/>
      <c r="BB87" s="52"/>
      <c r="BC87" s="52"/>
      <c r="BD87" s="181"/>
      <c r="BE87" s="51"/>
      <c r="BF87" s="52"/>
      <c r="BG87" s="52"/>
      <c r="BH87" s="52"/>
      <c r="BI87" s="181"/>
      <c r="BJ87" s="51"/>
      <c r="BK87" s="52"/>
      <c r="BL87" s="52"/>
      <c r="BM87" s="52"/>
      <c r="BN87" s="181"/>
      <c r="BO87" s="51"/>
      <c r="BP87" s="52"/>
      <c r="BQ87" s="52"/>
      <c r="BR87" s="52"/>
      <c r="BS87" s="181"/>
      <c r="BT87" s="51"/>
      <c r="BU87" s="52"/>
      <c r="BV87" s="52"/>
      <c r="BW87" s="52"/>
      <c r="BX87" s="181"/>
      <c r="BY87" s="51"/>
      <c r="BZ87" s="183"/>
      <c r="CA87" s="54"/>
      <c r="CB87" s="54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</row>
    <row x14ac:dyDescent="0.25" r="88" customHeight="1" ht="18">
      <c r="A88" s="54"/>
      <c r="B88" s="50"/>
      <c r="C88" s="50"/>
      <c r="D88" s="249"/>
      <c r="E88" s="249"/>
      <c r="F88" s="249"/>
      <c r="G88" s="249"/>
      <c r="H88" s="50"/>
      <c r="I88" s="52"/>
      <c r="J88" s="52"/>
      <c r="K88" s="52"/>
      <c r="L88" s="52"/>
      <c r="M88" s="52"/>
      <c r="N88" s="52"/>
      <c r="O88" s="52"/>
      <c r="P88" s="54"/>
      <c r="Q88" s="51"/>
      <c r="R88" s="54"/>
      <c r="S88" s="51"/>
      <c r="T88" s="51"/>
      <c r="U88" s="52"/>
      <c r="V88" s="52"/>
      <c r="W88" s="54"/>
      <c r="X88" s="51"/>
      <c r="Y88" s="51"/>
      <c r="Z88" s="52"/>
      <c r="AA88" s="52"/>
      <c r="AB88" s="54"/>
      <c r="AC88" s="51"/>
      <c r="AD88" s="51"/>
      <c r="AE88" s="52"/>
      <c r="AF88" s="52"/>
      <c r="AG88" s="54"/>
      <c r="AH88" s="51"/>
      <c r="AI88" s="51"/>
      <c r="AJ88" s="52"/>
      <c r="AK88" s="51"/>
      <c r="AL88" s="54"/>
      <c r="AM88" s="51"/>
      <c r="AN88" s="51"/>
      <c r="AO88" s="52"/>
      <c r="AP88" s="51"/>
      <c r="AQ88" s="54"/>
      <c r="AR88" s="51"/>
      <c r="AS88" s="51"/>
      <c r="AT88" s="52"/>
      <c r="AU88" s="51"/>
      <c r="AV88" s="54"/>
      <c r="AW88" s="51"/>
      <c r="AX88" s="51"/>
      <c r="AY88" s="52"/>
      <c r="AZ88" s="51"/>
      <c r="BA88" s="54"/>
      <c r="BB88" s="51"/>
      <c r="BC88" s="51"/>
      <c r="BD88" s="52"/>
      <c r="BE88" s="51"/>
      <c r="BF88" s="54"/>
      <c r="BG88" s="51"/>
      <c r="BH88" s="51"/>
      <c r="BI88" s="52"/>
      <c r="BJ88" s="51"/>
      <c r="BK88" s="54"/>
      <c r="BL88" s="51"/>
      <c r="BM88" s="51"/>
      <c r="BN88" s="52"/>
      <c r="BO88" s="51"/>
      <c r="BP88" s="54"/>
      <c r="BQ88" s="51"/>
      <c r="BR88" s="51"/>
      <c r="BS88" s="52"/>
      <c r="BT88" s="51"/>
      <c r="BU88" s="54"/>
      <c r="BV88" s="51"/>
      <c r="BW88" s="51"/>
      <c r="BX88" s="52"/>
      <c r="BY88" s="51"/>
      <c r="BZ88" s="52"/>
      <c r="CA88" s="54"/>
      <c r="CB88" s="54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4"/>
      <c r="FS88" s="54"/>
      <c r="FT88" s="54"/>
      <c r="FU88" s="54"/>
      <c r="FV88" s="54"/>
      <c r="FW88" s="54"/>
      <c r="FX88" s="54"/>
      <c r="FY88" s="54"/>
      <c r="FZ88" s="54"/>
      <c r="GA88" s="54"/>
      <c r="GB88" s="54"/>
      <c r="GC88" s="54"/>
      <c r="GD88" s="54"/>
      <c r="GE88" s="54"/>
      <c r="GF88" s="54"/>
      <c r="GG88" s="54"/>
      <c r="GH88" s="54"/>
      <c r="GI88" s="54"/>
      <c r="GJ88" s="54"/>
      <c r="GK88" s="54"/>
      <c r="GL88" s="54"/>
      <c r="GM88" s="54"/>
      <c r="GN88" s="54"/>
      <c r="GO88" s="54"/>
      <c r="GP88" s="54"/>
      <c r="GQ88" s="54"/>
      <c r="GR88" s="54"/>
      <c r="GS88" s="54"/>
      <c r="GT88" s="54"/>
      <c r="GU88" s="54"/>
      <c r="GV88" s="54"/>
      <c r="GW88" s="54"/>
      <c r="GX88" s="54"/>
      <c r="GY88" s="54"/>
      <c r="GZ88" s="54"/>
      <c r="HA88" s="54"/>
      <c r="HB88" s="54"/>
      <c r="HC88" s="54"/>
      <c r="HD88" s="54"/>
      <c r="HE88" s="54"/>
      <c r="HF88" s="54"/>
      <c r="HG88" s="54"/>
      <c r="HH88" s="54"/>
      <c r="HI88" s="54"/>
      <c r="HJ88" s="54"/>
      <c r="HK88" s="54"/>
      <c r="HL88" s="54"/>
      <c r="HM88" s="54"/>
      <c r="HN88" s="54"/>
      <c r="HO88" s="54"/>
      <c r="HP88" s="54"/>
      <c r="HQ88" s="54"/>
      <c r="HR88" s="54"/>
      <c r="HS88" s="54"/>
      <c r="HT88" s="54"/>
      <c r="HU88" s="54"/>
      <c r="HV88" s="54"/>
      <c r="HW88" s="54"/>
      <c r="HX88" s="54"/>
      <c r="HY88" s="54"/>
      <c r="HZ88" s="54"/>
      <c r="IA88" s="54"/>
      <c r="IB88" s="54"/>
      <c r="IC88" s="54"/>
      <c r="ID88" s="54"/>
      <c r="IE88" s="54"/>
      <c r="IF88" s="54"/>
      <c r="IG88" s="54"/>
      <c r="IH88" s="54"/>
      <c r="II88" s="54"/>
      <c r="IJ88" s="54"/>
      <c r="IK88" s="54"/>
      <c r="IL88" s="54"/>
      <c r="IM88" s="54"/>
      <c r="IN88" s="54"/>
      <c r="IO88" s="54"/>
      <c r="IP88" s="54"/>
      <c r="IQ88" s="54"/>
      <c r="IR88" s="54"/>
      <c r="IS88" s="54"/>
      <c r="IT88" s="54"/>
      <c r="IU88" s="54"/>
      <c r="IV88" s="54"/>
      <c r="IW88" s="54"/>
      <c r="IX88" s="54"/>
      <c r="IY88" s="54"/>
      <c r="IZ88" s="54"/>
      <c r="JA88" s="54"/>
      <c r="JB88" s="54"/>
    </row>
    <row x14ac:dyDescent="0.25" r="89" customHeight="1" ht="18">
      <c r="A89" s="54"/>
      <c r="B89" s="50"/>
      <c r="C89" s="50"/>
      <c r="D89" s="249"/>
      <c r="E89" s="249"/>
      <c r="F89" s="249"/>
      <c r="G89" s="249"/>
      <c r="H89" s="50"/>
      <c r="I89" s="52"/>
      <c r="J89" s="52"/>
      <c r="K89" s="52"/>
      <c r="L89" s="52"/>
      <c r="M89" s="52"/>
      <c r="N89" s="52"/>
      <c r="O89" s="52"/>
      <c r="P89" s="54"/>
      <c r="Q89" s="51"/>
      <c r="R89" s="54"/>
      <c r="S89" s="51"/>
      <c r="T89" s="51"/>
      <c r="U89" s="52"/>
      <c r="V89" s="52"/>
      <c r="W89" s="54"/>
      <c r="X89" s="51"/>
      <c r="Y89" s="51"/>
      <c r="Z89" s="52"/>
      <c r="AA89" s="52"/>
      <c r="AB89" s="54"/>
      <c r="AC89" s="51"/>
      <c r="AD89" s="51"/>
      <c r="AE89" s="52"/>
      <c r="AF89" s="52"/>
      <c r="AG89" s="54"/>
      <c r="AH89" s="51"/>
      <c r="AI89" s="51"/>
      <c r="AJ89" s="52"/>
      <c r="AK89" s="51"/>
      <c r="AL89" s="54"/>
      <c r="AM89" s="51"/>
      <c r="AN89" s="51"/>
      <c r="AO89" s="52"/>
      <c r="AP89" s="51"/>
      <c r="AQ89" s="54"/>
      <c r="AR89" s="51"/>
      <c r="AS89" s="51"/>
      <c r="AT89" s="52"/>
      <c r="AU89" s="51"/>
      <c r="AV89" s="54"/>
      <c r="AW89" s="51"/>
      <c r="AX89" s="51"/>
      <c r="AY89" s="52"/>
      <c r="AZ89" s="51"/>
      <c r="BA89" s="54"/>
      <c r="BB89" s="51"/>
      <c r="BC89" s="51"/>
      <c r="BD89" s="52"/>
      <c r="BE89" s="51"/>
      <c r="BF89" s="54"/>
      <c r="BG89" s="51"/>
      <c r="BH89" s="51"/>
      <c r="BI89" s="52"/>
      <c r="BJ89" s="51"/>
      <c r="BK89" s="54"/>
      <c r="BL89" s="51"/>
      <c r="BM89" s="51"/>
      <c r="BN89" s="52"/>
      <c r="BO89" s="51"/>
      <c r="BP89" s="54"/>
      <c r="BQ89" s="51"/>
      <c r="BR89" s="51"/>
      <c r="BS89" s="52"/>
      <c r="BT89" s="51"/>
      <c r="BU89" s="54"/>
      <c r="BV89" s="51"/>
      <c r="BW89" s="51"/>
      <c r="BX89" s="52"/>
      <c r="BY89" s="51"/>
      <c r="BZ89" s="52"/>
      <c r="CA89" s="54"/>
      <c r="CB89" s="54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</row>
    <row x14ac:dyDescent="0.25" r="90" customHeight="1" ht="18">
      <c r="A90" s="54"/>
      <c r="B90" s="50"/>
      <c r="C90" s="50"/>
      <c r="D90" s="249"/>
      <c r="E90" s="249"/>
      <c r="F90" s="249"/>
      <c r="G90" s="249"/>
      <c r="H90" s="50"/>
      <c r="I90" s="52"/>
      <c r="J90" s="52"/>
      <c r="K90" s="52"/>
      <c r="L90" s="52"/>
      <c r="M90" s="52"/>
      <c r="N90" s="52"/>
      <c r="O90" s="52"/>
      <c r="P90" s="54"/>
      <c r="Q90" s="51"/>
      <c r="R90" s="54"/>
      <c r="S90" s="51"/>
      <c r="T90" s="51"/>
      <c r="U90" s="52"/>
      <c r="V90" s="52"/>
      <c r="W90" s="54"/>
      <c r="X90" s="51"/>
      <c r="Y90" s="51"/>
      <c r="Z90" s="52"/>
      <c r="AA90" s="52"/>
      <c r="AB90" s="54"/>
      <c r="AC90" s="51"/>
      <c r="AD90" s="51"/>
      <c r="AE90" s="52"/>
      <c r="AF90" s="52"/>
      <c r="AG90" s="54"/>
      <c r="AH90" s="51"/>
      <c r="AI90" s="51"/>
      <c r="AJ90" s="52"/>
      <c r="AK90" s="51"/>
      <c r="AL90" s="54"/>
      <c r="AM90" s="51"/>
      <c r="AN90" s="51"/>
      <c r="AO90" s="52"/>
      <c r="AP90" s="51"/>
      <c r="AQ90" s="54"/>
      <c r="AR90" s="51"/>
      <c r="AS90" s="51"/>
      <c r="AT90" s="52"/>
      <c r="AU90" s="51"/>
      <c r="AV90" s="54"/>
      <c r="AW90" s="51"/>
      <c r="AX90" s="51"/>
      <c r="AY90" s="52"/>
      <c r="AZ90" s="51"/>
      <c r="BA90" s="54"/>
      <c r="BB90" s="51"/>
      <c r="BC90" s="51"/>
      <c r="BD90" s="52"/>
      <c r="BE90" s="51"/>
      <c r="BF90" s="54"/>
      <c r="BG90" s="51"/>
      <c r="BH90" s="51"/>
      <c r="BI90" s="52"/>
      <c r="BJ90" s="51"/>
      <c r="BK90" s="54"/>
      <c r="BL90" s="51"/>
      <c r="BM90" s="51"/>
      <c r="BN90" s="52"/>
      <c r="BO90" s="51"/>
      <c r="BP90" s="54"/>
      <c r="BQ90" s="51"/>
      <c r="BR90" s="51"/>
      <c r="BS90" s="52"/>
      <c r="BT90" s="51"/>
      <c r="BU90" s="54"/>
      <c r="BV90" s="51"/>
      <c r="BW90" s="51"/>
      <c r="BX90" s="52"/>
      <c r="BY90" s="51"/>
      <c r="BZ90" s="52"/>
      <c r="CA90" s="54"/>
      <c r="CB90" s="54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</row>
    <row x14ac:dyDescent="0.25" r="91" customHeight="1" ht="18">
      <c r="A91" s="54"/>
      <c r="B91" s="50"/>
      <c r="C91" s="50"/>
      <c r="D91" s="249"/>
      <c r="E91" s="249"/>
      <c r="F91" s="249"/>
      <c r="G91" s="249"/>
      <c r="H91" s="50"/>
      <c r="I91" s="52"/>
      <c r="J91" s="52"/>
      <c r="K91" s="52"/>
      <c r="L91" s="52"/>
      <c r="M91" s="52"/>
      <c r="N91" s="52"/>
      <c r="O91" s="52"/>
      <c r="P91" s="54"/>
      <c r="Q91" s="51"/>
      <c r="R91" s="54"/>
      <c r="S91" s="51"/>
      <c r="T91" s="51"/>
      <c r="U91" s="52"/>
      <c r="V91" s="52"/>
      <c r="W91" s="54"/>
      <c r="X91" s="51"/>
      <c r="Y91" s="51"/>
      <c r="Z91" s="52"/>
      <c r="AA91" s="52"/>
      <c r="AB91" s="54"/>
      <c r="AC91" s="51"/>
      <c r="AD91" s="51"/>
      <c r="AE91" s="52"/>
      <c r="AF91" s="52"/>
      <c r="AG91" s="54"/>
      <c r="AH91" s="51"/>
      <c r="AI91" s="51"/>
      <c r="AJ91" s="52"/>
      <c r="AK91" s="51"/>
      <c r="AL91" s="54"/>
      <c r="AM91" s="51"/>
      <c r="AN91" s="51"/>
      <c r="AO91" s="52"/>
      <c r="AP91" s="51"/>
      <c r="AQ91" s="54"/>
      <c r="AR91" s="51"/>
      <c r="AS91" s="51"/>
      <c r="AT91" s="52"/>
      <c r="AU91" s="51"/>
      <c r="AV91" s="54"/>
      <c r="AW91" s="51"/>
      <c r="AX91" s="51"/>
      <c r="AY91" s="52"/>
      <c r="AZ91" s="51"/>
      <c r="BA91" s="54"/>
      <c r="BB91" s="51"/>
      <c r="BC91" s="51"/>
      <c r="BD91" s="52"/>
      <c r="BE91" s="51"/>
      <c r="BF91" s="54"/>
      <c r="BG91" s="51"/>
      <c r="BH91" s="51"/>
      <c r="BI91" s="52"/>
      <c r="BJ91" s="51"/>
      <c r="BK91" s="54"/>
      <c r="BL91" s="51"/>
      <c r="BM91" s="51"/>
      <c r="BN91" s="52"/>
      <c r="BO91" s="51"/>
      <c r="BP91" s="54"/>
      <c r="BQ91" s="51"/>
      <c r="BR91" s="51"/>
      <c r="BS91" s="52"/>
      <c r="BT91" s="51"/>
      <c r="BU91" s="54"/>
      <c r="BV91" s="51"/>
      <c r="BW91" s="51"/>
      <c r="BX91" s="52"/>
      <c r="BY91" s="51"/>
      <c r="BZ91" s="52"/>
      <c r="CA91" s="54"/>
      <c r="CB91" s="54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</row>
    <row x14ac:dyDescent="0.25" r="92" customHeight="1" ht="18">
      <c r="A92" s="54"/>
      <c r="B92" s="50"/>
      <c r="C92" s="50"/>
      <c r="D92" s="249"/>
      <c r="E92" s="249"/>
      <c r="F92" s="249"/>
      <c r="G92" s="249"/>
      <c r="H92" s="50"/>
      <c r="I92" s="52"/>
      <c r="J92" s="52"/>
      <c r="K92" s="52"/>
      <c r="L92" s="52"/>
      <c r="M92" s="52"/>
      <c r="N92" s="52"/>
      <c r="O92" s="52"/>
      <c r="P92" s="54"/>
      <c r="Q92" s="51"/>
      <c r="R92" s="54"/>
      <c r="S92" s="51"/>
      <c r="T92" s="51"/>
      <c r="U92" s="52"/>
      <c r="V92" s="52"/>
      <c r="W92" s="54"/>
      <c r="X92" s="51"/>
      <c r="Y92" s="51"/>
      <c r="Z92" s="52"/>
      <c r="AA92" s="52"/>
      <c r="AB92" s="54"/>
      <c r="AC92" s="51"/>
      <c r="AD92" s="51"/>
      <c r="AE92" s="52"/>
      <c r="AF92" s="52"/>
      <c r="AG92" s="54"/>
      <c r="AH92" s="51"/>
      <c r="AI92" s="51"/>
      <c r="AJ92" s="52"/>
      <c r="AK92" s="51"/>
      <c r="AL92" s="54"/>
      <c r="AM92" s="51"/>
      <c r="AN92" s="51"/>
      <c r="AO92" s="52"/>
      <c r="AP92" s="51"/>
      <c r="AQ92" s="54"/>
      <c r="AR92" s="51"/>
      <c r="AS92" s="51"/>
      <c r="AT92" s="52"/>
      <c r="AU92" s="51"/>
      <c r="AV92" s="54"/>
      <c r="AW92" s="51"/>
      <c r="AX92" s="51"/>
      <c r="AY92" s="52"/>
      <c r="AZ92" s="51"/>
      <c r="BA92" s="54"/>
      <c r="BB92" s="51"/>
      <c r="BC92" s="51"/>
      <c r="BD92" s="52"/>
      <c r="BE92" s="51"/>
      <c r="BF92" s="54"/>
      <c r="BG92" s="51"/>
      <c r="BH92" s="51"/>
      <c r="BI92" s="52"/>
      <c r="BJ92" s="51"/>
      <c r="BK92" s="54"/>
      <c r="BL92" s="51"/>
      <c r="BM92" s="51"/>
      <c r="BN92" s="52"/>
      <c r="BO92" s="51"/>
      <c r="BP92" s="54"/>
      <c r="BQ92" s="51"/>
      <c r="BR92" s="51"/>
      <c r="BS92" s="52"/>
      <c r="BT92" s="51"/>
      <c r="BU92" s="54"/>
      <c r="BV92" s="51"/>
      <c r="BW92" s="51"/>
      <c r="BX92" s="52"/>
      <c r="BY92" s="51"/>
      <c r="BZ92" s="52"/>
      <c r="CA92" s="54"/>
      <c r="CB92" s="54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</row>
    <row x14ac:dyDescent="0.25" r="93" customHeight="1" ht="18">
      <c r="A93" s="54"/>
      <c r="B93" s="50"/>
      <c r="C93" s="50"/>
      <c r="D93" s="249"/>
      <c r="E93" s="249"/>
      <c r="F93" s="249"/>
      <c r="G93" s="249"/>
      <c r="H93" s="50"/>
      <c r="I93" s="52"/>
      <c r="J93" s="52"/>
      <c r="K93" s="52"/>
      <c r="L93" s="52"/>
      <c r="M93" s="52"/>
      <c r="N93" s="52"/>
      <c r="O93" s="52"/>
      <c r="P93" s="54"/>
      <c r="Q93" s="51"/>
      <c r="R93" s="54"/>
      <c r="S93" s="51"/>
      <c r="T93" s="51"/>
      <c r="U93" s="52"/>
      <c r="V93" s="52"/>
      <c r="W93" s="54"/>
      <c r="X93" s="51"/>
      <c r="Y93" s="51"/>
      <c r="Z93" s="52"/>
      <c r="AA93" s="52"/>
      <c r="AB93" s="54"/>
      <c r="AC93" s="51"/>
      <c r="AD93" s="51"/>
      <c r="AE93" s="52"/>
      <c r="AF93" s="52"/>
      <c r="AG93" s="54"/>
      <c r="AH93" s="51"/>
      <c r="AI93" s="51"/>
      <c r="AJ93" s="52"/>
      <c r="AK93" s="51"/>
      <c r="AL93" s="54"/>
      <c r="AM93" s="51"/>
      <c r="AN93" s="51"/>
      <c r="AO93" s="52"/>
      <c r="AP93" s="51"/>
      <c r="AQ93" s="54"/>
      <c r="AR93" s="51"/>
      <c r="AS93" s="51"/>
      <c r="AT93" s="52"/>
      <c r="AU93" s="51"/>
      <c r="AV93" s="54"/>
      <c r="AW93" s="51"/>
      <c r="AX93" s="51"/>
      <c r="AY93" s="52"/>
      <c r="AZ93" s="51"/>
      <c r="BA93" s="54"/>
      <c r="BB93" s="51"/>
      <c r="BC93" s="51"/>
      <c r="BD93" s="52"/>
      <c r="BE93" s="51"/>
      <c r="BF93" s="54"/>
      <c r="BG93" s="51"/>
      <c r="BH93" s="51"/>
      <c r="BI93" s="52"/>
      <c r="BJ93" s="51"/>
      <c r="BK93" s="54"/>
      <c r="BL93" s="51"/>
      <c r="BM93" s="51"/>
      <c r="BN93" s="52"/>
      <c r="BO93" s="51"/>
      <c r="BP93" s="54"/>
      <c r="BQ93" s="51"/>
      <c r="BR93" s="51"/>
      <c r="BS93" s="52"/>
      <c r="BT93" s="51"/>
      <c r="BU93" s="54"/>
      <c r="BV93" s="51"/>
      <c r="BW93" s="51"/>
      <c r="BX93" s="52"/>
      <c r="BY93" s="51"/>
      <c r="BZ93" s="52"/>
      <c r="CA93" s="54"/>
      <c r="CB93" s="54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</row>
    <row x14ac:dyDescent="0.25" r="94" customHeight="1" ht="18">
      <c r="A94" s="54"/>
      <c r="B94" s="50"/>
      <c r="C94" s="50"/>
      <c r="D94" s="249"/>
      <c r="E94" s="249"/>
      <c r="F94" s="249"/>
      <c r="G94" s="249"/>
      <c r="H94" s="50"/>
      <c r="I94" s="52"/>
      <c r="J94" s="52"/>
      <c r="K94" s="52"/>
      <c r="L94" s="52"/>
      <c r="M94" s="52"/>
      <c r="N94" s="52"/>
      <c r="O94" s="52"/>
      <c r="P94" s="54"/>
      <c r="Q94" s="51"/>
      <c r="R94" s="54"/>
      <c r="S94" s="51"/>
      <c r="T94" s="51"/>
      <c r="U94" s="52"/>
      <c r="V94" s="52"/>
      <c r="W94" s="54"/>
      <c r="X94" s="51"/>
      <c r="Y94" s="51"/>
      <c r="Z94" s="52"/>
      <c r="AA94" s="52"/>
      <c r="AB94" s="54"/>
      <c r="AC94" s="51"/>
      <c r="AD94" s="51"/>
      <c r="AE94" s="52"/>
      <c r="AF94" s="52"/>
      <c r="AG94" s="54"/>
      <c r="AH94" s="51"/>
      <c r="AI94" s="51"/>
      <c r="AJ94" s="52"/>
      <c r="AK94" s="51"/>
      <c r="AL94" s="54"/>
      <c r="AM94" s="51"/>
      <c r="AN94" s="51"/>
      <c r="AO94" s="52"/>
      <c r="AP94" s="51"/>
      <c r="AQ94" s="54"/>
      <c r="AR94" s="51"/>
      <c r="AS94" s="51"/>
      <c r="AT94" s="52"/>
      <c r="AU94" s="51"/>
      <c r="AV94" s="54"/>
      <c r="AW94" s="51"/>
      <c r="AX94" s="51"/>
      <c r="AY94" s="52"/>
      <c r="AZ94" s="51"/>
      <c r="BA94" s="54"/>
      <c r="BB94" s="51"/>
      <c r="BC94" s="51"/>
      <c r="BD94" s="52"/>
      <c r="BE94" s="51"/>
      <c r="BF94" s="54"/>
      <c r="BG94" s="51"/>
      <c r="BH94" s="51"/>
      <c r="BI94" s="52"/>
      <c r="BJ94" s="51"/>
      <c r="BK94" s="54"/>
      <c r="BL94" s="51"/>
      <c r="BM94" s="51"/>
      <c r="BN94" s="52"/>
      <c r="BO94" s="51"/>
      <c r="BP94" s="54"/>
      <c r="BQ94" s="51"/>
      <c r="BR94" s="51"/>
      <c r="BS94" s="52"/>
      <c r="BT94" s="51"/>
      <c r="BU94" s="54"/>
      <c r="BV94" s="51"/>
      <c r="BW94" s="51"/>
      <c r="BX94" s="52"/>
      <c r="BY94" s="51"/>
      <c r="BZ94" s="52"/>
      <c r="CA94" s="54"/>
      <c r="CB94" s="54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  <c r="DS94" s="72"/>
      <c r="DT94" s="72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/>
      <c r="FW94" s="54"/>
      <c r="FX94" s="54"/>
      <c r="FY94" s="54"/>
      <c r="FZ94" s="54"/>
      <c r="GA94" s="54"/>
      <c r="GB94" s="54"/>
      <c r="GC94" s="54"/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/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/>
      <c r="HR94" s="54"/>
      <c r="HS94" s="54"/>
      <c r="HT94" s="54"/>
      <c r="HU94" s="54"/>
      <c r="HV94" s="54"/>
      <c r="HW94" s="54"/>
      <c r="HX94" s="54"/>
      <c r="HY94" s="54"/>
      <c r="HZ94" s="54"/>
      <c r="IA94" s="54"/>
      <c r="IB94" s="54"/>
      <c r="IC94" s="54"/>
      <c r="ID94" s="54"/>
      <c r="IE94" s="54"/>
      <c r="IF94" s="54"/>
      <c r="IG94" s="54"/>
      <c r="IH94" s="54"/>
      <c r="II94" s="54"/>
      <c r="IJ94" s="54"/>
      <c r="IK94" s="54"/>
      <c r="IL94" s="54"/>
      <c r="IM94" s="54"/>
      <c r="IN94" s="54"/>
      <c r="IO94" s="54"/>
      <c r="IP94" s="54"/>
      <c r="IQ94" s="54"/>
      <c r="IR94" s="54"/>
      <c r="IS94" s="54"/>
      <c r="IT94" s="54"/>
      <c r="IU94" s="54"/>
      <c r="IV94" s="54"/>
      <c r="IW94" s="54"/>
      <c r="IX94" s="54"/>
      <c r="IY94" s="54"/>
      <c r="IZ94" s="54"/>
      <c r="JA94" s="54"/>
      <c r="JB94" s="54"/>
    </row>
    <row x14ac:dyDescent="0.25" r="95" customHeight="1" ht="18">
      <c r="A95" s="54"/>
      <c r="B95" s="50"/>
      <c r="C95" s="50"/>
      <c r="D95" s="249"/>
      <c r="E95" s="249"/>
      <c r="F95" s="249"/>
      <c r="G95" s="249"/>
      <c r="H95" s="50"/>
      <c r="I95" s="52"/>
      <c r="J95" s="52"/>
      <c r="K95" s="52"/>
      <c r="L95" s="52"/>
      <c r="M95" s="52"/>
      <c r="N95" s="52"/>
      <c r="O95" s="52"/>
      <c r="P95" s="54"/>
      <c r="Q95" s="51"/>
      <c r="R95" s="54"/>
      <c r="S95" s="51"/>
      <c r="T95" s="51"/>
      <c r="U95" s="52"/>
      <c r="V95" s="52"/>
      <c r="W95" s="54"/>
      <c r="X95" s="51"/>
      <c r="Y95" s="51"/>
      <c r="Z95" s="52"/>
      <c r="AA95" s="52"/>
      <c r="AB95" s="54"/>
      <c r="AC95" s="51"/>
      <c r="AD95" s="51"/>
      <c r="AE95" s="52"/>
      <c r="AF95" s="52"/>
      <c r="AG95" s="54"/>
      <c r="AH95" s="51"/>
      <c r="AI95" s="51"/>
      <c r="AJ95" s="52"/>
      <c r="AK95" s="51"/>
      <c r="AL95" s="54"/>
      <c r="AM95" s="51"/>
      <c r="AN95" s="51"/>
      <c r="AO95" s="52"/>
      <c r="AP95" s="51"/>
      <c r="AQ95" s="54"/>
      <c r="AR95" s="51"/>
      <c r="AS95" s="51"/>
      <c r="AT95" s="52"/>
      <c r="AU95" s="51"/>
      <c r="AV95" s="54"/>
      <c r="AW95" s="51"/>
      <c r="AX95" s="51"/>
      <c r="AY95" s="52"/>
      <c r="AZ95" s="51"/>
      <c r="BA95" s="54"/>
      <c r="BB95" s="51"/>
      <c r="BC95" s="51"/>
      <c r="BD95" s="52"/>
      <c r="BE95" s="51"/>
      <c r="BF95" s="54"/>
      <c r="BG95" s="51"/>
      <c r="BH95" s="51"/>
      <c r="BI95" s="52"/>
      <c r="BJ95" s="51"/>
      <c r="BK95" s="54"/>
      <c r="BL95" s="51"/>
      <c r="BM95" s="51"/>
      <c r="BN95" s="52"/>
      <c r="BO95" s="51"/>
      <c r="BP95" s="54"/>
      <c r="BQ95" s="51"/>
      <c r="BR95" s="51"/>
      <c r="BS95" s="52"/>
      <c r="BT95" s="51"/>
      <c r="BU95" s="54"/>
      <c r="BV95" s="51"/>
      <c r="BW95" s="51"/>
      <c r="BX95" s="52"/>
      <c r="BY95" s="51"/>
      <c r="BZ95" s="52"/>
      <c r="CA95" s="54"/>
      <c r="CB95" s="54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/>
      <c r="GD95" s="54"/>
      <c r="GE95" s="54"/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</row>
    <row x14ac:dyDescent="0.25" r="96" customHeight="1" ht="18">
      <c r="A96" s="54"/>
      <c r="B96" s="50"/>
      <c r="C96" s="50"/>
      <c r="D96" s="249"/>
      <c r="E96" s="249"/>
      <c r="F96" s="249"/>
      <c r="G96" s="249"/>
      <c r="H96" s="50"/>
      <c r="I96" s="52"/>
      <c r="J96" s="52"/>
      <c r="K96" s="52"/>
      <c r="L96" s="52"/>
      <c r="M96" s="52"/>
      <c r="N96" s="52"/>
      <c r="O96" s="52"/>
      <c r="P96" s="54"/>
      <c r="Q96" s="51"/>
      <c r="R96" s="54"/>
      <c r="S96" s="51"/>
      <c r="T96" s="51"/>
      <c r="U96" s="52"/>
      <c r="V96" s="52"/>
      <c r="W96" s="54"/>
      <c r="X96" s="51"/>
      <c r="Y96" s="51"/>
      <c r="Z96" s="52"/>
      <c r="AA96" s="52"/>
      <c r="AB96" s="54"/>
      <c r="AC96" s="51"/>
      <c r="AD96" s="51"/>
      <c r="AE96" s="52"/>
      <c r="AF96" s="52"/>
      <c r="AG96" s="54"/>
      <c r="AH96" s="51"/>
      <c r="AI96" s="51"/>
      <c r="AJ96" s="52"/>
      <c r="AK96" s="51"/>
      <c r="AL96" s="54"/>
      <c r="AM96" s="51"/>
      <c r="AN96" s="51"/>
      <c r="AO96" s="52"/>
      <c r="AP96" s="51"/>
      <c r="AQ96" s="54"/>
      <c r="AR96" s="51"/>
      <c r="AS96" s="51"/>
      <c r="AT96" s="52"/>
      <c r="AU96" s="51"/>
      <c r="AV96" s="54"/>
      <c r="AW96" s="51"/>
      <c r="AX96" s="51"/>
      <c r="AY96" s="52"/>
      <c r="AZ96" s="51"/>
      <c r="BA96" s="54"/>
      <c r="BB96" s="51"/>
      <c r="BC96" s="51"/>
      <c r="BD96" s="52"/>
      <c r="BE96" s="51"/>
      <c r="BF96" s="54"/>
      <c r="BG96" s="51"/>
      <c r="BH96" s="51"/>
      <c r="BI96" s="52"/>
      <c r="BJ96" s="51"/>
      <c r="BK96" s="54"/>
      <c r="BL96" s="51"/>
      <c r="BM96" s="51"/>
      <c r="BN96" s="52"/>
      <c r="BO96" s="51"/>
      <c r="BP96" s="54"/>
      <c r="BQ96" s="51"/>
      <c r="BR96" s="51"/>
      <c r="BS96" s="52"/>
      <c r="BT96" s="51"/>
      <c r="BU96" s="54"/>
      <c r="BV96" s="51"/>
      <c r="BW96" s="51"/>
      <c r="BX96" s="52"/>
      <c r="BY96" s="51"/>
      <c r="BZ96" s="52"/>
      <c r="CA96" s="54"/>
      <c r="CB96" s="54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/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</row>
    <row x14ac:dyDescent="0.25" r="97" customHeight="1" ht="18">
      <c r="A97" s="54"/>
      <c r="B97" s="50"/>
      <c r="C97" s="50"/>
      <c r="D97" s="249"/>
      <c r="E97" s="249"/>
      <c r="F97" s="249"/>
      <c r="G97" s="249"/>
      <c r="H97" s="50"/>
      <c r="I97" s="52"/>
      <c r="J97" s="52"/>
      <c r="K97" s="52"/>
      <c r="L97" s="52"/>
      <c r="M97" s="52"/>
      <c r="N97" s="52"/>
      <c r="O97" s="52"/>
      <c r="P97" s="54"/>
      <c r="Q97" s="51"/>
      <c r="R97" s="54"/>
      <c r="S97" s="51"/>
      <c r="T97" s="51"/>
      <c r="U97" s="52"/>
      <c r="V97" s="52"/>
      <c r="W97" s="54"/>
      <c r="X97" s="51"/>
      <c r="Y97" s="51"/>
      <c r="Z97" s="52"/>
      <c r="AA97" s="52"/>
      <c r="AB97" s="54"/>
      <c r="AC97" s="51"/>
      <c r="AD97" s="51"/>
      <c r="AE97" s="52"/>
      <c r="AF97" s="52"/>
      <c r="AG97" s="54"/>
      <c r="AH97" s="51"/>
      <c r="AI97" s="51"/>
      <c r="AJ97" s="52"/>
      <c r="AK97" s="51"/>
      <c r="AL97" s="54"/>
      <c r="AM97" s="51"/>
      <c r="AN97" s="51"/>
      <c r="AO97" s="52"/>
      <c r="AP97" s="51"/>
      <c r="AQ97" s="54"/>
      <c r="AR97" s="51"/>
      <c r="AS97" s="51"/>
      <c r="AT97" s="52"/>
      <c r="AU97" s="51"/>
      <c r="AV97" s="54"/>
      <c r="AW97" s="51"/>
      <c r="AX97" s="51"/>
      <c r="AY97" s="52"/>
      <c r="AZ97" s="51"/>
      <c r="BA97" s="54"/>
      <c r="BB97" s="51"/>
      <c r="BC97" s="51"/>
      <c r="BD97" s="52"/>
      <c r="BE97" s="51"/>
      <c r="BF97" s="54"/>
      <c r="BG97" s="51"/>
      <c r="BH97" s="51"/>
      <c r="BI97" s="52"/>
      <c r="BJ97" s="51"/>
      <c r="BK97" s="54"/>
      <c r="BL97" s="51"/>
      <c r="BM97" s="51"/>
      <c r="BN97" s="52"/>
      <c r="BO97" s="51"/>
      <c r="BP97" s="54"/>
      <c r="BQ97" s="51"/>
      <c r="BR97" s="51"/>
      <c r="BS97" s="52"/>
      <c r="BT97" s="51"/>
      <c r="BU97" s="54"/>
      <c r="BV97" s="51"/>
      <c r="BW97" s="51"/>
      <c r="BX97" s="52"/>
      <c r="BY97" s="51"/>
      <c r="BZ97" s="52"/>
      <c r="CA97" s="54"/>
      <c r="CB97" s="54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72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4"/>
      <c r="FS97" s="54"/>
      <c r="FT97" s="54"/>
      <c r="FU97" s="54"/>
      <c r="FV97" s="54"/>
      <c r="FW97" s="54"/>
      <c r="FX97" s="54"/>
      <c r="FY97" s="54"/>
      <c r="FZ97" s="54"/>
      <c r="GA97" s="54"/>
      <c r="GB97" s="54"/>
      <c r="GC97" s="54"/>
      <c r="GD97" s="54"/>
      <c r="GE97" s="54"/>
      <c r="GF97" s="54"/>
      <c r="GG97" s="54"/>
      <c r="GH97" s="54"/>
      <c r="GI97" s="54"/>
      <c r="GJ97" s="54"/>
      <c r="GK97" s="54"/>
      <c r="GL97" s="54"/>
      <c r="GM97" s="54"/>
      <c r="GN97" s="54"/>
      <c r="GO97" s="54"/>
      <c r="GP97" s="54"/>
      <c r="GQ97" s="54"/>
      <c r="GR97" s="54"/>
      <c r="GS97" s="54"/>
      <c r="GT97" s="54"/>
      <c r="GU97" s="54"/>
      <c r="GV97" s="54"/>
      <c r="GW97" s="54"/>
      <c r="GX97" s="54"/>
      <c r="GY97" s="54"/>
      <c r="GZ97" s="54"/>
      <c r="HA97" s="54"/>
      <c r="HB97" s="54"/>
      <c r="HC97" s="54"/>
      <c r="HD97" s="54"/>
      <c r="HE97" s="54"/>
      <c r="HF97" s="54"/>
      <c r="HG97" s="54"/>
      <c r="HH97" s="54"/>
      <c r="HI97" s="54"/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/>
      <c r="IG97" s="54"/>
      <c r="IH97" s="54"/>
      <c r="II97" s="54"/>
      <c r="IJ97" s="54"/>
      <c r="IK97" s="54"/>
      <c r="IL97" s="54"/>
      <c r="IM97" s="54"/>
      <c r="IN97" s="54"/>
      <c r="IO97" s="54"/>
      <c r="IP97" s="54"/>
      <c r="IQ97" s="54"/>
      <c r="IR97" s="54"/>
      <c r="IS97" s="54"/>
      <c r="IT97" s="54"/>
      <c r="IU97" s="54"/>
      <c r="IV97" s="54"/>
      <c r="IW97" s="54"/>
      <c r="IX97" s="54"/>
      <c r="IY97" s="54"/>
      <c r="IZ97" s="54"/>
      <c r="JA97" s="54"/>
      <c r="JB97" s="54"/>
    </row>
    <row x14ac:dyDescent="0.25" r="98" customHeight="1" ht="18">
      <c r="A98" s="54"/>
      <c r="B98" s="50"/>
      <c r="C98" s="50"/>
      <c r="D98" s="249"/>
      <c r="E98" s="249"/>
      <c r="F98" s="249"/>
      <c r="G98" s="249"/>
      <c r="H98" s="50"/>
      <c r="I98" s="52"/>
      <c r="J98" s="52"/>
      <c r="K98" s="52"/>
      <c r="L98" s="52"/>
      <c r="M98" s="52"/>
      <c r="N98" s="52"/>
      <c r="O98" s="52"/>
      <c r="P98" s="54"/>
      <c r="Q98" s="51"/>
      <c r="R98" s="54"/>
      <c r="S98" s="51"/>
      <c r="T98" s="51"/>
      <c r="U98" s="52"/>
      <c r="V98" s="52"/>
      <c r="W98" s="54"/>
      <c r="X98" s="51"/>
      <c r="Y98" s="51"/>
      <c r="Z98" s="52"/>
      <c r="AA98" s="52"/>
      <c r="AB98" s="54"/>
      <c r="AC98" s="51"/>
      <c r="AD98" s="51"/>
      <c r="AE98" s="52"/>
      <c r="AF98" s="52"/>
      <c r="AG98" s="54"/>
      <c r="AH98" s="51"/>
      <c r="AI98" s="51"/>
      <c r="AJ98" s="52"/>
      <c r="AK98" s="51"/>
      <c r="AL98" s="54"/>
      <c r="AM98" s="51"/>
      <c r="AN98" s="51"/>
      <c r="AO98" s="52"/>
      <c r="AP98" s="51"/>
      <c r="AQ98" s="54"/>
      <c r="AR98" s="51"/>
      <c r="AS98" s="51"/>
      <c r="AT98" s="52"/>
      <c r="AU98" s="51"/>
      <c r="AV98" s="54"/>
      <c r="AW98" s="51"/>
      <c r="AX98" s="51"/>
      <c r="AY98" s="52"/>
      <c r="AZ98" s="51"/>
      <c r="BA98" s="54"/>
      <c r="BB98" s="51"/>
      <c r="BC98" s="51"/>
      <c r="BD98" s="52"/>
      <c r="BE98" s="51"/>
      <c r="BF98" s="54"/>
      <c r="BG98" s="51"/>
      <c r="BH98" s="51"/>
      <c r="BI98" s="52"/>
      <c r="BJ98" s="51"/>
      <c r="BK98" s="54"/>
      <c r="BL98" s="51"/>
      <c r="BM98" s="51"/>
      <c r="BN98" s="52"/>
      <c r="BO98" s="51"/>
      <c r="BP98" s="54"/>
      <c r="BQ98" s="51"/>
      <c r="BR98" s="51"/>
      <c r="BS98" s="52"/>
      <c r="BT98" s="51"/>
      <c r="BU98" s="54"/>
      <c r="BV98" s="51"/>
      <c r="BW98" s="51"/>
      <c r="BX98" s="52"/>
      <c r="BY98" s="51"/>
      <c r="BZ98" s="52"/>
      <c r="CA98" s="54"/>
      <c r="CB98" s="54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/>
      <c r="IJ98" s="54"/>
      <c r="IK98" s="54"/>
      <c r="IL98" s="54"/>
      <c r="IM98" s="54"/>
      <c r="IN98" s="54"/>
      <c r="IO98" s="54"/>
      <c r="IP98" s="54"/>
      <c r="IQ98" s="54"/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</row>
    <row x14ac:dyDescent="0.25" r="99" customHeight="1" ht="18">
      <c r="A99" s="54"/>
      <c r="B99" s="50"/>
      <c r="C99" s="50"/>
      <c r="D99" s="249"/>
      <c r="E99" s="249"/>
      <c r="F99" s="249"/>
      <c r="G99" s="249"/>
      <c r="H99" s="50"/>
      <c r="I99" s="52"/>
      <c r="J99" s="52"/>
      <c r="K99" s="52"/>
      <c r="L99" s="52"/>
      <c r="M99" s="52"/>
      <c r="N99" s="52"/>
      <c r="O99" s="52"/>
      <c r="P99" s="54"/>
      <c r="Q99" s="51"/>
      <c r="R99" s="54"/>
      <c r="S99" s="51"/>
      <c r="T99" s="51"/>
      <c r="U99" s="52"/>
      <c r="V99" s="52"/>
      <c r="W99" s="54"/>
      <c r="X99" s="51"/>
      <c r="Y99" s="51"/>
      <c r="Z99" s="52"/>
      <c r="AA99" s="52"/>
      <c r="AB99" s="54"/>
      <c r="AC99" s="51"/>
      <c r="AD99" s="51"/>
      <c r="AE99" s="52"/>
      <c r="AF99" s="52"/>
      <c r="AG99" s="54"/>
      <c r="AH99" s="51"/>
      <c r="AI99" s="51"/>
      <c r="AJ99" s="52"/>
      <c r="AK99" s="51"/>
      <c r="AL99" s="54"/>
      <c r="AM99" s="51"/>
      <c r="AN99" s="51"/>
      <c r="AO99" s="52"/>
      <c r="AP99" s="51"/>
      <c r="AQ99" s="54"/>
      <c r="AR99" s="51"/>
      <c r="AS99" s="51"/>
      <c r="AT99" s="52"/>
      <c r="AU99" s="51"/>
      <c r="AV99" s="54"/>
      <c r="AW99" s="51"/>
      <c r="AX99" s="51"/>
      <c r="AY99" s="52"/>
      <c r="AZ99" s="51"/>
      <c r="BA99" s="54"/>
      <c r="BB99" s="51"/>
      <c r="BC99" s="51"/>
      <c r="BD99" s="52"/>
      <c r="BE99" s="51"/>
      <c r="BF99" s="54"/>
      <c r="BG99" s="51"/>
      <c r="BH99" s="51"/>
      <c r="BI99" s="52"/>
      <c r="BJ99" s="51"/>
      <c r="BK99" s="54"/>
      <c r="BL99" s="51"/>
      <c r="BM99" s="51"/>
      <c r="BN99" s="52"/>
      <c r="BO99" s="51"/>
      <c r="BP99" s="54"/>
      <c r="BQ99" s="51"/>
      <c r="BR99" s="51"/>
      <c r="BS99" s="52"/>
      <c r="BT99" s="51"/>
      <c r="BU99" s="54"/>
      <c r="BV99" s="51"/>
      <c r="BW99" s="51"/>
      <c r="BX99" s="52"/>
      <c r="BY99" s="51"/>
      <c r="BZ99" s="52"/>
      <c r="CA99" s="54"/>
      <c r="CB99" s="54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4"/>
      <c r="FS99" s="54"/>
      <c r="FT99" s="54"/>
      <c r="FU99" s="54"/>
      <c r="FV99" s="54"/>
      <c r="FW99" s="54"/>
      <c r="FX99" s="54"/>
      <c r="FY99" s="54"/>
      <c r="FZ99" s="54"/>
      <c r="GA99" s="54"/>
      <c r="GB99" s="54"/>
      <c r="GC99" s="54"/>
      <c r="GD99" s="54"/>
      <c r="GE99" s="54"/>
      <c r="GF99" s="54"/>
      <c r="GG99" s="54"/>
      <c r="GH99" s="54"/>
      <c r="GI99" s="54"/>
      <c r="GJ99" s="54"/>
      <c r="GK99" s="54"/>
      <c r="GL99" s="54"/>
      <c r="GM99" s="54"/>
      <c r="GN99" s="54"/>
      <c r="GO99" s="54"/>
      <c r="GP99" s="54"/>
      <c r="GQ99" s="54"/>
      <c r="GR99" s="54"/>
      <c r="GS99" s="54"/>
      <c r="GT99" s="54"/>
      <c r="GU99" s="54"/>
      <c r="GV99" s="54"/>
      <c r="GW99" s="54"/>
      <c r="GX99" s="54"/>
      <c r="GY99" s="54"/>
      <c r="GZ99" s="54"/>
      <c r="HA99" s="54"/>
      <c r="HB99" s="54"/>
      <c r="HC99" s="54"/>
      <c r="HD99" s="54"/>
      <c r="HE99" s="54"/>
      <c r="HF99" s="54"/>
      <c r="HG99" s="54"/>
      <c r="HH99" s="54"/>
      <c r="HI99" s="54"/>
      <c r="HJ99" s="54"/>
      <c r="HK99" s="54"/>
      <c r="HL99" s="54"/>
      <c r="HM99" s="54"/>
      <c r="HN99" s="54"/>
      <c r="HO99" s="54"/>
      <c r="HP99" s="54"/>
      <c r="HQ99" s="54"/>
      <c r="HR99" s="54"/>
      <c r="HS99" s="54"/>
      <c r="HT99" s="54"/>
      <c r="HU99" s="54"/>
      <c r="HV99" s="54"/>
      <c r="HW99" s="54"/>
      <c r="HX99" s="54"/>
      <c r="HY99" s="54"/>
      <c r="HZ99" s="54"/>
      <c r="IA99" s="54"/>
      <c r="IB99" s="54"/>
      <c r="IC99" s="54"/>
      <c r="ID99" s="54"/>
      <c r="IE99" s="54"/>
      <c r="IF99" s="54"/>
      <c r="IG99" s="54"/>
      <c r="IH99" s="54"/>
      <c r="II99" s="54"/>
      <c r="IJ99" s="54"/>
      <c r="IK99" s="54"/>
      <c r="IL99" s="54"/>
      <c r="IM99" s="54"/>
      <c r="IN99" s="54"/>
      <c r="IO99" s="54"/>
      <c r="IP99" s="54"/>
      <c r="IQ99" s="54"/>
      <c r="IR99" s="54"/>
      <c r="IS99" s="54"/>
      <c r="IT99" s="54"/>
      <c r="IU99" s="54"/>
      <c r="IV99" s="54"/>
      <c r="IW99" s="54"/>
      <c r="IX99" s="54"/>
      <c r="IY99" s="54"/>
      <c r="IZ99" s="54"/>
      <c r="JA99" s="54"/>
      <c r="JB99" s="54"/>
    </row>
    <row x14ac:dyDescent="0.25" r="100" customHeight="1" ht="18">
      <c r="A100" s="54"/>
      <c r="B100" s="50"/>
      <c r="C100" s="50"/>
      <c r="D100" s="249"/>
      <c r="E100" s="249"/>
      <c r="F100" s="249"/>
      <c r="G100" s="249"/>
      <c r="H100" s="50"/>
      <c r="I100" s="52"/>
      <c r="J100" s="52"/>
      <c r="K100" s="52"/>
      <c r="L100" s="52"/>
      <c r="M100" s="52"/>
      <c r="N100" s="52"/>
      <c r="O100" s="52"/>
      <c r="P100" s="54"/>
      <c r="Q100" s="51"/>
      <c r="R100" s="54"/>
      <c r="S100" s="51"/>
      <c r="T100" s="51"/>
      <c r="U100" s="52"/>
      <c r="V100" s="52"/>
      <c r="W100" s="54"/>
      <c r="X100" s="51"/>
      <c r="Y100" s="51"/>
      <c r="Z100" s="52"/>
      <c r="AA100" s="52"/>
      <c r="AB100" s="54"/>
      <c r="AC100" s="51"/>
      <c r="AD100" s="51"/>
      <c r="AE100" s="52"/>
      <c r="AF100" s="52"/>
      <c r="AG100" s="54"/>
      <c r="AH100" s="51"/>
      <c r="AI100" s="51"/>
      <c r="AJ100" s="52"/>
      <c r="AK100" s="51"/>
      <c r="AL100" s="54"/>
      <c r="AM100" s="51"/>
      <c r="AN100" s="51"/>
      <c r="AO100" s="52"/>
      <c r="AP100" s="51"/>
      <c r="AQ100" s="54"/>
      <c r="AR100" s="51"/>
      <c r="AS100" s="51"/>
      <c r="AT100" s="52"/>
      <c r="AU100" s="51"/>
      <c r="AV100" s="54"/>
      <c r="AW100" s="51"/>
      <c r="AX100" s="51"/>
      <c r="AY100" s="52"/>
      <c r="AZ100" s="51"/>
      <c r="BA100" s="54"/>
      <c r="BB100" s="51"/>
      <c r="BC100" s="51"/>
      <c r="BD100" s="52"/>
      <c r="BE100" s="51"/>
      <c r="BF100" s="54"/>
      <c r="BG100" s="51"/>
      <c r="BH100" s="51"/>
      <c r="BI100" s="52"/>
      <c r="BJ100" s="51"/>
      <c r="BK100" s="54"/>
      <c r="BL100" s="51"/>
      <c r="BM100" s="51"/>
      <c r="BN100" s="52"/>
      <c r="BO100" s="51"/>
      <c r="BP100" s="54"/>
      <c r="BQ100" s="51"/>
      <c r="BR100" s="51"/>
      <c r="BS100" s="52"/>
      <c r="BT100" s="51"/>
      <c r="BU100" s="54"/>
      <c r="BV100" s="51"/>
      <c r="BW100" s="51"/>
      <c r="BX100" s="52"/>
      <c r="BY100" s="51"/>
      <c r="BZ100" s="52"/>
      <c r="CA100" s="54"/>
      <c r="CB100" s="54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/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/>
      <c r="IN100" s="54"/>
      <c r="IO100" s="54"/>
      <c r="IP100" s="54"/>
      <c r="IQ100" s="54"/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</row>
    <row x14ac:dyDescent="0.25" r="101" customHeight="1" ht="18">
      <c r="A101" s="54"/>
      <c r="B101" s="50"/>
      <c r="C101" s="50"/>
      <c r="D101" s="249"/>
      <c r="E101" s="249"/>
      <c r="F101" s="249"/>
      <c r="G101" s="249"/>
      <c r="H101" s="50"/>
      <c r="I101" s="52"/>
      <c r="J101" s="52"/>
      <c r="K101" s="52"/>
      <c r="L101" s="52"/>
      <c r="M101" s="52"/>
      <c r="N101" s="52"/>
      <c r="O101" s="52"/>
      <c r="P101" s="54"/>
      <c r="Q101" s="51"/>
      <c r="R101" s="54"/>
      <c r="S101" s="51"/>
      <c r="T101" s="51"/>
      <c r="U101" s="52"/>
      <c r="V101" s="52"/>
      <c r="W101" s="54"/>
      <c r="X101" s="51"/>
      <c r="Y101" s="51"/>
      <c r="Z101" s="52"/>
      <c r="AA101" s="52"/>
      <c r="AB101" s="54"/>
      <c r="AC101" s="51"/>
      <c r="AD101" s="51"/>
      <c r="AE101" s="52"/>
      <c r="AF101" s="52"/>
      <c r="AG101" s="54"/>
      <c r="AH101" s="51"/>
      <c r="AI101" s="51"/>
      <c r="AJ101" s="52"/>
      <c r="AK101" s="51"/>
      <c r="AL101" s="54"/>
      <c r="AM101" s="51"/>
      <c r="AN101" s="51"/>
      <c r="AO101" s="52"/>
      <c r="AP101" s="51"/>
      <c r="AQ101" s="54"/>
      <c r="AR101" s="51"/>
      <c r="AS101" s="51"/>
      <c r="AT101" s="52"/>
      <c r="AU101" s="51"/>
      <c r="AV101" s="54"/>
      <c r="AW101" s="51"/>
      <c r="AX101" s="51"/>
      <c r="AY101" s="52"/>
      <c r="AZ101" s="51"/>
      <c r="BA101" s="54"/>
      <c r="BB101" s="51"/>
      <c r="BC101" s="51"/>
      <c r="BD101" s="52"/>
      <c r="BE101" s="51"/>
      <c r="BF101" s="54"/>
      <c r="BG101" s="51"/>
      <c r="BH101" s="51"/>
      <c r="BI101" s="52"/>
      <c r="BJ101" s="51"/>
      <c r="BK101" s="54"/>
      <c r="BL101" s="51"/>
      <c r="BM101" s="51"/>
      <c r="BN101" s="52"/>
      <c r="BO101" s="51"/>
      <c r="BP101" s="54"/>
      <c r="BQ101" s="51"/>
      <c r="BR101" s="51"/>
      <c r="BS101" s="52"/>
      <c r="BT101" s="51"/>
      <c r="BU101" s="54"/>
      <c r="BV101" s="51"/>
      <c r="BW101" s="51"/>
      <c r="BX101" s="52"/>
      <c r="BY101" s="51"/>
      <c r="BZ101" s="52"/>
      <c r="CA101" s="54"/>
      <c r="CB101" s="54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/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</row>
    <row x14ac:dyDescent="0.25" r="102" customHeight="1" ht="18">
      <c r="A102" s="54"/>
      <c r="B102" s="50"/>
      <c r="C102" s="50"/>
      <c r="D102" s="249"/>
      <c r="E102" s="249"/>
      <c r="F102" s="249"/>
      <c r="G102" s="249"/>
      <c r="H102" s="50"/>
      <c r="I102" s="52"/>
      <c r="J102" s="52"/>
      <c r="K102" s="52"/>
      <c r="L102" s="52"/>
      <c r="M102" s="52"/>
      <c r="N102" s="52"/>
      <c r="O102" s="52"/>
      <c r="P102" s="54"/>
      <c r="Q102" s="51"/>
      <c r="R102" s="54"/>
      <c r="S102" s="51"/>
      <c r="T102" s="51"/>
      <c r="U102" s="52"/>
      <c r="V102" s="52"/>
      <c r="W102" s="54"/>
      <c r="X102" s="51"/>
      <c r="Y102" s="51"/>
      <c r="Z102" s="52"/>
      <c r="AA102" s="52"/>
      <c r="AB102" s="54"/>
      <c r="AC102" s="51"/>
      <c r="AD102" s="51"/>
      <c r="AE102" s="52"/>
      <c r="AF102" s="52"/>
      <c r="AG102" s="54"/>
      <c r="AH102" s="51"/>
      <c r="AI102" s="51"/>
      <c r="AJ102" s="52"/>
      <c r="AK102" s="51"/>
      <c r="AL102" s="54"/>
      <c r="AM102" s="51"/>
      <c r="AN102" s="51"/>
      <c r="AO102" s="52"/>
      <c r="AP102" s="51"/>
      <c r="AQ102" s="54"/>
      <c r="AR102" s="51"/>
      <c r="AS102" s="51"/>
      <c r="AT102" s="52"/>
      <c r="AU102" s="51"/>
      <c r="AV102" s="54"/>
      <c r="AW102" s="51"/>
      <c r="AX102" s="51"/>
      <c r="AY102" s="52"/>
      <c r="AZ102" s="51"/>
      <c r="BA102" s="54"/>
      <c r="BB102" s="51"/>
      <c r="BC102" s="51"/>
      <c r="BD102" s="52"/>
      <c r="BE102" s="51"/>
      <c r="BF102" s="54"/>
      <c r="BG102" s="51"/>
      <c r="BH102" s="51"/>
      <c r="BI102" s="52"/>
      <c r="BJ102" s="51"/>
      <c r="BK102" s="54"/>
      <c r="BL102" s="51"/>
      <c r="BM102" s="51"/>
      <c r="BN102" s="52"/>
      <c r="BO102" s="51"/>
      <c r="BP102" s="54"/>
      <c r="BQ102" s="51"/>
      <c r="BR102" s="51"/>
      <c r="BS102" s="52"/>
      <c r="BT102" s="51"/>
      <c r="BU102" s="54"/>
      <c r="BV102" s="51"/>
      <c r="BW102" s="51"/>
      <c r="BX102" s="52"/>
      <c r="BY102" s="51"/>
      <c r="BZ102" s="52"/>
      <c r="CA102" s="54"/>
      <c r="CB102" s="54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72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/>
      <c r="EV102" s="54"/>
      <c r="EW102" s="54"/>
      <c r="EX102" s="54"/>
      <c r="EY102" s="54"/>
      <c r="EZ102" s="54"/>
      <c r="FA102" s="54"/>
      <c r="FB102" s="54"/>
      <c r="FC102" s="54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</row>
    <row x14ac:dyDescent="0.25" r="103" customHeight="1" ht="18">
      <c r="A103" s="54"/>
      <c r="B103" s="50"/>
      <c r="C103" s="50"/>
      <c r="D103" s="249"/>
      <c r="E103" s="249"/>
      <c r="F103" s="249"/>
      <c r="G103" s="249"/>
      <c r="H103" s="50"/>
      <c r="I103" s="52"/>
      <c r="J103" s="52"/>
      <c r="K103" s="52"/>
      <c r="L103" s="52"/>
      <c r="M103" s="52"/>
      <c r="N103" s="52"/>
      <c r="O103" s="52"/>
      <c r="P103" s="54"/>
      <c r="Q103" s="51"/>
      <c r="R103" s="54"/>
      <c r="S103" s="51"/>
      <c r="T103" s="51"/>
      <c r="U103" s="52"/>
      <c r="V103" s="52"/>
      <c r="W103" s="54"/>
      <c r="X103" s="51"/>
      <c r="Y103" s="51"/>
      <c r="Z103" s="52"/>
      <c r="AA103" s="52"/>
      <c r="AB103" s="54"/>
      <c r="AC103" s="51"/>
      <c r="AD103" s="51"/>
      <c r="AE103" s="52"/>
      <c r="AF103" s="52"/>
      <c r="AG103" s="54"/>
      <c r="AH103" s="51"/>
      <c r="AI103" s="51"/>
      <c r="AJ103" s="52"/>
      <c r="AK103" s="51"/>
      <c r="AL103" s="54"/>
      <c r="AM103" s="51"/>
      <c r="AN103" s="51"/>
      <c r="AO103" s="52"/>
      <c r="AP103" s="51"/>
      <c r="AQ103" s="54"/>
      <c r="AR103" s="51"/>
      <c r="AS103" s="51"/>
      <c r="AT103" s="52"/>
      <c r="AU103" s="51"/>
      <c r="AV103" s="54"/>
      <c r="AW103" s="51"/>
      <c r="AX103" s="51"/>
      <c r="AY103" s="52"/>
      <c r="AZ103" s="51"/>
      <c r="BA103" s="54"/>
      <c r="BB103" s="51"/>
      <c r="BC103" s="51"/>
      <c r="BD103" s="52"/>
      <c r="BE103" s="51"/>
      <c r="BF103" s="54"/>
      <c r="BG103" s="51"/>
      <c r="BH103" s="51"/>
      <c r="BI103" s="52"/>
      <c r="BJ103" s="51"/>
      <c r="BK103" s="54"/>
      <c r="BL103" s="51"/>
      <c r="BM103" s="51"/>
      <c r="BN103" s="52"/>
      <c r="BO103" s="51"/>
      <c r="BP103" s="54"/>
      <c r="BQ103" s="51"/>
      <c r="BR103" s="51"/>
      <c r="BS103" s="52"/>
      <c r="BT103" s="51"/>
      <c r="BU103" s="54"/>
      <c r="BV103" s="51"/>
      <c r="BW103" s="51"/>
      <c r="BX103" s="52"/>
      <c r="BY103" s="51"/>
      <c r="BZ103" s="52"/>
      <c r="CA103" s="54"/>
      <c r="CB103" s="54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72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/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</row>
    <row x14ac:dyDescent="0.25" r="104" customHeight="1" ht="18">
      <c r="A104" s="54"/>
      <c r="B104" s="50"/>
      <c r="C104" s="50"/>
      <c r="D104" s="249"/>
      <c r="E104" s="249"/>
      <c r="F104" s="249"/>
      <c r="G104" s="249"/>
      <c r="H104" s="50"/>
      <c r="I104" s="52"/>
      <c r="J104" s="52"/>
      <c r="K104" s="52"/>
      <c r="L104" s="52"/>
      <c r="M104" s="52"/>
      <c r="N104" s="52"/>
      <c r="O104" s="52"/>
      <c r="P104" s="54"/>
      <c r="Q104" s="51"/>
      <c r="R104" s="54"/>
      <c r="S104" s="51"/>
      <c r="T104" s="51"/>
      <c r="U104" s="52"/>
      <c r="V104" s="52"/>
      <c r="W104" s="54"/>
      <c r="X104" s="51"/>
      <c r="Y104" s="51"/>
      <c r="Z104" s="52"/>
      <c r="AA104" s="52"/>
      <c r="AB104" s="54"/>
      <c r="AC104" s="51"/>
      <c r="AD104" s="51"/>
      <c r="AE104" s="52"/>
      <c r="AF104" s="52"/>
      <c r="AG104" s="54"/>
      <c r="AH104" s="51"/>
      <c r="AI104" s="51"/>
      <c r="AJ104" s="52"/>
      <c r="AK104" s="51"/>
      <c r="AL104" s="54"/>
      <c r="AM104" s="51"/>
      <c r="AN104" s="51"/>
      <c r="AO104" s="52"/>
      <c r="AP104" s="51"/>
      <c r="AQ104" s="54"/>
      <c r="AR104" s="51"/>
      <c r="AS104" s="51"/>
      <c r="AT104" s="52"/>
      <c r="AU104" s="51"/>
      <c r="AV104" s="54"/>
      <c r="AW104" s="51"/>
      <c r="AX104" s="51"/>
      <c r="AY104" s="52"/>
      <c r="AZ104" s="51"/>
      <c r="BA104" s="54"/>
      <c r="BB104" s="51"/>
      <c r="BC104" s="51"/>
      <c r="BD104" s="52"/>
      <c r="BE104" s="51"/>
      <c r="BF104" s="54"/>
      <c r="BG104" s="51"/>
      <c r="BH104" s="51"/>
      <c r="BI104" s="52"/>
      <c r="BJ104" s="51"/>
      <c r="BK104" s="54"/>
      <c r="BL104" s="51"/>
      <c r="BM104" s="51"/>
      <c r="BN104" s="52"/>
      <c r="BO104" s="51"/>
      <c r="BP104" s="54"/>
      <c r="BQ104" s="51"/>
      <c r="BR104" s="51"/>
      <c r="BS104" s="52"/>
      <c r="BT104" s="51"/>
      <c r="BU104" s="54"/>
      <c r="BV104" s="51"/>
      <c r="BW104" s="51"/>
      <c r="BX104" s="52"/>
      <c r="BY104" s="51"/>
      <c r="BZ104" s="52"/>
      <c r="CA104" s="54"/>
      <c r="CB104" s="54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4"/>
      <c r="EI104" s="54"/>
      <c r="EJ104" s="54"/>
      <c r="EK104" s="54"/>
      <c r="EL104" s="54"/>
      <c r="EM104" s="54"/>
      <c r="EN104" s="54"/>
      <c r="EO104" s="54"/>
      <c r="EP104" s="54"/>
      <c r="EQ104" s="54"/>
      <c r="ER104" s="54"/>
      <c r="ES104" s="54"/>
      <c r="ET104" s="54"/>
      <c r="EU104" s="54"/>
      <c r="EV104" s="54"/>
      <c r="EW104" s="54"/>
      <c r="EX104" s="54"/>
      <c r="EY104" s="54"/>
      <c r="EZ104" s="54"/>
      <c r="FA104" s="54"/>
      <c r="FB104" s="54"/>
      <c r="FC104" s="54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4"/>
      <c r="FS104" s="54"/>
      <c r="FT104" s="54"/>
      <c r="FU104" s="54"/>
      <c r="FV104" s="54"/>
      <c r="FW104" s="54"/>
      <c r="FX104" s="54"/>
      <c r="FY104" s="54"/>
      <c r="FZ104" s="54"/>
      <c r="GA104" s="54"/>
      <c r="GB104" s="54"/>
      <c r="GC104" s="54"/>
      <c r="GD104" s="54"/>
      <c r="GE104" s="54"/>
      <c r="GF104" s="54"/>
      <c r="GG104" s="54"/>
      <c r="GH104" s="54"/>
      <c r="GI104" s="54"/>
      <c r="GJ104" s="54"/>
      <c r="GK104" s="54"/>
      <c r="GL104" s="54"/>
      <c r="GM104" s="54"/>
      <c r="GN104" s="54"/>
      <c r="GO104" s="54"/>
      <c r="GP104" s="54"/>
      <c r="GQ104" s="54"/>
      <c r="GR104" s="54"/>
      <c r="GS104" s="54"/>
      <c r="GT104" s="54"/>
      <c r="GU104" s="54"/>
      <c r="GV104" s="54"/>
      <c r="GW104" s="54"/>
      <c r="GX104" s="54"/>
      <c r="GY104" s="54"/>
      <c r="GZ104" s="54"/>
      <c r="HA104" s="54"/>
      <c r="HB104" s="54"/>
      <c r="HC104" s="54"/>
      <c r="HD104" s="54"/>
      <c r="HE104" s="54"/>
      <c r="HF104" s="54"/>
      <c r="HG104" s="54"/>
      <c r="HH104" s="54"/>
      <c r="HI104" s="54"/>
      <c r="HJ104" s="54"/>
      <c r="HK104" s="54"/>
      <c r="HL104" s="54"/>
      <c r="HM104" s="54"/>
      <c r="HN104" s="54"/>
      <c r="HO104" s="54"/>
      <c r="HP104" s="54"/>
      <c r="HQ104" s="54"/>
      <c r="HR104" s="54"/>
      <c r="HS104" s="54"/>
      <c r="HT104" s="54"/>
      <c r="HU104" s="54"/>
      <c r="HV104" s="54"/>
      <c r="HW104" s="54"/>
      <c r="HX104" s="54"/>
      <c r="HY104" s="54"/>
      <c r="HZ104" s="54"/>
      <c r="IA104" s="54"/>
      <c r="IB104" s="54"/>
      <c r="IC104" s="54"/>
      <c r="ID104" s="54"/>
      <c r="IE104" s="54"/>
      <c r="IF104" s="54"/>
      <c r="IG104" s="54"/>
      <c r="IH104" s="54"/>
      <c r="II104" s="54"/>
      <c r="IJ104" s="54"/>
      <c r="IK104" s="54"/>
      <c r="IL104" s="54"/>
      <c r="IM104" s="54"/>
      <c r="IN104" s="54"/>
      <c r="IO104" s="54"/>
      <c r="IP104" s="54"/>
      <c r="IQ104" s="54"/>
      <c r="IR104" s="54"/>
      <c r="IS104" s="54"/>
      <c r="IT104" s="54"/>
      <c r="IU104" s="54"/>
      <c r="IV104" s="54"/>
      <c r="IW104" s="54"/>
      <c r="IX104" s="54"/>
      <c r="IY104" s="54"/>
      <c r="IZ104" s="54"/>
      <c r="JA104" s="54"/>
      <c r="JB104" s="54"/>
    </row>
    <row x14ac:dyDescent="0.25" r="105" customHeight="1" ht="18">
      <c r="A105" s="54"/>
      <c r="B105" s="50"/>
      <c r="C105" s="50"/>
      <c r="D105" s="249"/>
      <c r="E105" s="249"/>
      <c r="F105" s="249"/>
      <c r="G105" s="249"/>
      <c r="H105" s="50"/>
      <c r="I105" s="52"/>
      <c r="J105" s="52"/>
      <c r="K105" s="52"/>
      <c r="L105" s="52"/>
      <c r="M105" s="52"/>
      <c r="N105" s="52"/>
      <c r="O105" s="52"/>
      <c r="P105" s="54"/>
      <c r="Q105" s="51"/>
      <c r="R105" s="54"/>
      <c r="S105" s="51"/>
      <c r="T105" s="51"/>
      <c r="U105" s="52"/>
      <c r="V105" s="52"/>
      <c r="W105" s="54"/>
      <c r="X105" s="51"/>
      <c r="Y105" s="51"/>
      <c r="Z105" s="52"/>
      <c r="AA105" s="52"/>
      <c r="AB105" s="54"/>
      <c r="AC105" s="51"/>
      <c r="AD105" s="51"/>
      <c r="AE105" s="52"/>
      <c r="AF105" s="52"/>
      <c r="AG105" s="54"/>
      <c r="AH105" s="51"/>
      <c r="AI105" s="51"/>
      <c r="AJ105" s="52"/>
      <c r="AK105" s="51"/>
      <c r="AL105" s="54"/>
      <c r="AM105" s="51"/>
      <c r="AN105" s="51"/>
      <c r="AO105" s="52"/>
      <c r="AP105" s="51"/>
      <c r="AQ105" s="54"/>
      <c r="AR105" s="51"/>
      <c r="AS105" s="51"/>
      <c r="AT105" s="52"/>
      <c r="AU105" s="51"/>
      <c r="AV105" s="54"/>
      <c r="AW105" s="51"/>
      <c r="AX105" s="51"/>
      <c r="AY105" s="52"/>
      <c r="AZ105" s="51"/>
      <c r="BA105" s="54"/>
      <c r="BB105" s="51"/>
      <c r="BC105" s="51"/>
      <c r="BD105" s="52"/>
      <c r="BE105" s="51"/>
      <c r="BF105" s="54"/>
      <c r="BG105" s="51"/>
      <c r="BH105" s="51"/>
      <c r="BI105" s="52"/>
      <c r="BJ105" s="51"/>
      <c r="BK105" s="54"/>
      <c r="BL105" s="51"/>
      <c r="BM105" s="51"/>
      <c r="BN105" s="52"/>
      <c r="BO105" s="51"/>
      <c r="BP105" s="54"/>
      <c r="BQ105" s="51"/>
      <c r="BR105" s="51"/>
      <c r="BS105" s="52"/>
      <c r="BT105" s="51"/>
      <c r="BU105" s="54"/>
      <c r="BV105" s="51"/>
      <c r="BW105" s="51"/>
      <c r="BX105" s="52"/>
      <c r="BY105" s="51"/>
      <c r="BZ105" s="52"/>
      <c r="CA105" s="54"/>
      <c r="CB105" s="54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72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</row>
    <row x14ac:dyDescent="0.25" r="106" customHeight="1" ht="18">
      <c r="A106" s="54"/>
      <c r="B106" s="50"/>
      <c r="C106" s="50"/>
      <c r="D106" s="249"/>
      <c r="E106" s="249"/>
      <c r="F106" s="249"/>
      <c r="G106" s="249"/>
      <c r="H106" s="50"/>
      <c r="I106" s="52"/>
      <c r="J106" s="52"/>
      <c r="K106" s="52"/>
      <c r="L106" s="52"/>
      <c r="M106" s="52"/>
      <c r="N106" s="52"/>
      <c r="O106" s="52"/>
      <c r="P106" s="54"/>
      <c r="Q106" s="51"/>
      <c r="R106" s="54"/>
      <c r="S106" s="51"/>
      <c r="T106" s="51"/>
      <c r="U106" s="52"/>
      <c r="V106" s="52"/>
      <c r="W106" s="54"/>
      <c r="X106" s="51"/>
      <c r="Y106" s="51"/>
      <c r="Z106" s="52"/>
      <c r="AA106" s="52"/>
      <c r="AB106" s="54"/>
      <c r="AC106" s="51"/>
      <c r="AD106" s="51"/>
      <c r="AE106" s="52"/>
      <c r="AF106" s="52"/>
      <c r="AG106" s="54"/>
      <c r="AH106" s="51"/>
      <c r="AI106" s="51"/>
      <c r="AJ106" s="52"/>
      <c r="AK106" s="51"/>
      <c r="AL106" s="54"/>
      <c r="AM106" s="51"/>
      <c r="AN106" s="51"/>
      <c r="AO106" s="52"/>
      <c r="AP106" s="51"/>
      <c r="AQ106" s="54"/>
      <c r="AR106" s="51"/>
      <c r="AS106" s="51"/>
      <c r="AT106" s="52"/>
      <c r="AU106" s="51"/>
      <c r="AV106" s="54"/>
      <c r="AW106" s="51"/>
      <c r="AX106" s="51"/>
      <c r="AY106" s="52"/>
      <c r="AZ106" s="51"/>
      <c r="BA106" s="54"/>
      <c r="BB106" s="51"/>
      <c r="BC106" s="51"/>
      <c r="BD106" s="52"/>
      <c r="BE106" s="51"/>
      <c r="BF106" s="54"/>
      <c r="BG106" s="51"/>
      <c r="BH106" s="51"/>
      <c r="BI106" s="52"/>
      <c r="BJ106" s="51"/>
      <c r="BK106" s="54"/>
      <c r="BL106" s="51"/>
      <c r="BM106" s="51"/>
      <c r="BN106" s="52"/>
      <c r="BO106" s="51"/>
      <c r="BP106" s="54"/>
      <c r="BQ106" s="51"/>
      <c r="BR106" s="51"/>
      <c r="BS106" s="52"/>
      <c r="BT106" s="51"/>
      <c r="BU106" s="54"/>
      <c r="BV106" s="51"/>
      <c r="BW106" s="51"/>
      <c r="BX106" s="52"/>
      <c r="BY106" s="51"/>
      <c r="BZ106" s="52"/>
      <c r="CA106" s="54"/>
      <c r="CB106" s="54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  <c r="DS106" s="72"/>
      <c r="DT106" s="72"/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/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</row>
    <row x14ac:dyDescent="0.25" r="107" customHeight="1" ht="18">
      <c r="A107" s="54"/>
      <c r="B107" s="50"/>
      <c r="C107" s="50"/>
      <c r="D107" s="249"/>
      <c r="E107" s="249"/>
      <c r="F107" s="249"/>
      <c r="G107" s="249"/>
      <c r="H107" s="50"/>
      <c r="I107" s="52"/>
      <c r="J107" s="52"/>
      <c r="K107" s="52"/>
      <c r="L107" s="52"/>
      <c r="M107" s="52"/>
      <c r="N107" s="52"/>
      <c r="O107" s="52"/>
      <c r="P107" s="54"/>
      <c r="Q107" s="51"/>
      <c r="R107" s="54"/>
      <c r="S107" s="51"/>
      <c r="T107" s="51"/>
      <c r="U107" s="52"/>
      <c r="V107" s="52"/>
      <c r="W107" s="54"/>
      <c r="X107" s="51"/>
      <c r="Y107" s="51"/>
      <c r="Z107" s="52"/>
      <c r="AA107" s="52"/>
      <c r="AB107" s="54"/>
      <c r="AC107" s="51"/>
      <c r="AD107" s="51"/>
      <c r="AE107" s="52"/>
      <c r="AF107" s="52"/>
      <c r="AG107" s="54"/>
      <c r="AH107" s="51"/>
      <c r="AI107" s="51"/>
      <c r="AJ107" s="52"/>
      <c r="AK107" s="51"/>
      <c r="AL107" s="54"/>
      <c r="AM107" s="51"/>
      <c r="AN107" s="51"/>
      <c r="AO107" s="52"/>
      <c r="AP107" s="51"/>
      <c r="AQ107" s="54"/>
      <c r="AR107" s="51"/>
      <c r="AS107" s="51"/>
      <c r="AT107" s="52"/>
      <c r="AU107" s="51"/>
      <c r="AV107" s="54"/>
      <c r="AW107" s="51"/>
      <c r="AX107" s="51"/>
      <c r="AY107" s="52"/>
      <c r="AZ107" s="51"/>
      <c r="BA107" s="54"/>
      <c r="BB107" s="51"/>
      <c r="BC107" s="51"/>
      <c r="BD107" s="52"/>
      <c r="BE107" s="51"/>
      <c r="BF107" s="54"/>
      <c r="BG107" s="51"/>
      <c r="BH107" s="51"/>
      <c r="BI107" s="52"/>
      <c r="BJ107" s="51"/>
      <c r="BK107" s="54"/>
      <c r="BL107" s="51"/>
      <c r="BM107" s="51"/>
      <c r="BN107" s="52"/>
      <c r="BO107" s="51"/>
      <c r="BP107" s="54"/>
      <c r="BQ107" s="51"/>
      <c r="BR107" s="51"/>
      <c r="BS107" s="52"/>
      <c r="BT107" s="51"/>
      <c r="BU107" s="54"/>
      <c r="BV107" s="51"/>
      <c r="BW107" s="51"/>
      <c r="BX107" s="52"/>
      <c r="BY107" s="51"/>
      <c r="BZ107" s="52"/>
      <c r="CA107" s="54"/>
      <c r="CB107" s="54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72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/>
      <c r="EM107" s="54"/>
      <c r="EN107" s="54"/>
      <c r="EO107" s="54"/>
      <c r="EP107" s="54"/>
      <c r="EQ107" s="54"/>
      <c r="ER107" s="54"/>
      <c r="ES107" s="54"/>
      <c r="ET107" s="54"/>
      <c r="EU107" s="54"/>
      <c r="EV107" s="54"/>
      <c r="EW107" s="54"/>
      <c r="EX107" s="54"/>
      <c r="EY107" s="54"/>
      <c r="EZ107" s="54"/>
      <c r="FA107" s="54"/>
      <c r="FB107" s="54"/>
      <c r="FC107" s="54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/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</row>
    <row x14ac:dyDescent="0.25" r="108" customHeight="1" ht="18">
      <c r="A108" s="54"/>
      <c r="B108" s="50"/>
      <c r="C108" s="50"/>
      <c r="D108" s="249"/>
      <c r="E108" s="249"/>
      <c r="F108" s="249"/>
      <c r="G108" s="249"/>
      <c r="H108" s="50"/>
      <c r="I108" s="52"/>
      <c r="J108" s="52"/>
      <c r="K108" s="52"/>
      <c r="L108" s="52"/>
      <c r="M108" s="52"/>
      <c r="N108" s="52"/>
      <c r="O108" s="52"/>
      <c r="P108" s="54"/>
      <c r="Q108" s="51"/>
      <c r="R108" s="54"/>
      <c r="S108" s="51"/>
      <c r="T108" s="51"/>
      <c r="U108" s="52"/>
      <c r="V108" s="52"/>
      <c r="W108" s="54"/>
      <c r="X108" s="51"/>
      <c r="Y108" s="51"/>
      <c r="Z108" s="52"/>
      <c r="AA108" s="52"/>
      <c r="AB108" s="54"/>
      <c r="AC108" s="51"/>
      <c r="AD108" s="51"/>
      <c r="AE108" s="52"/>
      <c r="AF108" s="52"/>
      <c r="AG108" s="54"/>
      <c r="AH108" s="51"/>
      <c r="AI108" s="51"/>
      <c r="AJ108" s="52"/>
      <c r="AK108" s="51"/>
      <c r="AL108" s="54"/>
      <c r="AM108" s="51"/>
      <c r="AN108" s="51"/>
      <c r="AO108" s="52"/>
      <c r="AP108" s="51"/>
      <c r="AQ108" s="54"/>
      <c r="AR108" s="51"/>
      <c r="AS108" s="51"/>
      <c r="AT108" s="52"/>
      <c r="AU108" s="51"/>
      <c r="AV108" s="54"/>
      <c r="AW108" s="51"/>
      <c r="AX108" s="51"/>
      <c r="AY108" s="52"/>
      <c r="AZ108" s="51"/>
      <c r="BA108" s="54"/>
      <c r="BB108" s="51"/>
      <c r="BC108" s="51"/>
      <c r="BD108" s="52"/>
      <c r="BE108" s="51"/>
      <c r="BF108" s="54"/>
      <c r="BG108" s="51"/>
      <c r="BH108" s="51"/>
      <c r="BI108" s="52"/>
      <c r="BJ108" s="51"/>
      <c r="BK108" s="54"/>
      <c r="BL108" s="51"/>
      <c r="BM108" s="51"/>
      <c r="BN108" s="52"/>
      <c r="BO108" s="51"/>
      <c r="BP108" s="54"/>
      <c r="BQ108" s="51"/>
      <c r="BR108" s="51"/>
      <c r="BS108" s="52"/>
      <c r="BT108" s="51"/>
      <c r="BU108" s="54"/>
      <c r="BV108" s="51"/>
      <c r="BW108" s="51"/>
      <c r="BX108" s="52"/>
      <c r="BY108" s="51"/>
      <c r="BZ108" s="52"/>
      <c r="CA108" s="54"/>
      <c r="CB108" s="54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  <c r="DS108" s="72"/>
      <c r="DT108" s="72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/>
      <c r="EM108" s="54"/>
      <c r="EN108" s="54"/>
      <c r="EO108" s="54"/>
      <c r="EP108" s="54"/>
      <c r="EQ108" s="54"/>
      <c r="ER108" s="54"/>
      <c r="ES108" s="54"/>
      <c r="ET108" s="54"/>
      <c r="EU108" s="54"/>
      <c r="EV108" s="54"/>
      <c r="EW108" s="54"/>
      <c r="EX108" s="54"/>
      <c r="EY108" s="54"/>
      <c r="EZ108" s="54"/>
      <c r="FA108" s="54"/>
      <c r="FB108" s="54"/>
      <c r="FC108" s="54"/>
      <c r="FD108" s="54"/>
      <c r="FE108" s="54"/>
      <c r="FF108" s="54"/>
      <c r="FG108" s="54"/>
      <c r="FH108" s="54"/>
      <c r="FI108" s="54"/>
      <c r="FJ108" s="54"/>
      <c r="FK108" s="54"/>
      <c r="FL108" s="54"/>
      <c r="FM108" s="54"/>
      <c r="FN108" s="54"/>
      <c r="FO108" s="54"/>
      <c r="FP108" s="54"/>
      <c r="FQ108" s="54"/>
      <c r="FR108" s="54"/>
      <c r="FS108" s="54"/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/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</row>
    <row x14ac:dyDescent="0.25" r="109" customHeight="1" ht="18">
      <c r="A109" s="54"/>
      <c r="B109" s="50"/>
      <c r="C109" s="50"/>
      <c r="D109" s="249"/>
      <c r="E109" s="249"/>
      <c r="F109" s="249"/>
      <c r="G109" s="249"/>
      <c r="H109" s="50"/>
      <c r="I109" s="52"/>
      <c r="J109" s="52"/>
      <c r="K109" s="52"/>
      <c r="L109" s="52"/>
      <c r="M109" s="52"/>
      <c r="N109" s="52"/>
      <c r="O109" s="52"/>
      <c r="P109" s="54"/>
      <c r="Q109" s="51"/>
      <c r="R109" s="54"/>
      <c r="S109" s="51"/>
      <c r="T109" s="51"/>
      <c r="U109" s="52"/>
      <c r="V109" s="52"/>
      <c r="W109" s="54"/>
      <c r="X109" s="51"/>
      <c r="Y109" s="51"/>
      <c r="Z109" s="52"/>
      <c r="AA109" s="52"/>
      <c r="AB109" s="54"/>
      <c r="AC109" s="51"/>
      <c r="AD109" s="51"/>
      <c r="AE109" s="52"/>
      <c r="AF109" s="52"/>
      <c r="AG109" s="54"/>
      <c r="AH109" s="51"/>
      <c r="AI109" s="51"/>
      <c r="AJ109" s="52"/>
      <c r="AK109" s="51"/>
      <c r="AL109" s="54"/>
      <c r="AM109" s="51"/>
      <c r="AN109" s="51"/>
      <c r="AO109" s="52"/>
      <c r="AP109" s="51"/>
      <c r="AQ109" s="54"/>
      <c r="AR109" s="51"/>
      <c r="AS109" s="51"/>
      <c r="AT109" s="52"/>
      <c r="AU109" s="51"/>
      <c r="AV109" s="54"/>
      <c r="AW109" s="51"/>
      <c r="AX109" s="51"/>
      <c r="AY109" s="52"/>
      <c r="AZ109" s="51"/>
      <c r="BA109" s="54"/>
      <c r="BB109" s="51"/>
      <c r="BC109" s="51"/>
      <c r="BD109" s="52"/>
      <c r="BE109" s="51"/>
      <c r="BF109" s="54"/>
      <c r="BG109" s="51"/>
      <c r="BH109" s="51"/>
      <c r="BI109" s="52"/>
      <c r="BJ109" s="51"/>
      <c r="BK109" s="54"/>
      <c r="BL109" s="51"/>
      <c r="BM109" s="51"/>
      <c r="BN109" s="52"/>
      <c r="BO109" s="51"/>
      <c r="BP109" s="54"/>
      <c r="BQ109" s="51"/>
      <c r="BR109" s="51"/>
      <c r="BS109" s="52"/>
      <c r="BT109" s="51"/>
      <c r="BU109" s="54"/>
      <c r="BV109" s="51"/>
      <c r="BW109" s="51"/>
      <c r="BX109" s="52"/>
      <c r="BY109" s="51"/>
      <c r="BZ109" s="52"/>
      <c r="CA109" s="54"/>
      <c r="CB109" s="54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72"/>
      <c r="DS109" s="72"/>
      <c r="DT109" s="72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/>
      <c r="IM109" s="54"/>
      <c r="IN109" s="54"/>
      <c r="IO109" s="54"/>
      <c r="IP109" s="54"/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</row>
    <row x14ac:dyDescent="0.25" r="110" customHeight="1" ht="18">
      <c r="A110" s="54"/>
      <c r="B110" s="50"/>
      <c r="C110" s="50"/>
      <c r="D110" s="249"/>
      <c r="E110" s="249"/>
      <c r="F110" s="249"/>
      <c r="G110" s="249"/>
      <c r="H110" s="50"/>
      <c r="I110" s="52"/>
      <c r="J110" s="52"/>
      <c r="K110" s="52"/>
      <c r="L110" s="52"/>
      <c r="M110" s="52"/>
      <c r="N110" s="52"/>
      <c r="O110" s="52"/>
      <c r="P110" s="54"/>
      <c r="Q110" s="51"/>
      <c r="R110" s="54"/>
      <c r="S110" s="51"/>
      <c r="T110" s="51"/>
      <c r="U110" s="52"/>
      <c r="V110" s="52"/>
      <c r="W110" s="54"/>
      <c r="X110" s="51"/>
      <c r="Y110" s="51"/>
      <c r="Z110" s="52"/>
      <c r="AA110" s="52"/>
      <c r="AB110" s="54"/>
      <c r="AC110" s="51"/>
      <c r="AD110" s="51"/>
      <c r="AE110" s="52"/>
      <c r="AF110" s="52"/>
      <c r="AG110" s="54"/>
      <c r="AH110" s="51"/>
      <c r="AI110" s="51"/>
      <c r="AJ110" s="52"/>
      <c r="AK110" s="51"/>
      <c r="AL110" s="54"/>
      <c r="AM110" s="51"/>
      <c r="AN110" s="51"/>
      <c r="AO110" s="52"/>
      <c r="AP110" s="51"/>
      <c r="AQ110" s="54"/>
      <c r="AR110" s="51"/>
      <c r="AS110" s="51"/>
      <c r="AT110" s="52"/>
      <c r="AU110" s="51"/>
      <c r="AV110" s="54"/>
      <c r="AW110" s="51"/>
      <c r="AX110" s="51"/>
      <c r="AY110" s="52"/>
      <c r="AZ110" s="51"/>
      <c r="BA110" s="54"/>
      <c r="BB110" s="51"/>
      <c r="BC110" s="51"/>
      <c r="BD110" s="52"/>
      <c r="BE110" s="51"/>
      <c r="BF110" s="54"/>
      <c r="BG110" s="51"/>
      <c r="BH110" s="51"/>
      <c r="BI110" s="52"/>
      <c r="BJ110" s="51"/>
      <c r="BK110" s="54"/>
      <c r="BL110" s="51"/>
      <c r="BM110" s="51"/>
      <c r="BN110" s="52"/>
      <c r="BO110" s="51"/>
      <c r="BP110" s="54"/>
      <c r="BQ110" s="51"/>
      <c r="BR110" s="51"/>
      <c r="BS110" s="52"/>
      <c r="BT110" s="51"/>
      <c r="BU110" s="54"/>
      <c r="BV110" s="51"/>
      <c r="BW110" s="51"/>
      <c r="BX110" s="52"/>
      <c r="BY110" s="51"/>
      <c r="BZ110" s="52"/>
      <c r="CA110" s="54"/>
      <c r="CB110" s="54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72"/>
      <c r="DS110" s="72"/>
      <c r="DT110" s="72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/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</row>
    <row x14ac:dyDescent="0.25" r="111" customHeight="1" ht="18">
      <c r="A111" s="54"/>
      <c r="B111" s="50"/>
      <c r="C111" s="50"/>
      <c r="D111" s="249"/>
      <c r="E111" s="249"/>
      <c r="F111" s="249"/>
      <c r="G111" s="249"/>
      <c r="H111" s="50"/>
      <c r="I111" s="52"/>
      <c r="J111" s="52"/>
      <c r="K111" s="52"/>
      <c r="L111" s="52"/>
      <c r="M111" s="52"/>
      <c r="N111" s="52"/>
      <c r="O111" s="52"/>
      <c r="P111" s="54"/>
      <c r="Q111" s="51"/>
      <c r="R111" s="54"/>
      <c r="S111" s="51"/>
      <c r="T111" s="51"/>
      <c r="U111" s="52"/>
      <c r="V111" s="52"/>
      <c r="W111" s="54"/>
      <c r="X111" s="51"/>
      <c r="Y111" s="51"/>
      <c r="Z111" s="52"/>
      <c r="AA111" s="52"/>
      <c r="AB111" s="54"/>
      <c r="AC111" s="51"/>
      <c r="AD111" s="51"/>
      <c r="AE111" s="52"/>
      <c r="AF111" s="52"/>
      <c r="AG111" s="54"/>
      <c r="AH111" s="51"/>
      <c r="AI111" s="51"/>
      <c r="AJ111" s="52"/>
      <c r="AK111" s="51"/>
      <c r="AL111" s="54"/>
      <c r="AM111" s="51"/>
      <c r="AN111" s="51"/>
      <c r="AO111" s="52"/>
      <c r="AP111" s="51"/>
      <c r="AQ111" s="54"/>
      <c r="AR111" s="51"/>
      <c r="AS111" s="51"/>
      <c r="AT111" s="52"/>
      <c r="AU111" s="51"/>
      <c r="AV111" s="54"/>
      <c r="AW111" s="51"/>
      <c r="AX111" s="51"/>
      <c r="AY111" s="52"/>
      <c r="AZ111" s="51"/>
      <c r="BA111" s="54"/>
      <c r="BB111" s="51"/>
      <c r="BC111" s="51"/>
      <c r="BD111" s="52"/>
      <c r="BE111" s="51"/>
      <c r="BF111" s="54"/>
      <c r="BG111" s="51"/>
      <c r="BH111" s="51"/>
      <c r="BI111" s="52"/>
      <c r="BJ111" s="51"/>
      <c r="BK111" s="54"/>
      <c r="BL111" s="51"/>
      <c r="BM111" s="51"/>
      <c r="BN111" s="52"/>
      <c r="BO111" s="51"/>
      <c r="BP111" s="54"/>
      <c r="BQ111" s="51"/>
      <c r="BR111" s="51"/>
      <c r="BS111" s="52"/>
      <c r="BT111" s="51"/>
      <c r="BU111" s="54"/>
      <c r="BV111" s="51"/>
      <c r="BW111" s="51"/>
      <c r="BX111" s="52"/>
      <c r="BY111" s="51"/>
      <c r="BZ111" s="52"/>
      <c r="CA111" s="54"/>
      <c r="CB111" s="54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  <c r="DS111" s="72"/>
      <c r="DT111" s="72"/>
      <c r="DU111" s="54"/>
      <c r="DV111" s="54"/>
      <c r="DW111" s="54"/>
      <c r="DX111" s="54"/>
      <c r="DY111" s="54"/>
      <c r="DZ111" s="54"/>
      <c r="EA111" s="54"/>
      <c r="EB111" s="54"/>
      <c r="EC111" s="54"/>
      <c r="ED111" s="54"/>
      <c r="EE111" s="54"/>
      <c r="EF111" s="54"/>
      <c r="EG111" s="54"/>
      <c r="EH111" s="54"/>
      <c r="EI111" s="54"/>
      <c r="EJ111" s="54"/>
      <c r="EK111" s="54"/>
      <c r="EL111" s="54"/>
      <c r="EM111" s="54"/>
      <c r="EN111" s="54"/>
      <c r="EO111" s="54"/>
      <c r="EP111" s="54"/>
      <c r="EQ111" s="54"/>
      <c r="ER111" s="54"/>
      <c r="ES111" s="54"/>
      <c r="ET111" s="54"/>
      <c r="EU111" s="54"/>
      <c r="EV111" s="54"/>
      <c r="EW111" s="54"/>
      <c r="EX111" s="54"/>
      <c r="EY111" s="54"/>
      <c r="EZ111" s="54"/>
      <c r="FA111" s="54"/>
      <c r="FB111" s="54"/>
      <c r="FC111" s="54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/>
      <c r="FQ111" s="54"/>
      <c r="FR111" s="54"/>
      <c r="FS111" s="54"/>
      <c r="FT111" s="54"/>
      <c r="FU111" s="54"/>
      <c r="FV111" s="54"/>
      <c r="FW111" s="54"/>
      <c r="FX111" s="54"/>
      <c r="FY111" s="54"/>
      <c r="FZ111" s="54"/>
      <c r="GA111" s="54"/>
      <c r="GB111" s="54"/>
      <c r="GC111" s="54"/>
      <c r="GD111" s="54"/>
      <c r="GE111" s="54"/>
      <c r="GF111" s="54"/>
      <c r="GG111" s="54"/>
      <c r="GH111" s="54"/>
      <c r="GI111" s="54"/>
      <c r="GJ111" s="54"/>
      <c r="GK111" s="54"/>
      <c r="GL111" s="54"/>
      <c r="GM111" s="54"/>
      <c r="GN111" s="54"/>
      <c r="GO111" s="54"/>
      <c r="GP111" s="54"/>
      <c r="GQ111" s="54"/>
      <c r="GR111" s="54"/>
      <c r="GS111" s="54"/>
      <c r="GT111" s="54"/>
      <c r="GU111" s="54"/>
      <c r="GV111" s="54"/>
      <c r="GW111" s="54"/>
      <c r="GX111" s="54"/>
      <c r="GY111" s="54"/>
      <c r="GZ111" s="54"/>
      <c r="HA111" s="54"/>
      <c r="HB111" s="54"/>
      <c r="HC111" s="54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/>
      <c r="II111" s="54"/>
      <c r="IJ111" s="54"/>
      <c r="IK111" s="54"/>
      <c r="IL111" s="54"/>
      <c r="IM111" s="54"/>
      <c r="IN111" s="54"/>
      <c r="IO111" s="54"/>
      <c r="IP111" s="54"/>
      <c r="IQ111" s="54"/>
      <c r="IR111" s="54"/>
      <c r="IS111" s="54"/>
      <c r="IT111" s="54"/>
      <c r="IU111" s="54"/>
      <c r="IV111" s="54"/>
      <c r="IW111" s="54"/>
      <c r="IX111" s="54"/>
      <c r="IY111" s="54"/>
      <c r="IZ111" s="54"/>
      <c r="JA111" s="54"/>
      <c r="JB111" s="54"/>
    </row>
    <row x14ac:dyDescent="0.25" r="112" customHeight="1" ht="18">
      <c r="A112" s="54"/>
      <c r="B112" s="50"/>
      <c r="C112" s="50"/>
      <c r="D112" s="249"/>
      <c r="E112" s="249"/>
      <c r="F112" s="249"/>
      <c r="G112" s="249"/>
      <c r="H112" s="50"/>
      <c r="I112" s="52"/>
      <c r="J112" s="52"/>
      <c r="K112" s="52"/>
      <c r="L112" s="52"/>
      <c r="M112" s="52"/>
      <c r="N112" s="52"/>
      <c r="O112" s="52"/>
      <c r="P112" s="54"/>
      <c r="Q112" s="51"/>
      <c r="R112" s="54"/>
      <c r="S112" s="51"/>
      <c r="T112" s="51"/>
      <c r="U112" s="52"/>
      <c r="V112" s="52"/>
      <c r="W112" s="54"/>
      <c r="X112" s="51"/>
      <c r="Y112" s="51"/>
      <c r="Z112" s="52"/>
      <c r="AA112" s="52"/>
      <c r="AB112" s="54"/>
      <c r="AC112" s="51"/>
      <c r="AD112" s="51"/>
      <c r="AE112" s="52"/>
      <c r="AF112" s="52"/>
      <c r="AG112" s="54"/>
      <c r="AH112" s="51"/>
      <c r="AI112" s="51"/>
      <c r="AJ112" s="52"/>
      <c r="AK112" s="51"/>
      <c r="AL112" s="54"/>
      <c r="AM112" s="51"/>
      <c r="AN112" s="51"/>
      <c r="AO112" s="52"/>
      <c r="AP112" s="51"/>
      <c r="AQ112" s="54"/>
      <c r="AR112" s="51"/>
      <c r="AS112" s="51"/>
      <c r="AT112" s="52"/>
      <c r="AU112" s="51"/>
      <c r="AV112" s="54"/>
      <c r="AW112" s="51"/>
      <c r="AX112" s="51"/>
      <c r="AY112" s="52"/>
      <c r="AZ112" s="51"/>
      <c r="BA112" s="54"/>
      <c r="BB112" s="51"/>
      <c r="BC112" s="51"/>
      <c r="BD112" s="52"/>
      <c r="BE112" s="51"/>
      <c r="BF112" s="54"/>
      <c r="BG112" s="51"/>
      <c r="BH112" s="51"/>
      <c r="BI112" s="52"/>
      <c r="BJ112" s="51"/>
      <c r="BK112" s="54"/>
      <c r="BL112" s="51"/>
      <c r="BM112" s="51"/>
      <c r="BN112" s="52"/>
      <c r="BO112" s="51"/>
      <c r="BP112" s="54"/>
      <c r="BQ112" s="51"/>
      <c r="BR112" s="51"/>
      <c r="BS112" s="52"/>
      <c r="BT112" s="51"/>
      <c r="BU112" s="54"/>
      <c r="BV112" s="51"/>
      <c r="BW112" s="51"/>
      <c r="BX112" s="52"/>
      <c r="BY112" s="51"/>
      <c r="BZ112" s="52"/>
      <c r="CA112" s="54"/>
      <c r="CB112" s="54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72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</row>
    <row x14ac:dyDescent="0.25" r="113" customHeight="1" ht="18">
      <c r="A113" s="54"/>
      <c r="B113" s="50"/>
      <c r="C113" s="50"/>
      <c r="D113" s="249"/>
      <c r="E113" s="249"/>
      <c r="F113" s="249"/>
      <c r="G113" s="249"/>
      <c r="H113" s="50"/>
      <c r="I113" s="52"/>
      <c r="J113" s="52"/>
      <c r="K113" s="52"/>
      <c r="L113" s="52"/>
      <c r="M113" s="52"/>
      <c r="N113" s="52"/>
      <c r="O113" s="52"/>
      <c r="P113" s="54"/>
      <c r="Q113" s="51"/>
      <c r="R113" s="54"/>
      <c r="S113" s="51"/>
      <c r="T113" s="51"/>
      <c r="U113" s="52"/>
      <c r="V113" s="52"/>
      <c r="W113" s="54"/>
      <c r="X113" s="51"/>
      <c r="Y113" s="51"/>
      <c r="Z113" s="52"/>
      <c r="AA113" s="52"/>
      <c r="AB113" s="54"/>
      <c r="AC113" s="51"/>
      <c r="AD113" s="51"/>
      <c r="AE113" s="52"/>
      <c r="AF113" s="52"/>
      <c r="AG113" s="54"/>
      <c r="AH113" s="51"/>
      <c r="AI113" s="51"/>
      <c r="AJ113" s="52"/>
      <c r="AK113" s="51"/>
      <c r="AL113" s="54"/>
      <c r="AM113" s="51"/>
      <c r="AN113" s="51"/>
      <c r="AO113" s="52"/>
      <c r="AP113" s="51"/>
      <c r="AQ113" s="54"/>
      <c r="AR113" s="51"/>
      <c r="AS113" s="51"/>
      <c r="AT113" s="52"/>
      <c r="AU113" s="51"/>
      <c r="AV113" s="54"/>
      <c r="AW113" s="51"/>
      <c r="AX113" s="51"/>
      <c r="AY113" s="52"/>
      <c r="AZ113" s="51"/>
      <c r="BA113" s="54"/>
      <c r="BB113" s="51"/>
      <c r="BC113" s="51"/>
      <c r="BD113" s="52"/>
      <c r="BE113" s="51"/>
      <c r="BF113" s="54"/>
      <c r="BG113" s="51"/>
      <c r="BH113" s="51"/>
      <c r="BI113" s="52"/>
      <c r="BJ113" s="51"/>
      <c r="BK113" s="54"/>
      <c r="BL113" s="51"/>
      <c r="BM113" s="51"/>
      <c r="BN113" s="52"/>
      <c r="BO113" s="51"/>
      <c r="BP113" s="54"/>
      <c r="BQ113" s="51"/>
      <c r="BR113" s="51"/>
      <c r="BS113" s="52"/>
      <c r="BT113" s="51"/>
      <c r="BU113" s="54"/>
      <c r="BV113" s="51"/>
      <c r="BW113" s="51"/>
      <c r="BX113" s="52"/>
      <c r="BY113" s="51"/>
      <c r="BZ113" s="52"/>
      <c r="CA113" s="54"/>
      <c r="CB113" s="54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72"/>
      <c r="DS113" s="72"/>
      <c r="DT113" s="72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/>
    </row>
    <row x14ac:dyDescent="0.25" r="114" customHeight="1" ht="18">
      <c r="A114" s="54"/>
      <c r="B114" s="50"/>
      <c r="C114" s="50"/>
      <c r="D114" s="249"/>
      <c r="E114" s="249"/>
      <c r="F114" s="249"/>
      <c r="G114" s="249"/>
      <c r="H114" s="50"/>
      <c r="I114" s="52"/>
      <c r="J114" s="52"/>
      <c r="K114" s="52"/>
      <c r="L114" s="52"/>
      <c r="M114" s="52"/>
      <c r="N114" s="52"/>
      <c r="O114" s="52"/>
      <c r="P114" s="54"/>
      <c r="Q114" s="51"/>
      <c r="R114" s="54"/>
      <c r="S114" s="51"/>
      <c r="T114" s="51"/>
      <c r="U114" s="52"/>
      <c r="V114" s="52"/>
      <c r="W114" s="54"/>
      <c r="X114" s="51"/>
      <c r="Y114" s="51"/>
      <c r="Z114" s="52"/>
      <c r="AA114" s="52"/>
      <c r="AB114" s="54"/>
      <c r="AC114" s="51"/>
      <c r="AD114" s="51"/>
      <c r="AE114" s="52"/>
      <c r="AF114" s="52"/>
      <c r="AG114" s="54"/>
      <c r="AH114" s="51"/>
      <c r="AI114" s="51"/>
      <c r="AJ114" s="52"/>
      <c r="AK114" s="51"/>
      <c r="AL114" s="54"/>
      <c r="AM114" s="51"/>
      <c r="AN114" s="51"/>
      <c r="AO114" s="52"/>
      <c r="AP114" s="51"/>
      <c r="AQ114" s="54"/>
      <c r="AR114" s="51"/>
      <c r="AS114" s="51"/>
      <c r="AT114" s="52"/>
      <c r="AU114" s="51"/>
      <c r="AV114" s="54"/>
      <c r="AW114" s="51"/>
      <c r="AX114" s="51"/>
      <c r="AY114" s="52"/>
      <c r="AZ114" s="51"/>
      <c r="BA114" s="54"/>
      <c r="BB114" s="51"/>
      <c r="BC114" s="51"/>
      <c r="BD114" s="52"/>
      <c r="BE114" s="51"/>
      <c r="BF114" s="54"/>
      <c r="BG114" s="51"/>
      <c r="BH114" s="51"/>
      <c r="BI114" s="52"/>
      <c r="BJ114" s="51"/>
      <c r="BK114" s="54"/>
      <c r="BL114" s="51"/>
      <c r="BM114" s="51"/>
      <c r="BN114" s="52"/>
      <c r="BO114" s="51"/>
      <c r="BP114" s="54"/>
      <c r="BQ114" s="51"/>
      <c r="BR114" s="51"/>
      <c r="BS114" s="52"/>
      <c r="BT114" s="51"/>
      <c r="BU114" s="54"/>
      <c r="BV114" s="51"/>
      <c r="BW114" s="51"/>
      <c r="BX114" s="52"/>
      <c r="BY114" s="51"/>
      <c r="BZ114" s="52"/>
      <c r="CA114" s="54"/>
      <c r="CB114" s="54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72"/>
      <c r="DS114" s="72"/>
      <c r="DT114" s="72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</row>
    <row x14ac:dyDescent="0.25" r="115" customHeight="1" ht="18">
      <c r="A115" s="54"/>
      <c r="B115" s="50"/>
      <c r="C115" s="50"/>
      <c r="D115" s="249"/>
      <c r="E115" s="249"/>
      <c r="F115" s="249"/>
      <c r="G115" s="249"/>
      <c r="H115" s="50"/>
      <c r="I115" s="52"/>
      <c r="J115" s="52"/>
      <c r="K115" s="52"/>
      <c r="L115" s="52"/>
      <c r="M115" s="52"/>
      <c r="N115" s="52"/>
      <c r="O115" s="52"/>
      <c r="P115" s="54"/>
      <c r="Q115" s="51"/>
      <c r="R115" s="54"/>
      <c r="S115" s="51"/>
      <c r="T115" s="51"/>
      <c r="U115" s="52"/>
      <c r="V115" s="52"/>
      <c r="W115" s="54"/>
      <c r="X115" s="51"/>
      <c r="Y115" s="51"/>
      <c r="Z115" s="52"/>
      <c r="AA115" s="52"/>
      <c r="AB115" s="54"/>
      <c r="AC115" s="51"/>
      <c r="AD115" s="51"/>
      <c r="AE115" s="52"/>
      <c r="AF115" s="52"/>
      <c r="AG115" s="54"/>
      <c r="AH115" s="51"/>
      <c r="AI115" s="51"/>
      <c r="AJ115" s="52"/>
      <c r="AK115" s="51"/>
      <c r="AL115" s="54"/>
      <c r="AM115" s="51"/>
      <c r="AN115" s="51"/>
      <c r="AO115" s="52"/>
      <c r="AP115" s="51"/>
      <c r="AQ115" s="54"/>
      <c r="AR115" s="51"/>
      <c r="AS115" s="51"/>
      <c r="AT115" s="52"/>
      <c r="AU115" s="51"/>
      <c r="AV115" s="54"/>
      <c r="AW115" s="51"/>
      <c r="AX115" s="51"/>
      <c r="AY115" s="52"/>
      <c r="AZ115" s="51"/>
      <c r="BA115" s="54"/>
      <c r="BB115" s="51"/>
      <c r="BC115" s="51"/>
      <c r="BD115" s="52"/>
      <c r="BE115" s="51"/>
      <c r="BF115" s="54"/>
      <c r="BG115" s="51"/>
      <c r="BH115" s="51"/>
      <c r="BI115" s="52"/>
      <c r="BJ115" s="51"/>
      <c r="BK115" s="54"/>
      <c r="BL115" s="51"/>
      <c r="BM115" s="51"/>
      <c r="BN115" s="52"/>
      <c r="BO115" s="51"/>
      <c r="BP115" s="54"/>
      <c r="BQ115" s="51"/>
      <c r="BR115" s="51"/>
      <c r="BS115" s="52"/>
      <c r="BT115" s="51"/>
      <c r="BU115" s="54"/>
      <c r="BV115" s="51"/>
      <c r="BW115" s="51"/>
      <c r="BX115" s="52"/>
      <c r="BY115" s="51"/>
      <c r="BZ115" s="52"/>
      <c r="CA115" s="54"/>
      <c r="CB115" s="54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72"/>
      <c r="DU115" s="54"/>
      <c r="DV115" s="54"/>
      <c r="DW115" s="54"/>
      <c r="DX115" s="54"/>
      <c r="DY115" s="54"/>
      <c r="DZ115" s="54"/>
      <c r="EA115" s="54"/>
      <c r="EB115" s="54"/>
      <c r="EC115" s="54"/>
      <c r="ED115" s="54"/>
      <c r="EE115" s="54"/>
      <c r="EF115" s="54"/>
      <c r="EG115" s="54"/>
      <c r="EH115" s="54"/>
      <c r="EI115" s="54"/>
      <c r="EJ115" s="54"/>
      <c r="EK115" s="54"/>
      <c r="EL115" s="54"/>
      <c r="EM115" s="54"/>
      <c r="EN115" s="54"/>
      <c r="EO115" s="54"/>
      <c r="EP115" s="54"/>
      <c r="EQ115" s="54"/>
      <c r="ER115" s="54"/>
      <c r="ES115" s="54"/>
      <c r="ET115" s="54"/>
      <c r="EU115" s="54"/>
      <c r="EV115" s="54"/>
      <c r="EW115" s="54"/>
      <c r="EX115" s="54"/>
      <c r="EY115" s="54"/>
      <c r="EZ115" s="54"/>
      <c r="FA115" s="54"/>
      <c r="FB115" s="54"/>
      <c r="FC115" s="54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4"/>
      <c r="FS115" s="54"/>
      <c r="FT115" s="54"/>
      <c r="FU115" s="54"/>
      <c r="FV115" s="54"/>
      <c r="FW115" s="54"/>
      <c r="FX115" s="54"/>
      <c r="FY115" s="54"/>
      <c r="FZ115" s="54"/>
      <c r="GA115" s="54"/>
      <c r="GB115" s="54"/>
      <c r="GC115" s="54"/>
      <c r="GD115" s="54"/>
      <c r="GE115" s="54"/>
      <c r="GF115" s="54"/>
      <c r="GG115" s="54"/>
      <c r="GH115" s="54"/>
      <c r="GI115" s="54"/>
      <c r="GJ115" s="54"/>
      <c r="GK115" s="54"/>
      <c r="GL115" s="54"/>
      <c r="GM115" s="54"/>
      <c r="GN115" s="54"/>
      <c r="GO115" s="54"/>
      <c r="GP115" s="54"/>
      <c r="GQ115" s="54"/>
      <c r="GR115" s="54"/>
      <c r="GS115" s="54"/>
      <c r="GT115" s="54"/>
      <c r="GU115" s="54"/>
      <c r="GV115" s="54"/>
      <c r="GW115" s="54"/>
      <c r="GX115" s="54"/>
      <c r="GY115" s="54"/>
      <c r="GZ115" s="54"/>
      <c r="HA115" s="54"/>
      <c r="HB115" s="54"/>
      <c r="HC115" s="54"/>
      <c r="HD115" s="54"/>
      <c r="HE115" s="54"/>
      <c r="HF115" s="54"/>
      <c r="HG115" s="54"/>
      <c r="HH115" s="54"/>
      <c r="HI115" s="54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4"/>
      <c r="IC115" s="54"/>
      <c r="ID115" s="54"/>
      <c r="IE115" s="54"/>
      <c r="IF115" s="54"/>
      <c r="IG115" s="54"/>
      <c r="IH115" s="54"/>
      <c r="II115" s="54"/>
      <c r="IJ115" s="54"/>
      <c r="IK115" s="54"/>
      <c r="IL115" s="54"/>
      <c r="IM115" s="54"/>
      <c r="IN115" s="54"/>
      <c r="IO115" s="54"/>
      <c r="IP115" s="54"/>
      <c r="IQ115" s="54"/>
      <c r="IR115" s="54"/>
      <c r="IS115" s="54"/>
      <c r="IT115" s="54"/>
      <c r="IU115" s="54"/>
      <c r="IV115" s="54"/>
      <c r="IW115" s="54"/>
      <c r="IX115" s="54"/>
      <c r="IY115" s="54"/>
      <c r="IZ115" s="54"/>
      <c r="JA115" s="54"/>
      <c r="JB115" s="54"/>
    </row>
    <row x14ac:dyDescent="0.25" r="116" customHeight="1" ht="18">
      <c r="A116" s="54"/>
      <c r="B116" s="50"/>
      <c r="C116" s="50"/>
      <c r="D116" s="249"/>
      <c r="E116" s="249"/>
      <c r="F116" s="249"/>
      <c r="G116" s="249"/>
      <c r="H116" s="50"/>
      <c r="I116" s="52"/>
      <c r="J116" s="52"/>
      <c r="K116" s="52"/>
      <c r="L116" s="52"/>
      <c r="M116" s="52"/>
      <c r="N116" s="52"/>
      <c r="O116" s="52"/>
      <c r="P116" s="54"/>
      <c r="Q116" s="51"/>
      <c r="R116" s="54"/>
      <c r="S116" s="51"/>
      <c r="T116" s="51"/>
      <c r="U116" s="52"/>
      <c r="V116" s="52"/>
      <c r="W116" s="54"/>
      <c r="X116" s="51"/>
      <c r="Y116" s="51"/>
      <c r="Z116" s="52"/>
      <c r="AA116" s="52"/>
      <c r="AB116" s="54"/>
      <c r="AC116" s="51"/>
      <c r="AD116" s="51"/>
      <c r="AE116" s="52"/>
      <c r="AF116" s="52"/>
      <c r="AG116" s="54"/>
      <c r="AH116" s="51"/>
      <c r="AI116" s="51"/>
      <c r="AJ116" s="52"/>
      <c r="AK116" s="51"/>
      <c r="AL116" s="54"/>
      <c r="AM116" s="51"/>
      <c r="AN116" s="51"/>
      <c r="AO116" s="52"/>
      <c r="AP116" s="51"/>
      <c r="AQ116" s="54"/>
      <c r="AR116" s="51"/>
      <c r="AS116" s="51"/>
      <c r="AT116" s="52"/>
      <c r="AU116" s="51"/>
      <c r="AV116" s="54"/>
      <c r="AW116" s="51"/>
      <c r="AX116" s="51"/>
      <c r="AY116" s="52"/>
      <c r="AZ116" s="51"/>
      <c r="BA116" s="54"/>
      <c r="BB116" s="51"/>
      <c r="BC116" s="51"/>
      <c r="BD116" s="52"/>
      <c r="BE116" s="51"/>
      <c r="BF116" s="54"/>
      <c r="BG116" s="51"/>
      <c r="BH116" s="51"/>
      <c r="BI116" s="52"/>
      <c r="BJ116" s="51"/>
      <c r="BK116" s="54"/>
      <c r="BL116" s="51"/>
      <c r="BM116" s="51"/>
      <c r="BN116" s="52"/>
      <c r="BO116" s="51"/>
      <c r="BP116" s="54"/>
      <c r="BQ116" s="51"/>
      <c r="BR116" s="51"/>
      <c r="BS116" s="52"/>
      <c r="BT116" s="51"/>
      <c r="BU116" s="54"/>
      <c r="BV116" s="51"/>
      <c r="BW116" s="51"/>
      <c r="BX116" s="52"/>
      <c r="BY116" s="51"/>
      <c r="BZ116" s="52"/>
      <c r="CA116" s="54"/>
      <c r="CB116" s="54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/>
      <c r="EV116" s="54"/>
      <c r="EW116" s="54"/>
      <c r="EX116" s="54"/>
      <c r="EY116" s="54"/>
      <c r="EZ116" s="54"/>
      <c r="FA116" s="54"/>
      <c r="FB116" s="54"/>
      <c r="FC116" s="54"/>
      <c r="FD116" s="54"/>
      <c r="FE116" s="54"/>
      <c r="FF116" s="54"/>
      <c r="FG116" s="54"/>
      <c r="FH116" s="54"/>
      <c r="FI116" s="54"/>
      <c r="FJ116" s="54"/>
      <c r="FK116" s="54"/>
      <c r="FL116" s="54"/>
      <c r="FM116" s="54"/>
      <c r="FN116" s="54"/>
      <c r="FO116" s="54"/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/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</row>
    <row x14ac:dyDescent="0.25" r="117" customHeight="1" ht="18">
      <c r="A117" s="54"/>
      <c r="B117" s="50"/>
      <c r="C117" s="50"/>
      <c r="D117" s="249"/>
      <c r="E117" s="249"/>
      <c r="F117" s="249"/>
      <c r="G117" s="249"/>
      <c r="H117" s="50"/>
      <c r="I117" s="52"/>
      <c r="J117" s="52"/>
      <c r="K117" s="52"/>
      <c r="L117" s="52"/>
      <c r="M117" s="52"/>
      <c r="N117" s="52"/>
      <c r="O117" s="52"/>
      <c r="P117" s="54"/>
      <c r="Q117" s="51"/>
      <c r="R117" s="54"/>
      <c r="S117" s="51"/>
      <c r="T117" s="51"/>
      <c r="U117" s="52"/>
      <c r="V117" s="52"/>
      <c r="W117" s="54"/>
      <c r="X117" s="51"/>
      <c r="Y117" s="51"/>
      <c r="Z117" s="52"/>
      <c r="AA117" s="52"/>
      <c r="AB117" s="54"/>
      <c r="AC117" s="51"/>
      <c r="AD117" s="51"/>
      <c r="AE117" s="52"/>
      <c r="AF117" s="52"/>
      <c r="AG117" s="54"/>
      <c r="AH117" s="51"/>
      <c r="AI117" s="51"/>
      <c r="AJ117" s="52"/>
      <c r="AK117" s="51"/>
      <c r="AL117" s="54"/>
      <c r="AM117" s="51"/>
      <c r="AN117" s="51"/>
      <c r="AO117" s="52"/>
      <c r="AP117" s="51"/>
      <c r="AQ117" s="54"/>
      <c r="AR117" s="51"/>
      <c r="AS117" s="51"/>
      <c r="AT117" s="52"/>
      <c r="AU117" s="51"/>
      <c r="AV117" s="54"/>
      <c r="AW117" s="51"/>
      <c r="AX117" s="51"/>
      <c r="AY117" s="52"/>
      <c r="AZ117" s="51"/>
      <c r="BA117" s="54"/>
      <c r="BB117" s="51"/>
      <c r="BC117" s="51"/>
      <c r="BD117" s="52"/>
      <c r="BE117" s="51"/>
      <c r="BF117" s="54"/>
      <c r="BG117" s="51"/>
      <c r="BH117" s="51"/>
      <c r="BI117" s="52"/>
      <c r="BJ117" s="51"/>
      <c r="BK117" s="54"/>
      <c r="BL117" s="51"/>
      <c r="BM117" s="51"/>
      <c r="BN117" s="52"/>
      <c r="BO117" s="51"/>
      <c r="BP117" s="54"/>
      <c r="BQ117" s="51"/>
      <c r="BR117" s="51"/>
      <c r="BS117" s="52"/>
      <c r="BT117" s="51"/>
      <c r="BU117" s="54"/>
      <c r="BV117" s="51"/>
      <c r="BW117" s="51"/>
      <c r="BX117" s="52"/>
      <c r="BY117" s="51"/>
      <c r="BZ117" s="52"/>
      <c r="CA117" s="54"/>
      <c r="CB117" s="54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/>
      <c r="EV117" s="54"/>
      <c r="EW117" s="54"/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</row>
    <row x14ac:dyDescent="0.25" r="118" customHeight="1" ht="18">
      <c r="A118" s="54"/>
      <c r="B118" s="50"/>
      <c r="C118" s="50"/>
      <c r="D118" s="249"/>
      <c r="E118" s="249"/>
      <c r="F118" s="249"/>
      <c r="G118" s="249"/>
      <c r="H118" s="50"/>
      <c r="I118" s="52"/>
      <c r="J118" s="52"/>
      <c r="K118" s="52"/>
      <c r="L118" s="52"/>
      <c r="M118" s="52"/>
      <c r="N118" s="52"/>
      <c r="O118" s="52"/>
      <c r="P118" s="54"/>
      <c r="Q118" s="51"/>
      <c r="R118" s="54"/>
      <c r="S118" s="51"/>
      <c r="T118" s="51"/>
      <c r="U118" s="52"/>
      <c r="V118" s="52"/>
      <c r="W118" s="54"/>
      <c r="X118" s="51"/>
      <c r="Y118" s="51"/>
      <c r="Z118" s="52"/>
      <c r="AA118" s="52"/>
      <c r="AB118" s="54"/>
      <c r="AC118" s="51"/>
      <c r="AD118" s="51"/>
      <c r="AE118" s="52"/>
      <c r="AF118" s="52"/>
      <c r="AG118" s="54"/>
      <c r="AH118" s="51"/>
      <c r="AI118" s="51"/>
      <c r="AJ118" s="52"/>
      <c r="AK118" s="51"/>
      <c r="AL118" s="54"/>
      <c r="AM118" s="51"/>
      <c r="AN118" s="51"/>
      <c r="AO118" s="52"/>
      <c r="AP118" s="51"/>
      <c r="AQ118" s="54"/>
      <c r="AR118" s="51"/>
      <c r="AS118" s="51"/>
      <c r="AT118" s="52"/>
      <c r="AU118" s="51"/>
      <c r="AV118" s="54"/>
      <c r="AW118" s="51"/>
      <c r="AX118" s="51"/>
      <c r="AY118" s="52"/>
      <c r="AZ118" s="51"/>
      <c r="BA118" s="54"/>
      <c r="BB118" s="51"/>
      <c r="BC118" s="51"/>
      <c r="BD118" s="52"/>
      <c r="BE118" s="51"/>
      <c r="BF118" s="54"/>
      <c r="BG118" s="51"/>
      <c r="BH118" s="51"/>
      <c r="BI118" s="52"/>
      <c r="BJ118" s="51"/>
      <c r="BK118" s="54"/>
      <c r="BL118" s="51"/>
      <c r="BM118" s="51"/>
      <c r="BN118" s="52"/>
      <c r="BO118" s="51"/>
      <c r="BP118" s="54"/>
      <c r="BQ118" s="51"/>
      <c r="BR118" s="51"/>
      <c r="BS118" s="52"/>
      <c r="BT118" s="51"/>
      <c r="BU118" s="54"/>
      <c r="BV118" s="51"/>
      <c r="BW118" s="51"/>
      <c r="BX118" s="52"/>
      <c r="BY118" s="51"/>
      <c r="BZ118" s="52"/>
      <c r="CA118" s="54"/>
      <c r="CB118" s="54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54"/>
      <c r="DV118" s="54"/>
      <c r="DW118" s="54"/>
      <c r="DX118" s="54"/>
      <c r="DY118" s="54"/>
      <c r="DZ118" s="54"/>
      <c r="EA118" s="54"/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/>
      <c r="EW118" s="54"/>
      <c r="EX118" s="54"/>
      <c r="EY118" s="54"/>
      <c r="EZ118" s="54"/>
      <c r="FA118" s="54"/>
      <c r="FB118" s="54"/>
      <c r="FC118" s="54"/>
      <c r="FD118" s="54"/>
      <c r="FE118" s="54"/>
      <c r="FF118" s="54"/>
      <c r="FG118" s="54"/>
      <c r="FH118" s="54"/>
      <c r="FI118" s="54"/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/>
      <c r="FV118" s="54"/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/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</row>
    <row x14ac:dyDescent="0.25" r="119" customHeight="1" ht="18">
      <c r="A119" s="54"/>
      <c r="B119" s="50"/>
      <c r="C119" s="50"/>
      <c r="D119" s="249"/>
      <c r="E119" s="249"/>
      <c r="F119" s="249"/>
      <c r="G119" s="249"/>
      <c r="H119" s="50"/>
      <c r="I119" s="52"/>
      <c r="J119" s="52"/>
      <c r="K119" s="52"/>
      <c r="L119" s="52"/>
      <c r="M119" s="52"/>
      <c r="N119" s="52"/>
      <c r="O119" s="52"/>
      <c r="P119" s="54"/>
      <c r="Q119" s="51"/>
      <c r="R119" s="54"/>
      <c r="S119" s="51"/>
      <c r="T119" s="51"/>
      <c r="U119" s="52"/>
      <c r="V119" s="52"/>
      <c r="W119" s="54"/>
      <c r="X119" s="51"/>
      <c r="Y119" s="51"/>
      <c r="Z119" s="52"/>
      <c r="AA119" s="52"/>
      <c r="AB119" s="54"/>
      <c r="AC119" s="51"/>
      <c r="AD119" s="51"/>
      <c r="AE119" s="52"/>
      <c r="AF119" s="52"/>
      <c r="AG119" s="54"/>
      <c r="AH119" s="51"/>
      <c r="AI119" s="51"/>
      <c r="AJ119" s="52"/>
      <c r="AK119" s="51"/>
      <c r="AL119" s="54"/>
      <c r="AM119" s="51"/>
      <c r="AN119" s="51"/>
      <c r="AO119" s="52"/>
      <c r="AP119" s="51"/>
      <c r="AQ119" s="54"/>
      <c r="AR119" s="51"/>
      <c r="AS119" s="51"/>
      <c r="AT119" s="52"/>
      <c r="AU119" s="51"/>
      <c r="AV119" s="54"/>
      <c r="AW119" s="51"/>
      <c r="AX119" s="51"/>
      <c r="AY119" s="52"/>
      <c r="AZ119" s="51"/>
      <c r="BA119" s="54"/>
      <c r="BB119" s="51"/>
      <c r="BC119" s="51"/>
      <c r="BD119" s="52"/>
      <c r="BE119" s="51"/>
      <c r="BF119" s="54"/>
      <c r="BG119" s="51"/>
      <c r="BH119" s="51"/>
      <c r="BI119" s="52"/>
      <c r="BJ119" s="51"/>
      <c r="BK119" s="54"/>
      <c r="BL119" s="51"/>
      <c r="BM119" s="51"/>
      <c r="BN119" s="52"/>
      <c r="BO119" s="51"/>
      <c r="BP119" s="54"/>
      <c r="BQ119" s="51"/>
      <c r="BR119" s="51"/>
      <c r="BS119" s="52"/>
      <c r="BT119" s="51"/>
      <c r="BU119" s="54"/>
      <c r="BV119" s="51"/>
      <c r="BW119" s="51"/>
      <c r="BX119" s="52"/>
      <c r="BY119" s="51"/>
      <c r="BZ119" s="52"/>
      <c r="CA119" s="54"/>
      <c r="CB119" s="54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54"/>
      <c r="DV119" s="54"/>
      <c r="DW119" s="54"/>
      <c r="DX119" s="54"/>
      <c r="DY119" s="54"/>
      <c r="DZ119" s="54"/>
      <c r="EA119" s="54"/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/>
      <c r="EP119" s="54"/>
      <c r="EQ119" s="54"/>
      <c r="ER119" s="54"/>
      <c r="ES119" s="54"/>
      <c r="ET119" s="54"/>
      <c r="EU119" s="54"/>
      <c r="EV119" s="54"/>
      <c r="EW119" s="54"/>
      <c r="EX119" s="54"/>
      <c r="EY119" s="54"/>
      <c r="EZ119" s="54"/>
      <c r="FA119" s="54"/>
      <c r="FB119" s="54"/>
      <c r="FC119" s="54"/>
      <c r="FD119" s="54"/>
      <c r="FE119" s="54"/>
      <c r="FF119" s="54"/>
      <c r="FG119" s="54"/>
      <c r="FH119" s="54"/>
      <c r="FI119" s="54"/>
      <c r="FJ119" s="54"/>
      <c r="FK119" s="54"/>
      <c r="FL119" s="54"/>
      <c r="FM119" s="54"/>
      <c r="FN119" s="54"/>
      <c r="FO119" s="54"/>
      <c r="FP119" s="54"/>
      <c r="FQ119" s="54"/>
      <c r="FR119" s="54"/>
      <c r="FS119" s="54"/>
      <c r="FT119" s="54"/>
      <c r="FU119" s="54"/>
      <c r="FV119" s="54"/>
      <c r="FW119" s="54"/>
      <c r="FX119" s="54"/>
      <c r="FY119" s="54"/>
      <c r="FZ119" s="54"/>
      <c r="GA119" s="54"/>
      <c r="GB119" s="54"/>
      <c r="GC119" s="54"/>
      <c r="GD119" s="54"/>
      <c r="GE119" s="54"/>
      <c r="GF119" s="54"/>
      <c r="GG119" s="54"/>
      <c r="GH119" s="54"/>
      <c r="GI119" s="54"/>
      <c r="GJ119" s="54"/>
      <c r="GK119" s="54"/>
      <c r="GL119" s="54"/>
      <c r="GM119" s="54"/>
      <c r="GN119" s="54"/>
      <c r="GO119" s="54"/>
      <c r="GP119" s="54"/>
      <c r="GQ119" s="54"/>
      <c r="GR119" s="54"/>
      <c r="GS119" s="54"/>
      <c r="GT119" s="54"/>
      <c r="GU119" s="54"/>
      <c r="GV119" s="54"/>
      <c r="GW119" s="54"/>
      <c r="GX119" s="54"/>
      <c r="GY119" s="54"/>
      <c r="GZ119" s="54"/>
      <c r="HA119" s="54"/>
      <c r="HB119" s="54"/>
      <c r="HC119" s="54"/>
      <c r="HD119" s="54"/>
      <c r="HE119" s="54"/>
      <c r="HF119" s="54"/>
      <c r="HG119" s="54"/>
      <c r="HH119" s="54"/>
      <c r="HI119" s="54"/>
      <c r="HJ119" s="54"/>
      <c r="HK119" s="54"/>
      <c r="HL119" s="54"/>
      <c r="HM119" s="54"/>
      <c r="HN119" s="54"/>
      <c r="HO119" s="54"/>
      <c r="HP119" s="54"/>
      <c r="HQ119" s="54"/>
      <c r="HR119" s="54"/>
      <c r="HS119" s="54"/>
      <c r="HT119" s="54"/>
      <c r="HU119" s="54"/>
      <c r="HV119" s="54"/>
      <c r="HW119" s="54"/>
      <c r="HX119" s="54"/>
      <c r="HY119" s="54"/>
      <c r="HZ119" s="54"/>
      <c r="IA119" s="54"/>
      <c r="IB119" s="54"/>
      <c r="IC119" s="54"/>
      <c r="ID119" s="54"/>
      <c r="IE119" s="54"/>
      <c r="IF119" s="54"/>
      <c r="IG119" s="54"/>
      <c r="IH119" s="54"/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/>
      <c r="IV119" s="54"/>
      <c r="IW119" s="54"/>
      <c r="IX119" s="54"/>
      <c r="IY119" s="54"/>
      <c r="IZ119" s="54"/>
      <c r="JA119" s="54"/>
      <c r="JB119" s="54"/>
    </row>
    <row x14ac:dyDescent="0.25" r="120" customHeight="1" ht="18">
      <c r="A120" s="54"/>
      <c r="B120" s="50"/>
      <c r="C120" s="50"/>
      <c r="D120" s="249"/>
      <c r="E120" s="249"/>
      <c r="F120" s="249"/>
      <c r="G120" s="249"/>
      <c r="H120" s="50"/>
      <c r="I120" s="52"/>
      <c r="J120" s="52"/>
      <c r="K120" s="52"/>
      <c r="L120" s="52"/>
      <c r="M120" s="52"/>
      <c r="N120" s="52"/>
      <c r="O120" s="52"/>
      <c r="P120" s="54"/>
      <c r="Q120" s="51"/>
      <c r="R120" s="54"/>
      <c r="S120" s="51"/>
      <c r="T120" s="51"/>
      <c r="U120" s="52"/>
      <c r="V120" s="52"/>
      <c r="W120" s="54"/>
      <c r="X120" s="51"/>
      <c r="Y120" s="51"/>
      <c r="Z120" s="52"/>
      <c r="AA120" s="52"/>
      <c r="AB120" s="54"/>
      <c r="AC120" s="51"/>
      <c r="AD120" s="51"/>
      <c r="AE120" s="52"/>
      <c r="AF120" s="52"/>
      <c r="AG120" s="54"/>
      <c r="AH120" s="51"/>
      <c r="AI120" s="51"/>
      <c r="AJ120" s="52"/>
      <c r="AK120" s="51"/>
      <c r="AL120" s="54"/>
      <c r="AM120" s="51"/>
      <c r="AN120" s="51"/>
      <c r="AO120" s="52"/>
      <c r="AP120" s="51"/>
      <c r="AQ120" s="54"/>
      <c r="AR120" s="51"/>
      <c r="AS120" s="51"/>
      <c r="AT120" s="52"/>
      <c r="AU120" s="51"/>
      <c r="AV120" s="54"/>
      <c r="AW120" s="51"/>
      <c r="AX120" s="51"/>
      <c r="AY120" s="52"/>
      <c r="AZ120" s="51"/>
      <c r="BA120" s="54"/>
      <c r="BB120" s="51"/>
      <c r="BC120" s="51"/>
      <c r="BD120" s="52"/>
      <c r="BE120" s="51"/>
      <c r="BF120" s="54"/>
      <c r="BG120" s="51"/>
      <c r="BH120" s="51"/>
      <c r="BI120" s="52"/>
      <c r="BJ120" s="51"/>
      <c r="BK120" s="54"/>
      <c r="BL120" s="51"/>
      <c r="BM120" s="51"/>
      <c r="BN120" s="52"/>
      <c r="BO120" s="51"/>
      <c r="BP120" s="54"/>
      <c r="BQ120" s="51"/>
      <c r="BR120" s="51"/>
      <c r="BS120" s="52"/>
      <c r="BT120" s="51"/>
      <c r="BU120" s="54"/>
      <c r="BV120" s="51"/>
      <c r="BW120" s="51"/>
      <c r="BX120" s="52"/>
      <c r="BY120" s="51"/>
      <c r="BZ120" s="52"/>
      <c r="CA120" s="54"/>
      <c r="CB120" s="54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</row>
    <row x14ac:dyDescent="0.25" r="121" customHeight="1" ht="18">
      <c r="A121" s="54"/>
      <c r="B121" s="50"/>
      <c r="C121" s="50"/>
      <c r="D121" s="249"/>
      <c r="E121" s="249"/>
      <c r="F121" s="249"/>
      <c r="G121" s="249"/>
      <c r="H121" s="50"/>
      <c r="I121" s="52"/>
      <c r="J121" s="52"/>
      <c r="K121" s="52"/>
      <c r="L121" s="52"/>
      <c r="M121" s="52"/>
      <c r="N121" s="52"/>
      <c r="O121" s="52"/>
      <c r="P121" s="54"/>
      <c r="Q121" s="51"/>
      <c r="R121" s="54"/>
      <c r="S121" s="51"/>
      <c r="T121" s="51"/>
      <c r="U121" s="52"/>
      <c r="V121" s="52"/>
      <c r="W121" s="54"/>
      <c r="X121" s="51"/>
      <c r="Y121" s="51"/>
      <c r="Z121" s="52"/>
      <c r="AA121" s="52"/>
      <c r="AB121" s="54"/>
      <c r="AC121" s="51"/>
      <c r="AD121" s="51"/>
      <c r="AE121" s="52"/>
      <c r="AF121" s="52"/>
      <c r="AG121" s="54"/>
      <c r="AH121" s="51"/>
      <c r="AI121" s="51"/>
      <c r="AJ121" s="52"/>
      <c r="AK121" s="51"/>
      <c r="AL121" s="54"/>
      <c r="AM121" s="51"/>
      <c r="AN121" s="51"/>
      <c r="AO121" s="52"/>
      <c r="AP121" s="51"/>
      <c r="AQ121" s="54"/>
      <c r="AR121" s="51"/>
      <c r="AS121" s="51"/>
      <c r="AT121" s="52"/>
      <c r="AU121" s="51"/>
      <c r="AV121" s="54"/>
      <c r="AW121" s="51"/>
      <c r="AX121" s="51"/>
      <c r="AY121" s="52"/>
      <c r="AZ121" s="51"/>
      <c r="BA121" s="54"/>
      <c r="BB121" s="51"/>
      <c r="BC121" s="51"/>
      <c r="BD121" s="52"/>
      <c r="BE121" s="51"/>
      <c r="BF121" s="54"/>
      <c r="BG121" s="51"/>
      <c r="BH121" s="51"/>
      <c r="BI121" s="52"/>
      <c r="BJ121" s="51"/>
      <c r="BK121" s="54"/>
      <c r="BL121" s="51"/>
      <c r="BM121" s="51"/>
      <c r="BN121" s="52"/>
      <c r="BO121" s="51"/>
      <c r="BP121" s="54"/>
      <c r="BQ121" s="51"/>
      <c r="BR121" s="51"/>
      <c r="BS121" s="52"/>
      <c r="BT121" s="51"/>
      <c r="BU121" s="54"/>
      <c r="BV121" s="51"/>
      <c r="BW121" s="51"/>
      <c r="BX121" s="52"/>
      <c r="BY121" s="51"/>
      <c r="BZ121" s="52"/>
      <c r="CA121" s="54"/>
      <c r="CB121" s="54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54"/>
      <c r="DV121" s="54"/>
      <c r="DW121" s="54"/>
      <c r="DX121" s="54"/>
      <c r="DY121" s="54"/>
      <c r="DZ121" s="54"/>
      <c r="EA121" s="54"/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/>
      <c r="EU121" s="54"/>
      <c r="EV121" s="54"/>
      <c r="EW121" s="54"/>
      <c r="EX121" s="54"/>
      <c r="EY121" s="54"/>
      <c r="EZ121" s="54"/>
      <c r="FA121" s="54"/>
      <c r="FB121" s="54"/>
      <c r="FC121" s="54"/>
      <c r="FD121" s="54"/>
      <c r="FE121" s="54"/>
      <c r="FF121" s="54"/>
      <c r="FG121" s="54"/>
      <c r="FH121" s="54"/>
      <c r="FI121" s="54"/>
      <c r="FJ121" s="54"/>
      <c r="FK121" s="54"/>
      <c r="FL121" s="54"/>
      <c r="FM121" s="54"/>
      <c r="FN121" s="54"/>
      <c r="FO121" s="54"/>
      <c r="FP121" s="54"/>
      <c r="FQ121" s="54"/>
      <c r="FR121" s="54"/>
      <c r="FS121" s="54"/>
      <c r="FT121" s="54"/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/>
      <c r="GW121" s="54"/>
      <c r="GX121" s="54"/>
      <c r="GY121" s="54"/>
      <c r="GZ121" s="54"/>
      <c r="HA121" s="54"/>
      <c r="HB121" s="54"/>
      <c r="HC121" s="54"/>
      <c r="HD121" s="54"/>
      <c r="HE121" s="54"/>
      <c r="HF121" s="54"/>
      <c r="HG121" s="54"/>
      <c r="HH121" s="54"/>
      <c r="HI121" s="54"/>
      <c r="HJ121" s="54"/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/>
      <c r="IB121" s="54"/>
      <c r="IC121" s="54"/>
      <c r="ID121" s="54"/>
      <c r="IE121" s="54"/>
      <c r="IF121" s="54"/>
      <c r="IG121" s="54"/>
      <c r="IH121" s="54"/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</row>
    <row x14ac:dyDescent="0.25" r="122" customHeight="1" ht="18">
      <c r="A122" s="54"/>
      <c r="B122" s="50"/>
      <c r="C122" s="50"/>
      <c r="D122" s="249"/>
      <c r="E122" s="249"/>
      <c r="F122" s="249"/>
      <c r="G122" s="249"/>
      <c r="H122" s="50"/>
      <c r="I122" s="52"/>
      <c r="J122" s="52"/>
      <c r="K122" s="52"/>
      <c r="L122" s="52"/>
      <c r="M122" s="52"/>
      <c r="N122" s="52"/>
      <c r="O122" s="52"/>
      <c r="P122" s="54"/>
      <c r="Q122" s="51"/>
      <c r="R122" s="54"/>
      <c r="S122" s="51"/>
      <c r="T122" s="51"/>
      <c r="U122" s="52"/>
      <c r="V122" s="52"/>
      <c r="W122" s="54"/>
      <c r="X122" s="51"/>
      <c r="Y122" s="51"/>
      <c r="Z122" s="52"/>
      <c r="AA122" s="52"/>
      <c r="AB122" s="54"/>
      <c r="AC122" s="51"/>
      <c r="AD122" s="51"/>
      <c r="AE122" s="52"/>
      <c r="AF122" s="52"/>
      <c r="AG122" s="54"/>
      <c r="AH122" s="51"/>
      <c r="AI122" s="51"/>
      <c r="AJ122" s="52"/>
      <c r="AK122" s="51"/>
      <c r="AL122" s="54"/>
      <c r="AM122" s="51"/>
      <c r="AN122" s="51"/>
      <c r="AO122" s="52"/>
      <c r="AP122" s="51"/>
      <c r="AQ122" s="54"/>
      <c r="AR122" s="51"/>
      <c r="AS122" s="51"/>
      <c r="AT122" s="52"/>
      <c r="AU122" s="51"/>
      <c r="AV122" s="54"/>
      <c r="AW122" s="51"/>
      <c r="AX122" s="51"/>
      <c r="AY122" s="52"/>
      <c r="AZ122" s="51"/>
      <c r="BA122" s="54"/>
      <c r="BB122" s="51"/>
      <c r="BC122" s="51"/>
      <c r="BD122" s="52"/>
      <c r="BE122" s="51"/>
      <c r="BF122" s="54"/>
      <c r="BG122" s="51"/>
      <c r="BH122" s="51"/>
      <c r="BI122" s="52"/>
      <c r="BJ122" s="51"/>
      <c r="BK122" s="54"/>
      <c r="BL122" s="51"/>
      <c r="BM122" s="51"/>
      <c r="BN122" s="52"/>
      <c r="BO122" s="51"/>
      <c r="BP122" s="54"/>
      <c r="BQ122" s="51"/>
      <c r="BR122" s="51"/>
      <c r="BS122" s="52"/>
      <c r="BT122" s="51"/>
      <c r="BU122" s="54"/>
      <c r="BV122" s="51"/>
      <c r="BW122" s="51"/>
      <c r="BX122" s="52"/>
      <c r="BY122" s="51"/>
      <c r="BZ122" s="52"/>
      <c r="CA122" s="54"/>
      <c r="CB122" s="54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/>
      <c r="FH122" s="54"/>
      <c r="FI122" s="54"/>
      <c r="FJ122" s="54"/>
      <c r="FK122" s="54"/>
      <c r="FL122" s="54"/>
      <c r="FM122" s="54"/>
      <c r="FN122" s="54"/>
      <c r="FO122" s="54"/>
      <c r="FP122" s="54"/>
      <c r="FQ122" s="54"/>
      <c r="FR122" s="54"/>
      <c r="FS122" s="54"/>
      <c r="FT122" s="54"/>
      <c r="FU122" s="54"/>
      <c r="FV122" s="54"/>
      <c r="FW122" s="54"/>
      <c r="FX122" s="54"/>
      <c r="FY122" s="54"/>
      <c r="FZ122" s="54"/>
      <c r="GA122" s="54"/>
      <c r="GB122" s="54"/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/>
      <c r="GW122" s="54"/>
      <c r="GX122" s="54"/>
      <c r="GY122" s="54"/>
      <c r="GZ122" s="54"/>
      <c r="HA122" s="54"/>
      <c r="HB122" s="54"/>
      <c r="HC122" s="54"/>
      <c r="HD122" s="54"/>
      <c r="HE122" s="54"/>
      <c r="HF122" s="54"/>
      <c r="HG122" s="54"/>
      <c r="HH122" s="54"/>
      <c r="HI122" s="54"/>
      <c r="HJ122" s="54"/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/>
      <c r="IB122" s="54"/>
      <c r="IC122" s="54"/>
      <c r="ID122" s="54"/>
      <c r="IE122" s="54"/>
      <c r="IF122" s="54"/>
      <c r="IG122" s="54"/>
      <c r="IH122" s="54"/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</row>
    <row x14ac:dyDescent="0.25" r="123" customHeight="1" ht="18">
      <c r="A123" s="54"/>
      <c r="B123" s="50"/>
      <c r="C123" s="50"/>
      <c r="D123" s="249"/>
      <c r="E123" s="249"/>
      <c r="F123" s="249"/>
      <c r="G123" s="249"/>
      <c r="H123" s="50"/>
      <c r="I123" s="52"/>
      <c r="J123" s="52"/>
      <c r="K123" s="52"/>
      <c r="L123" s="52"/>
      <c r="M123" s="52"/>
      <c r="N123" s="52"/>
      <c r="O123" s="52"/>
      <c r="P123" s="54"/>
      <c r="Q123" s="51"/>
      <c r="R123" s="54"/>
      <c r="S123" s="51"/>
      <c r="T123" s="51"/>
      <c r="U123" s="52"/>
      <c r="V123" s="52"/>
      <c r="W123" s="54"/>
      <c r="X123" s="51"/>
      <c r="Y123" s="51"/>
      <c r="Z123" s="52"/>
      <c r="AA123" s="52"/>
      <c r="AB123" s="54"/>
      <c r="AC123" s="51"/>
      <c r="AD123" s="51"/>
      <c r="AE123" s="52"/>
      <c r="AF123" s="52"/>
      <c r="AG123" s="54"/>
      <c r="AH123" s="51"/>
      <c r="AI123" s="51"/>
      <c r="AJ123" s="52"/>
      <c r="AK123" s="51"/>
      <c r="AL123" s="54"/>
      <c r="AM123" s="51"/>
      <c r="AN123" s="51"/>
      <c r="AO123" s="52"/>
      <c r="AP123" s="51"/>
      <c r="AQ123" s="54"/>
      <c r="AR123" s="51"/>
      <c r="AS123" s="51"/>
      <c r="AT123" s="52"/>
      <c r="AU123" s="51"/>
      <c r="AV123" s="54"/>
      <c r="AW123" s="51"/>
      <c r="AX123" s="51"/>
      <c r="AY123" s="52"/>
      <c r="AZ123" s="51"/>
      <c r="BA123" s="54"/>
      <c r="BB123" s="51"/>
      <c r="BC123" s="51"/>
      <c r="BD123" s="52"/>
      <c r="BE123" s="51"/>
      <c r="BF123" s="54"/>
      <c r="BG123" s="51"/>
      <c r="BH123" s="51"/>
      <c r="BI123" s="52"/>
      <c r="BJ123" s="51"/>
      <c r="BK123" s="54"/>
      <c r="BL123" s="51"/>
      <c r="BM123" s="51"/>
      <c r="BN123" s="52"/>
      <c r="BO123" s="51"/>
      <c r="BP123" s="54"/>
      <c r="BQ123" s="51"/>
      <c r="BR123" s="51"/>
      <c r="BS123" s="52"/>
      <c r="BT123" s="51"/>
      <c r="BU123" s="54"/>
      <c r="BV123" s="51"/>
      <c r="BW123" s="51"/>
      <c r="BX123" s="52"/>
      <c r="BY123" s="51"/>
      <c r="BZ123" s="52"/>
      <c r="CA123" s="54"/>
      <c r="CB123" s="54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  <c r="DS123" s="72"/>
      <c r="DT123" s="72"/>
      <c r="DU123" s="54"/>
      <c r="DV123" s="54"/>
      <c r="DW123" s="54"/>
      <c r="DX123" s="54"/>
      <c r="DY123" s="54"/>
      <c r="DZ123" s="54"/>
      <c r="EA123" s="54"/>
      <c r="EB123" s="54"/>
      <c r="EC123" s="54"/>
      <c r="ED123" s="54"/>
      <c r="EE123" s="54"/>
      <c r="EF123" s="54"/>
      <c r="EG123" s="54"/>
      <c r="EH123" s="54"/>
      <c r="EI123" s="54"/>
      <c r="EJ123" s="54"/>
      <c r="EK123" s="54"/>
      <c r="EL123" s="54"/>
      <c r="EM123" s="54"/>
      <c r="EN123" s="54"/>
      <c r="EO123" s="54"/>
      <c r="EP123" s="54"/>
      <c r="EQ123" s="54"/>
      <c r="ER123" s="54"/>
      <c r="ES123" s="54"/>
      <c r="ET123" s="54"/>
      <c r="EU123" s="54"/>
      <c r="EV123" s="54"/>
      <c r="EW123" s="54"/>
      <c r="EX123" s="54"/>
      <c r="EY123" s="54"/>
      <c r="EZ123" s="54"/>
      <c r="FA123" s="54"/>
      <c r="FB123" s="54"/>
      <c r="FC123" s="54"/>
      <c r="FD123" s="54"/>
      <c r="FE123" s="54"/>
      <c r="FF123" s="54"/>
      <c r="FG123" s="54"/>
      <c r="FH123" s="54"/>
      <c r="FI123" s="54"/>
      <c r="FJ123" s="54"/>
      <c r="FK123" s="54"/>
      <c r="FL123" s="54"/>
      <c r="FM123" s="54"/>
      <c r="FN123" s="54"/>
      <c r="FO123" s="54"/>
      <c r="FP123" s="54"/>
      <c r="FQ123" s="54"/>
      <c r="FR123" s="54"/>
      <c r="FS123" s="54"/>
      <c r="FT123" s="54"/>
      <c r="FU123" s="54"/>
      <c r="FV123" s="54"/>
      <c r="FW123" s="54"/>
      <c r="FX123" s="54"/>
      <c r="FY123" s="54"/>
      <c r="FZ123" s="54"/>
      <c r="GA123" s="54"/>
      <c r="GB123" s="54"/>
      <c r="GC123" s="54"/>
      <c r="GD123" s="54"/>
      <c r="GE123" s="54"/>
      <c r="GF123" s="54"/>
      <c r="GG123" s="54"/>
      <c r="GH123" s="54"/>
      <c r="GI123" s="54"/>
      <c r="GJ123" s="54"/>
      <c r="GK123" s="54"/>
      <c r="GL123" s="54"/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/>
      <c r="HL123" s="54"/>
      <c r="HM123" s="54"/>
      <c r="HN123" s="54"/>
      <c r="HO123" s="54"/>
      <c r="HP123" s="54"/>
      <c r="HQ123" s="54"/>
      <c r="HR123" s="54"/>
      <c r="HS123" s="54"/>
      <c r="HT123" s="54"/>
      <c r="HU123" s="54"/>
      <c r="HV123" s="54"/>
      <c r="HW123" s="54"/>
      <c r="HX123" s="54"/>
      <c r="HY123" s="54"/>
      <c r="HZ123" s="54"/>
      <c r="IA123" s="54"/>
      <c r="IB123" s="54"/>
      <c r="IC123" s="54"/>
      <c r="ID123" s="54"/>
      <c r="IE123" s="54"/>
      <c r="IF123" s="54"/>
      <c r="IG123" s="54"/>
      <c r="IH123" s="54"/>
      <c r="II123" s="54"/>
      <c r="IJ123" s="54"/>
      <c r="IK123" s="54"/>
      <c r="IL123" s="54"/>
      <c r="IM123" s="54"/>
      <c r="IN123" s="54"/>
      <c r="IO123" s="54"/>
      <c r="IP123" s="54"/>
      <c r="IQ123" s="54"/>
      <c r="IR123" s="54"/>
      <c r="IS123" s="54"/>
      <c r="IT123" s="54"/>
      <c r="IU123" s="54"/>
      <c r="IV123" s="54"/>
      <c r="IW123" s="54"/>
      <c r="IX123" s="54"/>
      <c r="IY123" s="54"/>
      <c r="IZ123" s="54"/>
      <c r="JA123" s="54"/>
      <c r="JB123" s="54"/>
    </row>
    <row x14ac:dyDescent="0.25" r="124" customHeight="1" ht="18">
      <c r="A124" s="54"/>
      <c r="B124" s="50"/>
      <c r="C124" s="50"/>
      <c r="D124" s="249"/>
      <c r="E124" s="249"/>
      <c r="F124" s="249"/>
      <c r="G124" s="249"/>
      <c r="H124" s="50"/>
      <c r="I124" s="52"/>
      <c r="J124" s="52"/>
      <c r="K124" s="52"/>
      <c r="L124" s="52"/>
      <c r="M124" s="52"/>
      <c r="N124" s="52"/>
      <c r="O124" s="52"/>
      <c r="P124" s="54"/>
      <c r="Q124" s="51"/>
      <c r="R124" s="54"/>
      <c r="S124" s="51"/>
      <c r="T124" s="51"/>
      <c r="U124" s="52"/>
      <c r="V124" s="52"/>
      <c r="W124" s="54"/>
      <c r="X124" s="51"/>
      <c r="Y124" s="51"/>
      <c r="Z124" s="52"/>
      <c r="AA124" s="52"/>
      <c r="AB124" s="54"/>
      <c r="AC124" s="51"/>
      <c r="AD124" s="51"/>
      <c r="AE124" s="52"/>
      <c r="AF124" s="52"/>
      <c r="AG124" s="54"/>
      <c r="AH124" s="51"/>
      <c r="AI124" s="51"/>
      <c r="AJ124" s="52"/>
      <c r="AK124" s="51"/>
      <c r="AL124" s="54"/>
      <c r="AM124" s="51"/>
      <c r="AN124" s="51"/>
      <c r="AO124" s="52"/>
      <c r="AP124" s="51"/>
      <c r="AQ124" s="54"/>
      <c r="AR124" s="51"/>
      <c r="AS124" s="51"/>
      <c r="AT124" s="52"/>
      <c r="AU124" s="51"/>
      <c r="AV124" s="54"/>
      <c r="AW124" s="51"/>
      <c r="AX124" s="51"/>
      <c r="AY124" s="52"/>
      <c r="AZ124" s="51"/>
      <c r="BA124" s="54"/>
      <c r="BB124" s="51"/>
      <c r="BC124" s="51"/>
      <c r="BD124" s="52"/>
      <c r="BE124" s="51"/>
      <c r="BF124" s="54"/>
      <c r="BG124" s="51"/>
      <c r="BH124" s="51"/>
      <c r="BI124" s="52"/>
      <c r="BJ124" s="51"/>
      <c r="BK124" s="54"/>
      <c r="BL124" s="51"/>
      <c r="BM124" s="51"/>
      <c r="BN124" s="52"/>
      <c r="BO124" s="51"/>
      <c r="BP124" s="54"/>
      <c r="BQ124" s="51"/>
      <c r="BR124" s="51"/>
      <c r="BS124" s="52"/>
      <c r="BT124" s="51"/>
      <c r="BU124" s="54"/>
      <c r="BV124" s="51"/>
      <c r="BW124" s="51"/>
      <c r="BX124" s="52"/>
      <c r="BY124" s="51"/>
      <c r="BZ124" s="52"/>
      <c r="CA124" s="54"/>
      <c r="CB124" s="54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72"/>
      <c r="DU124" s="54"/>
      <c r="DV124" s="54"/>
      <c r="DW124" s="54"/>
      <c r="DX124" s="54"/>
      <c r="DY124" s="54"/>
      <c r="DZ124" s="54"/>
      <c r="EA124" s="54"/>
      <c r="EB124" s="54"/>
      <c r="EC124" s="54"/>
      <c r="ED124" s="54"/>
      <c r="EE124" s="54"/>
      <c r="EF124" s="54"/>
      <c r="EG124" s="54"/>
      <c r="EH124" s="54"/>
      <c r="EI124" s="54"/>
      <c r="EJ124" s="54"/>
      <c r="EK124" s="54"/>
      <c r="EL124" s="54"/>
      <c r="EM124" s="54"/>
      <c r="EN124" s="54"/>
      <c r="EO124" s="54"/>
      <c r="EP124" s="54"/>
      <c r="EQ124" s="54"/>
      <c r="ER124" s="54"/>
      <c r="ES124" s="54"/>
      <c r="ET124" s="54"/>
      <c r="EU124" s="54"/>
      <c r="EV124" s="54"/>
      <c r="EW124" s="54"/>
      <c r="EX124" s="54"/>
      <c r="EY124" s="54"/>
      <c r="EZ124" s="54"/>
      <c r="FA124" s="54"/>
      <c r="FB124" s="54"/>
      <c r="FC124" s="54"/>
      <c r="FD124" s="54"/>
      <c r="FE124" s="54"/>
      <c r="FF124" s="54"/>
      <c r="FG124" s="54"/>
      <c r="FH124" s="54"/>
      <c r="FI124" s="54"/>
      <c r="FJ124" s="54"/>
      <c r="FK124" s="54"/>
      <c r="FL124" s="54"/>
      <c r="FM124" s="54"/>
      <c r="FN124" s="54"/>
      <c r="FO124" s="54"/>
      <c r="FP124" s="54"/>
      <c r="FQ124" s="54"/>
      <c r="FR124" s="54"/>
      <c r="FS124" s="54"/>
      <c r="FT124" s="54"/>
      <c r="FU124" s="54"/>
      <c r="FV124" s="54"/>
      <c r="FW124" s="54"/>
      <c r="FX124" s="54"/>
      <c r="FY124" s="54"/>
      <c r="FZ124" s="54"/>
      <c r="GA124" s="54"/>
      <c r="GB124" s="54"/>
      <c r="GC124" s="54"/>
      <c r="GD124" s="54"/>
      <c r="GE124" s="54"/>
      <c r="GF124" s="54"/>
      <c r="GG124" s="54"/>
      <c r="GH124" s="54"/>
      <c r="GI124" s="54"/>
      <c r="GJ124" s="54"/>
      <c r="GK124" s="54"/>
      <c r="GL124" s="54"/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/>
      <c r="HL124" s="54"/>
      <c r="HM124" s="54"/>
      <c r="HN124" s="54"/>
      <c r="HO124" s="54"/>
      <c r="HP124" s="54"/>
      <c r="HQ124" s="54"/>
      <c r="HR124" s="54"/>
      <c r="HS124" s="54"/>
      <c r="HT124" s="54"/>
      <c r="HU124" s="54"/>
      <c r="HV124" s="54"/>
      <c r="HW124" s="54"/>
      <c r="HX124" s="54"/>
      <c r="HY124" s="54"/>
      <c r="HZ124" s="54"/>
      <c r="IA124" s="54"/>
      <c r="IB124" s="54"/>
      <c r="IC124" s="54"/>
      <c r="ID124" s="54"/>
      <c r="IE124" s="54"/>
      <c r="IF124" s="54"/>
      <c r="IG124" s="54"/>
      <c r="IH124" s="54"/>
      <c r="II124" s="54"/>
      <c r="IJ124" s="54"/>
      <c r="IK124" s="54"/>
      <c r="IL124" s="54"/>
      <c r="IM124" s="54"/>
      <c r="IN124" s="54"/>
      <c r="IO124" s="54"/>
      <c r="IP124" s="54"/>
      <c r="IQ124" s="54"/>
      <c r="IR124" s="54"/>
      <c r="IS124" s="54"/>
      <c r="IT124" s="54"/>
      <c r="IU124" s="54"/>
      <c r="IV124" s="54"/>
      <c r="IW124" s="54"/>
      <c r="IX124" s="54"/>
      <c r="IY124" s="54"/>
      <c r="IZ124" s="54"/>
      <c r="JA124" s="54"/>
      <c r="JB124" s="54"/>
    </row>
    <row x14ac:dyDescent="0.25" r="125" customHeight="1" ht="18">
      <c r="A125" s="54"/>
      <c r="B125" s="50"/>
      <c r="C125" s="50"/>
      <c r="D125" s="249"/>
      <c r="E125" s="249"/>
      <c r="F125" s="249"/>
      <c r="G125" s="249"/>
      <c r="H125" s="50"/>
      <c r="I125" s="52"/>
      <c r="J125" s="52"/>
      <c r="K125" s="52"/>
      <c r="L125" s="52"/>
      <c r="M125" s="52"/>
      <c r="N125" s="52"/>
      <c r="O125" s="52"/>
      <c r="P125" s="54"/>
      <c r="Q125" s="51"/>
      <c r="R125" s="54"/>
      <c r="S125" s="51"/>
      <c r="T125" s="51"/>
      <c r="U125" s="52"/>
      <c r="V125" s="52"/>
      <c r="W125" s="54"/>
      <c r="X125" s="51"/>
      <c r="Y125" s="51"/>
      <c r="Z125" s="52"/>
      <c r="AA125" s="52"/>
      <c r="AB125" s="54"/>
      <c r="AC125" s="51"/>
      <c r="AD125" s="51"/>
      <c r="AE125" s="52"/>
      <c r="AF125" s="52"/>
      <c r="AG125" s="54"/>
      <c r="AH125" s="51"/>
      <c r="AI125" s="51"/>
      <c r="AJ125" s="52"/>
      <c r="AK125" s="51"/>
      <c r="AL125" s="54"/>
      <c r="AM125" s="51"/>
      <c r="AN125" s="51"/>
      <c r="AO125" s="52"/>
      <c r="AP125" s="51"/>
      <c r="AQ125" s="54"/>
      <c r="AR125" s="51"/>
      <c r="AS125" s="51"/>
      <c r="AT125" s="52"/>
      <c r="AU125" s="51"/>
      <c r="AV125" s="54"/>
      <c r="AW125" s="51"/>
      <c r="AX125" s="51"/>
      <c r="AY125" s="52"/>
      <c r="AZ125" s="51"/>
      <c r="BA125" s="54"/>
      <c r="BB125" s="51"/>
      <c r="BC125" s="51"/>
      <c r="BD125" s="52"/>
      <c r="BE125" s="51"/>
      <c r="BF125" s="54"/>
      <c r="BG125" s="51"/>
      <c r="BH125" s="51"/>
      <c r="BI125" s="52"/>
      <c r="BJ125" s="51"/>
      <c r="BK125" s="54"/>
      <c r="BL125" s="51"/>
      <c r="BM125" s="51"/>
      <c r="BN125" s="52"/>
      <c r="BO125" s="51"/>
      <c r="BP125" s="54"/>
      <c r="BQ125" s="51"/>
      <c r="BR125" s="51"/>
      <c r="BS125" s="52"/>
      <c r="BT125" s="51"/>
      <c r="BU125" s="54"/>
      <c r="BV125" s="51"/>
      <c r="BW125" s="51"/>
      <c r="BX125" s="52"/>
      <c r="BY125" s="51"/>
      <c r="BZ125" s="52"/>
      <c r="CA125" s="54"/>
      <c r="CB125" s="54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72"/>
      <c r="DU125" s="54"/>
      <c r="DV125" s="54"/>
      <c r="DW125" s="54"/>
      <c r="DX125" s="54"/>
      <c r="DY125" s="54"/>
      <c r="DZ125" s="54"/>
      <c r="EA125" s="54"/>
      <c r="EB125" s="54"/>
      <c r="EC125" s="54"/>
      <c r="ED125" s="54"/>
      <c r="EE125" s="54"/>
      <c r="EF125" s="54"/>
      <c r="EG125" s="54"/>
      <c r="EH125" s="54"/>
      <c r="EI125" s="54"/>
      <c r="EJ125" s="54"/>
      <c r="EK125" s="54"/>
      <c r="EL125" s="54"/>
      <c r="EM125" s="54"/>
      <c r="EN125" s="54"/>
      <c r="EO125" s="54"/>
      <c r="EP125" s="54"/>
      <c r="EQ125" s="54"/>
      <c r="ER125" s="54"/>
      <c r="ES125" s="54"/>
      <c r="ET125" s="54"/>
      <c r="EU125" s="54"/>
      <c r="EV125" s="54"/>
      <c r="EW125" s="54"/>
      <c r="EX125" s="54"/>
      <c r="EY125" s="54"/>
      <c r="EZ125" s="54"/>
      <c r="FA125" s="54"/>
      <c r="FB125" s="54"/>
      <c r="FC125" s="54"/>
      <c r="FD125" s="54"/>
      <c r="FE125" s="54"/>
      <c r="FF125" s="54"/>
      <c r="FG125" s="54"/>
      <c r="FH125" s="54"/>
      <c r="FI125" s="54"/>
      <c r="FJ125" s="54"/>
      <c r="FK125" s="54"/>
      <c r="FL125" s="54"/>
      <c r="FM125" s="54"/>
      <c r="FN125" s="54"/>
      <c r="FO125" s="54"/>
      <c r="FP125" s="54"/>
      <c r="FQ125" s="54"/>
      <c r="FR125" s="54"/>
      <c r="FS125" s="54"/>
      <c r="FT125" s="54"/>
      <c r="FU125" s="54"/>
      <c r="FV125" s="54"/>
      <c r="FW125" s="54"/>
      <c r="FX125" s="54"/>
      <c r="FY125" s="54"/>
      <c r="FZ125" s="54"/>
      <c r="GA125" s="54"/>
      <c r="GB125" s="54"/>
      <c r="GC125" s="54"/>
      <c r="GD125" s="54"/>
      <c r="GE125" s="54"/>
      <c r="GF125" s="54"/>
      <c r="GG125" s="54"/>
      <c r="GH125" s="54"/>
      <c r="GI125" s="54"/>
      <c r="GJ125" s="54"/>
      <c r="GK125" s="54"/>
      <c r="GL125" s="54"/>
      <c r="GM125" s="54"/>
      <c r="GN125" s="54"/>
      <c r="GO125" s="54"/>
      <c r="GP125" s="54"/>
      <c r="GQ125" s="54"/>
      <c r="GR125" s="54"/>
      <c r="GS125" s="54"/>
      <c r="GT125" s="54"/>
      <c r="GU125" s="54"/>
      <c r="GV125" s="54"/>
      <c r="GW125" s="54"/>
      <c r="GX125" s="54"/>
      <c r="GY125" s="54"/>
      <c r="GZ125" s="54"/>
      <c r="HA125" s="54"/>
      <c r="HB125" s="54"/>
      <c r="HC125" s="54"/>
      <c r="HD125" s="54"/>
      <c r="HE125" s="54"/>
      <c r="HF125" s="54"/>
      <c r="HG125" s="54"/>
      <c r="HH125" s="54"/>
      <c r="HI125" s="54"/>
      <c r="HJ125" s="54"/>
      <c r="HK125" s="54"/>
      <c r="HL125" s="54"/>
      <c r="HM125" s="54"/>
      <c r="HN125" s="54"/>
      <c r="HO125" s="54"/>
      <c r="HP125" s="54"/>
      <c r="HQ125" s="54"/>
      <c r="HR125" s="54"/>
      <c r="HS125" s="54"/>
      <c r="HT125" s="54"/>
      <c r="HU125" s="54"/>
      <c r="HV125" s="54"/>
      <c r="HW125" s="54"/>
      <c r="HX125" s="54"/>
      <c r="HY125" s="54"/>
      <c r="HZ125" s="54"/>
      <c r="IA125" s="54"/>
      <c r="IB125" s="54"/>
      <c r="IC125" s="54"/>
      <c r="ID125" s="54"/>
      <c r="IE125" s="54"/>
      <c r="IF125" s="54"/>
      <c r="IG125" s="54"/>
      <c r="IH125" s="54"/>
      <c r="II125" s="54"/>
      <c r="IJ125" s="54"/>
      <c r="IK125" s="54"/>
      <c r="IL125" s="54"/>
      <c r="IM125" s="54"/>
      <c r="IN125" s="54"/>
      <c r="IO125" s="54"/>
      <c r="IP125" s="54"/>
      <c r="IQ125" s="54"/>
      <c r="IR125" s="54"/>
      <c r="IS125" s="54"/>
      <c r="IT125" s="54"/>
      <c r="IU125" s="54"/>
      <c r="IV125" s="54"/>
      <c r="IW125" s="54"/>
      <c r="IX125" s="54"/>
      <c r="IY125" s="54"/>
      <c r="IZ125" s="54"/>
      <c r="JA125" s="54"/>
      <c r="JB125" s="54"/>
    </row>
    <row x14ac:dyDescent="0.25" r="126" customHeight="1" ht="18">
      <c r="A126" s="54"/>
      <c r="B126" s="50"/>
      <c r="C126" s="50"/>
      <c r="D126" s="249"/>
      <c r="E126" s="249"/>
      <c r="F126" s="249"/>
      <c r="G126" s="249"/>
      <c r="H126" s="50"/>
      <c r="I126" s="52"/>
      <c r="J126" s="52"/>
      <c r="K126" s="52"/>
      <c r="L126" s="52"/>
      <c r="M126" s="52"/>
      <c r="N126" s="52"/>
      <c r="O126" s="52"/>
      <c r="P126" s="54"/>
      <c r="Q126" s="51"/>
      <c r="R126" s="54"/>
      <c r="S126" s="51"/>
      <c r="T126" s="51"/>
      <c r="U126" s="52"/>
      <c r="V126" s="52"/>
      <c r="W126" s="54"/>
      <c r="X126" s="51"/>
      <c r="Y126" s="51"/>
      <c r="Z126" s="52"/>
      <c r="AA126" s="52"/>
      <c r="AB126" s="54"/>
      <c r="AC126" s="51"/>
      <c r="AD126" s="51"/>
      <c r="AE126" s="52"/>
      <c r="AF126" s="52"/>
      <c r="AG126" s="54"/>
      <c r="AH126" s="51"/>
      <c r="AI126" s="51"/>
      <c r="AJ126" s="52"/>
      <c r="AK126" s="51"/>
      <c r="AL126" s="54"/>
      <c r="AM126" s="51"/>
      <c r="AN126" s="51"/>
      <c r="AO126" s="52"/>
      <c r="AP126" s="51"/>
      <c r="AQ126" s="54"/>
      <c r="AR126" s="51"/>
      <c r="AS126" s="51"/>
      <c r="AT126" s="52"/>
      <c r="AU126" s="51"/>
      <c r="AV126" s="54"/>
      <c r="AW126" s="51"/>
      <c r="AX126" s="51"/>
      <c r="AY126" s="52"/>
      <c r="AZ126" s="51"/>
      <c r="BA126" s="54"/>
      <c r="BB126" s="51"/>
      <c r="BC126" s="51"/>
      <c r="BD126" s="52"/>
      <c r="BE126" s="51"/>
      <c r="BF126" s="54"/>
      <c r="BG126" s="51"/>
      <c r="BH126" s="51"/>
      <c r="BI126" s="52"/>
      <c r="BJ126" s="51"/>
      <c r="BK126" s="54"/>
      <c r="BL126" s="51"/>
      <c r="BM126" s="51"/>
      <c r="BN126" s="52"/>
      <c r="BO126" s="51"/>
      <c r="BP126" s="54"/>
      <c r="BQ126" s="51"/>
      <c r="BR126" s="51"/>
      <c r="BS126" s="52"/>
      <c r="BT126" s="51"/>
      <c r="BU126" s="54"/>
      <c r="BV126" s="51"/>
      <c r="BW126" s="51"/>
      <c r="BX126" s="52"/>
      <c r="BY126" s="51"/>
      <c r="BZ126" s="52"/>
      <c r="CA126" s="54"/>
      <c r="CB126" s="54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  <c r="DS126" s="72"/>
      <c r="DT126" s="72"/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/>
      <c r="GC126" s="54"/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</row>
    <row x14ac:dyDescent="0.25" r="127" customHeight="1" ht="18">
      <c r="A127" s="54"/>
      <c r="B127" s="50"/>
      <c r="C127" s="50"/>
      <c r="D127" s="249"/>
      <c r="E127" s="249"/>
      <c r="F127" s="249"/>
      <c r="G127" s="249"/>
      <c r="H127" s="50"/>
      <c r="I127" s="52"/>
      <c r="J127" s="52"/>
      <c r="K127" s="52"/>
      <c r="L127" s="52"/>
      <c r="M127" s="52"/>
      <c r="N127" s="52"/>
      <c r="O127" s="52"/>
      <c r="P127" s="54"/>
      <c r="Q127" s="51"/>
      <c r="R127" s="54"/>
      <c r="S127" s="51"/>
      <c r="T127" s="51"/>
      <c r="U127" s="52"/>
      <c r="V127" s="52"/>
      <c r="W127" s="54"/>
      <c r="X127" s="51"/>
      <c r="Y127" s="51"/>
      <c r="Z127" s="52"/>
      <c r="AA127" s="52"/>
      <c r="AB127" s="54"/>
      <c r="AC127" s="51"/>
      <c r="AD127" s="51"/>
      <c r="AE127" s="52"/>
      <c r="AF127" s="52"/>
      <c r="AG127" s="54"/>
      <c r="AH127" s="51"/>
      <c r="AI127" s="51"/>
      <c r="AJ127" s="52"/>
      <c r="AK127" s="51"/>
      <c r="AL127" s="54"/>
      <c r="AM127" s="51"/>
      <c r="AN127" s="51"/>
      <c r="AO127" s="52"/>
      <c r="AP127" s="51"/>
      <c r="AQ127" s="54"/>
      <c r="AR127" s="51"/>
      <c r="AS127" s="51"/>
      <c r="AT127" s="52"/>
      <c r="AU127" s="51"/>
      <c r="AV127" s="54"/>
      <c r="AW127" s="51"/>
      <c r="AX127" s="51"/>
      <c r="AY127" s="52"/>
      <c r="AZ127" s="51"/>
      <c r="BA127" s="54"/>
      <c r="BB127" s="51"/>
      <c r="BC127" s="51"/>
      <c r="BD127" s="52"/>
      <c r="BE127" s="51"/>
      <c r="BF127" s="54"/>
      <c r="BG127" s="51"/>
      <c r="BH127" s="51"/>
      <c r="BI127" s="52"/>
      <c r="BJ127" s="51"/>
      <c r="BK127" s="54"/>
      <c r="BL127" s="51"/>
      <c r="BM127" s="51"/>
      <c r="BN127" s="52"/>
      <c r="BO127" s="51"/>
      <c r="BP127" s="54"/>
      <c r="BQ127" s="51"/>
      <c r="BR127" s="51"/>
      <c r="BS127" s="52"/>
      <c r="BT127" s="51"/>
      <c r="BU127" s="54"/>
      <c r="BV127" s="51"/>
      <c r="BW127" s="51"/>
      <c r="BX127" s="52"/>
      <c r="BY127" s="51"/>
      <c r="BZ127" s="52"/>
      <c r="CA127" s="54"/>
      <c r="CB127" s="54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72"/>
      <c r="DS127" s="72"/>
      <c r="DT127" s="72"/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/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/>
      <c r="FJ127" s="54"/>
      <c r="FK127" s="54"/>
      <c r="FL127" s="54"/>
      <c r="FM127" s="54"/>
      <c r="FN127" s="54"/>
      <c r="FO127" s="54"/>
      <c r="FP127" s="54"/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</row>
    <row x14ac:dyDescent="0.25" r="128" customHeight="1" ht="18">
      <c r="A128" s="54"/>
      <c r="B128" s="50"/>
      <c r="C128" s="50"/>
      <c r="D128" s="249"/>
      <c r="E128" s="249"/>
      <c r="F128" s="249"/>
      <c r="G128" s="249"/>
      <c r="H128" s="50"/>
      <c r="I128" s="52"/>
      <c r="J128" s="52"/>
      <c r="K128" s="52"/>
      <c r="L128" s="52"/>
      <c r="M128" s="52"/>
      <c r="N128" s="52"/>
      <c r="O128" s="52"/>
      <c r="P128" s="54"/>
      <c r="Q128" s="51"/>
      <c r="R128" s="54"/>
      <c r="S128" s="51"/>
      <c r="T128" s="51"/>
      <c r="U128" s="52"/>
      <c r="V128" s="52"/>
      <c r="W128" s="54"/>
      <c r="X128" s="51"/>
      <c r="Y128" s="51"/>
      <c r="Z128" s="52"/>
      <c r="AA128" s="52"/>
      <c r="AB128" s="54"/>
      <c r="AC128" s="51"/>
      <c r="AD128" s="51"/>
      <c r="AE128" s="52"/>
      <c r="AF128" s="52"/>
      <c r="AG128" s="54"/>
      <c r="AH128" s="51"/>
      <c r="AI128" s="51"/>
      <c r="AJ128" s="52"/>
      <c r="AK128" s="51"/>
      <c r="AL128" s="54"/>
      <c r="AM128" s="51"/>
      <c r="AN128" s="51"/>
      <c r="AO128" s="52"/>
      <c r="AP128" s="51"/>
      <c r="AQ128" s="54"/>
      <c r="AR128" s="51"/>
      <c r="AS128" s="51"/>
      <c r="AT128" s="52"/>
      <c r="AU128" s="51"/>
      <c r="AV128" s="54"/>
      <c r="AW128" s="51"/>
      <c r="AX128" s="51"/>
      <c r="AY128" s="52"/>
      <c r="AZ128" s="51"/>
      <c r="BA128" s="54"/>
      <c r="BB128" s="51"/>
      <c r="BC128" s="51"/>
      <c r="BD128" s="52"/>
      <c r="BE128" s="51"/>
      <c r="BF128" s="54"/>
      <c r="BG128" s="51"/>
      <c r="BH128" s="51"/>
      <c r="BI128" s="52"/>
      <c r="BJ128" s="51"/>
      <c r="BK128" s="54"/>
      <c r="BL128" s="51"/>
      <c r="BM128" s="51"/>
      <c r="BN128" s="52"/>
      <c r="BO128" s="51"/>
      <c r="BP128" s="54"/>
      <c r="BQ128" s="51"/>
      <c r="BR128" s="51"/>
      <c r="BS128" s="52"/>
      <c r="BT128" s="51"/>
      <c r="BU128" s="54"/>
      <c r="BV128" s="51"/>
      <c r="BW128" s="51"/>
      <c r="BX128" s="52"/>
      <c r="BY128" s="51"/>
      <c r="BZ128" s="52"/>
      <c r="CA128" s="54"/>
      <c r="CB128" s="54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  <c r="DS128" s="72"/>
      <c r="DT128" s="72"/>
      <c r="DU128" s="54"/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/>
      <c r="EG128" s="54"/>
      <c r="EH128" s="54"/>
      <c r="EI128" s="54"/>
      <c r="EJ128" s="54"/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/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</row>
    <row x14ac:dyDescent="0.25" r="129" customHeight="1" ht="18">
      <c r="A129" s="54"/>
      <c r="B129" s="50"/>
      <c r="C129" s="50"/>
      <c r="D129" s="249"/>
      <c r="E129" s="249"/>
      <c r="F129" s="249"/>
      <c r="G129" s="249"/>
      <c r="H129" s="50"/>
      <c r="I129" s="52"/>
      <c r="J129" s="52"/>
      <c r="K129" s="52"/>
      <c r="L129" s="52"/>
      <c r="M129" s="52"/>
      <c r="N129" s="52"/>
      <c r="O129" s="52"/>
      <c r="P129" s="54"/>
      <c r="Q129" s="51"/>
      <c r="R129" s="54"/>
      <c r="S129" s="51"/>
      <c r="T129" s="51"/>
      <c r="U129" s="52"/>
      <c r="V129" s="52"/>
      <c r="W129" s="54"/>
      <c r="X129" s="51"/>
      <c r="Y129" s="51"/>
      <c r="Z129" s="52"/>
      <c r="AA129" s="52"/>
      <c r="AB129" s="54"/>
      <c r="AC129" s="51"/>
      <c r="AD129" s="51"/>
      <c r="AE129" s="52"/>
      <c r="AF129" s="52"/>
      <c r="AG129" s="54"/>
      <c r="AH129" s="51"/>
      <c r="AI129" s="51"/>
      <c r="AJ129" s="52"/>
      <c r="AK129" s="51"/>
      <c r="AL129" s="54"/>
      <c r="AM129" s="51"/>
      <c r="AN129" s="51"/>
      <c r="AO129" s="52"/>
      <c r="AP129" s="51"/>
      <c r="AQ129" s="54"/>
      <c r="AR129" s="51"/>
      <c r="AS129" s="51"/>
      <c r="AT129" s="52"/>
      <c r="AU129" s="51"/>
      <c r="AV129" s="54"/>
      <c r="AW129" s="51"/>
      <c r="AX129" s="51"/>
      <c r="AY129" s="52"/>
      <c r="AZ129" s="51"/>
      <c r="BA129" s="54"/>
      <c r="BB129" s="51"/>
      <c r="BC129" s="51"/>
      <c r="BD129" s="52"/>
      <c r="BE129" s="51"/>
      <c r="BF129" s="54"/>
      <c r="BG129" s="51"/>
      <c r="BH129" s="51"/>
      <c r="BI129" s="52"/>
      <c r="BJ129" s="51"/>
      <c r="BK129" s="54"/>
      <c r="BL129" s="51"/>
      <c r="BM129" s="51"/>
      <c r="BN129" s="52"/>
      <c r="BO129" s="51"/>
      <c r="BP129" s="54"/>
      <c r="BQ129" s="51"/>
      <c r="BR129" s="51"/>
      <c r="BS129" s="52"/>
      <c r="BT129" s="51"/>
      <c r="BU129" s="54"/>
      <c r="BV129" s="51"/>
      <c r="BW129" s="51"/>
      <c r="BX129" s="52"/>
      <c r="BY129" s="51"/>
      <c r="BZ129" s="52"/>
      <c r="CA129" s="54"/>
      <c r="CB129" s="54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  <c r="DS129" s="72"/>
      <c r="DT129" s="72"/>
      <c r="DU129" s="54"/>
      <c r="DV129" s="54"/>
      <c r="DW129" s="54"/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/>
      <c r="EO129" s="54"/>
      <c r="EP129" s="54"/>
      <c r="EQ129" s="54"/>
      <c r="ER129" s="54"/>
      <c r="ES129" s="54"/>
      <c r="ET129" s="54"/>
      <c r="EU129" s="54"/>
      <c r="EV129" s="54"/>
      <c r="EW129" s="54"/>
      <c r="EX129" s="54"/>
      <c r="EY129" s="54"/>
      <c r="EZ129" s="54"/>
      <c r="FA129" s="54"/>
      <c r="FB129" s="54"/>
      <c r="FC129" s="54"/>
      <c r="FD129" s="54"/>
      <c r="FE129" s="54"/>
      <c r="FF129" s="54"/>
      <c r="FG129" s="54"/>
      <c r="FH129" s="54"/>
      <c r="FI129" s="54"/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/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/>
      <c r="HZ129" s="54"/>
      <c r="IA129" s="54"/>
      <c r="IB129" s="54"/>
      <c r="IC129" s="54"/>
      <c r="ID129" s="54"/>
      <c r="IE129" s="54"/>
      <c r="IF129" s="54"/>
      <c r="IG129" s="54"/>
      <c r="IH129" s="54"/>
      <c r="II129" s="54"/>
      <c r="IJ129" s="54"/>
      <c r="IK129" s="54"/>
      <c r="IL129" s="54"/>
      <c r="IM129" s="54"/>
      <c r="IN129" s="54"/>
      <c r="IO129" s="54"/>
      <c r="IP129" s="54"/>
      <c r="IQ129" s="54"/>
      <c r="IR129" s="54"/>
      <c r="IS129" s="54"/>
      <c r="IT129" s="54"/>
      <c r="IU129" s="54"/>
      <c r="IV129" s="54"/>
      <c r="IW129" s="54"/>
      <c r="IX129" s="54"/>
      <c r="IY129" s="54"/>
      <c r="IZ129" s="54"/>
      <c r="JA129" s="54"/>
      <c r="JB129" s="54"/>
    </row>
    <row x14ac:dyDescent="0.25" r="130" customHeight="1" ht="18">
      <c r="A130" s="54"/>
      <c r="B130" s="50"/>
      <c r="C130" s="50"/>
      <c r="D130" s="249"/>
      <c r="E130" s="249"/>
      <c r="F130" s="249"/>
      <c r="G130" s="249"/>
      <c r="H130" s="50"/>
      <c r="I130" s="52"/>
      <c r="J130" s="52"/>
      <c r="K130" s="52"/>
      <c r="L130" s="52"/>
      <c r="M130" s="52"/>
      <c r="N130" s="52"/>
      <c r="O130" s="52"/>
      <c r="P130" s="54"/>
      <c r="Q130" s="51"/>
      <c r="R130" s="54"/>
      <c r="S130" s="51"/>
      <c r="T130" s="51"/>
      <c r="U130" s="52"/>
      <c r="V130" s="52"/>
      <c r="W130" s="54"/>
      <c r="X130" s="51"/>
      <c r="Y130" s="51"/>
      <c r="Z130" s="52"/>
      <c r="AA130" s="52"/>
      <c r="AB130" s="54"/>
      <c r="AC130" s="51"/>
      <c r="AD130" s="51"/>
      <c r="AE130" s="52"/>
      <c r="AF130" s="52"/>
      <c r="AG130" s="54"/>
      <c r="AH130" s="51"/>
      <c r="AI130" s="51"/>
      <c r="AJ130" s="52"/>
      <c r="AK130" s="51"/>
      <c r="AL130" s="54"/>
      <c r="AM130" s="51"/>
      <c r="AN130" s="51"/>
      <c r="AO130" s="52"/>
      <c r="AP130" s="51"/>
      <c r="AQ130" s="54"/>
      <c r="AR130" s="51"/>
      <c r="AS130" s="51"/>
      <c r="AT130" s="52"/>
      <c r="AU130" s="51"/>
      <c r="AV130" s="54"/>
      <c r="AW130" s="51"/>
      <c r="AX130" s="51"/>
      <c r="AY130" s="52"/>
      <c r="AZ130" s="51"/>
      <c r="BA130" s="54"/>
      <c r="BB130" s="51"/>
      <c r="BC130" s="51"/>
      <c r="BD130" s="52"/>
      <c r="BE130" s="51"/>
      <c r="BF130" s="54"/>
      <c r="BG130" s="51"/>
      <c r="BH130" s="51"/>
      <c r="BI130" s="52"/>
      <c r="BJ130" s="51"/>
      <c r="BK130" s="54"/>
      <c r="BL130" s="51"/>
      <c r="BM130" s="51"/>
      <c r="BN130" s="52"/>
      <c r="BO130" s="51"/>
      <c r="BP130" s="54"/>
      <c r="BQ130" s="51"/>
      <c r="BR130" s="51"/>
      <c r="BS130" s="52"/>
      <c r="BT130" s="51"/>
      <c r="BU130" s="54"/>
      <c r="BV130" s="51"/>
      <c r="BW130" s="51"/>
      <c r="BX130" s="52"/>
      <c r="BY130" s="51"/>
      <c r="BZ130" s="52"/>
      <c r="CA130" s="54"/>
      <c r="CB130" s="54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  <c r="DS130" s="72"/>
      <c r="DT130" s="72"/>
      <c r="DU130" s="54"/>
      <c r="DV130" s="54"/>
      <c r="DW130" s="54"/>
      <c r="DX130" s="54"/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/>
      <c r="EO130" s="54"/>
      <c r="EP130" s="54"/>
      <c r="EQ130" s="54"/>
      <c r="ER130" s="54"/>
      <c r="ES130" s="54"/>
      <c r="ET130" s="54"/>
      <c r="EU130" s="54"/>
      <c r="EV130" s="54"/>
      <c r="EW130" s="54"/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/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/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/>
      <c r="IN130" s="54"/>
      <c r="IO130" s="54"/>
      <c r="IP130" s="54"/>
      <c r="IQ130" s="54"/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</row>
    <row x14ac:dyDescent="0.25" r="131" customHeight="1" ht="18">
      <c r="A131" s="54"/>
      <c r="B131" s="50"/>
      <c r="C131" s="50"/>
      <c r="D131" s="249"/>
      <c r="E131" s="249"/>
      <c r="F131" s="249"/>
      <c r="G131" s="249"/>
      <c r="H131" s="50"/>
      <c r="I131" s="52"/>
      <c r="J131" s="52"/>
      <c r="K131" s="52"/>
      <c r="L131" s="52"/>
      <c r="M131" s="52"/>
      <c r="N131" s="52"/>
      <c r="O131" s="52"/>
      <c r="P131" s="54"/>
      <c r="Q131" s="51"/>
      <c r="R131" s="54"/>
      <c r="S131" s="51"/>
      <c r="T131" s="51"/>
      <c r="U131" s="52"/>
      <c r="V131" s="52"/>
      <c r="W131" s="54"/>
      <c r="X131" s="51"/>
      <c r="Y131" s="51"/>
      <c r="Z131" s="52"/>
      <c r="AA131" s="52"/>
      <c r="AB131" s="54"/>
      <c r="AC131" s="51"/>
      <c r="AD131" s="51"/>
      <c r="AE131" s="52"/>
      <c r="AF131" s="52"/>
      <c r="AG131" s="54"/>
      <c r="AH131" s="51"/>
      <c r="AI131" s="51"/>
      <c r="AJ131" s="52"/>
      <c r="AK131" s="51"/>
      <c r="AL131" s="54"/>
      <c r="AM131" s="51"/>
      <c r="AN131" s="51"/>
      <c r="AO131" s="52"/>
      <c r="AP131" s="51"/>
      <c r="AQ131" s="54"/>
      <c r="AR131" s="51"/>
      <c r="AS131" s="51"/>
      <c r="AT131" s="52"/>
      <c r="AU131" s="51"/>
      <c r="AV131" s="54"/>
      <c r="AW131" s="51"/>
      <c r="AX131" s="51"/>
      <c r="AY131" s="52"/>
      <c r="AZ131" s="51"/>
      <c r="BA131" s="54"/>
      <c r="BB131" s="51"/>
      <c r="BC131" s="51"/>
      <c r="BD131" s="52"/>
      <c r="BE131" s="51"/>
      <c r="BF131" s="54"/>
      <c r="BG131" s="51"/>
      <c r="BH131" s="51"/>
      <c r="BI131" s="52"/>
      <c r="BJ131" s="51"/>
      <c r="BK131" s="54"/>
      <c r="BL131" s="51"/>
      <c r="BM131" s="51"/>
      <c r="BN131" s="52"/>
      <c r="BO131" s="51"/>
      <c r="BP131" s="54"/>
      <c r="BQ131" s="51"/>
      <c r="BR131" s="51"/>
      <c r="BS131" s="52"/>
      <c r="BT131" s="51"/>
      <c r="BU131" s="54"/>
      <c r="BV131" s="51"/>
      <c r="BW131" s="51"/>
      <c r="BX131" s="52"/>
      <c r="BY131" s="51"/>
      <c r="BZ131" s="52"/>
      <c r="CA131" s="54"/>
      <c r="CB131" s="54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  <c r="DS131" s="72"/>
      <c r="DT131" s="72"/>
      <c r="DU131" s="54"/>
      <c r="DV131" s="54"/>
      <c r="DW131" s="54"/>
      <c r="DX131" s="54"/>
      <c r="DY131" s="54"/>
      <c r="DZ131" s="54"/>
      <c r="EA131" s="54"/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/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</row>
    <row x14ac:dyDescent="0.25" r="132" customHeight="1" ht="18">
      <c r="A132" s="54"/>
      <c r="B132" s="50"/>
      <c r="C132" s="50"/>
      <c r="D132" s="249"/>
      <c r="E132" s="249"/>
      <c r="F132" s="249"/>
      <c r="G132" s="249"/>
      <c r="H132" s="50"/>
      <c r="I132" s="52"/>
      <c r="J132" s="52"/>
      <c r="K132" s="52"/>
      <c r="L132" s="52"/>
      <c r="M132" s="52"/>
      <c r="N132" s="52"/>
      <c r="O132" s="52"/>
      <c r="P132" s="54"/>
      <c r="Q132" s="51"/>
      <c r="R132" s="54"/>
      <c r="S132" s="51"/>
      <c r="T132" s="51"/>
      <c r="U132" s="52"/>
      <c r="V132" s="52"/>
      <c r="W132" s="54"/>
      <c r="X132" s="51"/>
      <c r="Y132" s="51"/>
      <c r="Z132" s="52"/>
      <c r="AA132" s="52"/>
      <c r="AB132" s="54"/>
      <c r="AC132" s="51"/>
      <c r="AD132" s="51"/>
      <c r="AE132" s="52"/>
      <c r="AF132" s="52"/>
      <c r="AG132" s="54"/>
      <c r="AH132" s="51"/>
      <c r="AI132" s="51"/>
      <c r="AJ132" s="52"/>
      <c r="AK132" s="51"/>
      <c r="AL132" s="54"/>
      <c r="AM132" s="51"/>
      <c r="AN132" s="51"/>
      <c r="AO132" s="52"/>
      <c r="AP132" s="51"/>
      <c r="AQ132" s="54"/>
      <c r="AR132" s="51"/>
      <c r="AS132" s="51"/>
      <c r="AT132" s="52"/>
      <c r="AU132" s="51"/>
      <c r="AV132" s="54"/>
      <c r="AW132" s="51"/>
      <c r="AX132" s="51"/>
      <c r="AY132" s="52"/>
      <c r="AZ132" s="51"/>
      <c r="BA132" s="54"/>
      <c r="BB132" s="51"/>
      <c r="BC132" s="51"/>
      <c r="BD132" s="52"/>
      <c r="BE132" s="51"/>
      <c r="BF132" s="54"/>
      <c r="BG132" s="51"/>
      <c r="BH132" s="51"/>
      <c r="BI132" s="52"/>
      <c r="BJ132" s="51"/>
      <c r="BK132" s="54"/>
      <c r="BL132" s="51"/>
      <c r="BM132" s="51"/>
      <c r="BN132" s="52"/>
      <c r="BO132" s="51"/>
      <c r="BP132" s="54"/>
      <c r="BQ132" s="51"/>
      <c r="BR132" s="51"/>
      <c r="BS132" s="52"/>
      <c r="BT132" s="51"/>
      <c r="BU132" s="54"/>
      <c r="BV132" s="51"/>
      <c r="BW132" s="51"/>
      <c r="BX132" s="52"/>
      <c r="BY132" s="51"/>
      <c r="BZ132" s="52"/>
      <c r="CA132" s="54"/>
      <c r="CB132" s="54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/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/>
    </row>
    <row x14ac:dyDescent="0.25" r="133" customHeight="1" ht="18">
      <c r="A133" s="54"/>
      <c r="B133" s="50"/>
      <c r="C133" s="50"/>
      <c r="D133" s="249"/>
      <c r="E133" s="249"/>
      <c r="F133" s="249"/>
      <c r="G133" s="249"/>
      <c r="H133" s="50"/>
      <c r="I133" s="52"/>
      <c r="J133" s="52"/>
      <c r="K133" s="52"/>
      <c r="L133" s="52"/>
      <c r="M133" s="52"/>
      <c r="N133" s="52"/>
      <c r="O133" s="52"/>
      <c r="P133" s="54"/>
      <c r="Q133" s="51"/>
      <c r="R133" s="54"/>
      <c r="S133" s="51"/>
      <c r="T133" s="51"/>
      <c r="U133" s="52"/>
      <c r="V133" s="52"/>
      <c r="W133" s="54"/>
      <c r="X133" s="51"/>
      <c r="Y133" s="51"/>
      <c r="Z133" s="52"/>
      <c r="AA133" s="52"/>
      <c r="AB133" s="54"/>
      <c r="AC133" s="51"/>
      <c r="AD133" s="51"/>
      <c r="AE133" s="52"/>
      <c r="AF133" s="52"/>
      <c r="AG133" s="54"/>
      <c r="AH133" s="51"/>
      <c r="AI133" s="51"/>
      <c r="AJ133" s="52"/>
      <c r="AK133" s="51"/>
      <c r="AL133" s="54"/>
      <c r="AM133" s="51"/>
      <c r="AN133" s="51"/>
      <c r="AO133" s="52"/>
      <c r="AP133" s="51"/>
      <c r="AQ133" s="54"/>
      <c r="AR133" s="51"/>
      <c r="AS133" s="51"/>
      <c r="AT133" s="52"/>
      <c r="AU133" s="51"/>
      <c r="AV133" s="54"/>
      <c r="AW133" s="51"/>
      <c r="AX133" s="51"/>
      <c r="AY133" s="52"/>
      <c r="AZ133" s="51"/>
      <c r="BA133" s="54"/>
      <c r="BB133" s="51"/>
      <c r="BC133" s="51"/>
      <c r="BD133" s="52"/>
      <c r="BE133" s="51"/>
      <c r="BF133" s="54"/>
      <c r="BG133" s="51"/>
      <c r="BH133" s="51"/>
      <c r="BI133" s="52"/>
      <c r="BJ133" s="51"/>
      <c r="BK133" s="54"/>
      <c r="BL133" s="51"/>
      <c r="BM133" s="51"/>
      <c r="BN133" s="52"/>
      <c r="BO133" s="51"/>
      <c r="BP133" s="54"/>
      <c r="BQ133" s="51"/>
      <c r="BR133" s="51"/>
      <c r="BS133" s="52"/>
      <c r="BT133" s="51"/>
      <c r="BU133" s="54"/>
      <c r="BV133" s="51"/>
      <c r="BW133" s="51"/>
      <c r="BX133" s="52"/>
      <c r="BY133" s="51"/>
      <c r="BZ133" s="52"/>
      <c r="CA133" s="54"/>
      <c r="CB133" s="54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54"/>
      <c r="DV133" s="54"/>
      <c r="DW133" s="54"/>
      <c r="DX133" s="54"/>
      <c r="DY133" s="54"/>
      <c r="DZ133" s="54"/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/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</row>
    <row x14ac:dyDescent="0.25" r="134" customHeight="1" ht="18">
      <c r="A134" s="54"/>
      <c r="B134" s="50"/>
      <c r="C134" s="50"/>
      <c r="D134" s="249"/>
      <c r="E134" s="249"/>
      <c r="F134" s="249"/>
      <c r="G134" s="249"/>
      <c r="H134" s="50"/>
      <c r="I134" s="52"/>
      <c r="J134" s="52"/>
      <c r="K134" s="52"/>
      <c r="L134" s="52"/>
      <c r="M134" s="52"/>
      <c r="N134" s="52"/>
      <c r="O134" s="52"/>
      <c r="P134" s="54"/>
      <c r="Q134" s="51"/>
      <c r="R134" s="54"/>
      <c r="S134" s="51"/>
      <c r="T134" s="51"/>
      <c r="U134" s="52"/>
      <c r="V134" s="52"/>
      <c r="W134" s="54"/>
      <c r="X134" s="51"/>
      <c r="Y134" s="51"/>
      <c r="Z134" s="52"/>
      <c r="AA134" s="52"/>
      <c r="AB134" s="54"/>
      <c r="AC134" s="51"/>
      <c r="AD134" s="51"/>
      <c r="AE134" s="52"/>
      <c r="AF134" s="52"/>
      <c r="AG134" s="54"/>
      <c r="AH134" s="51"/>
      <c r="AI134" s="51"/>
      <c r="AJ134" s="52"/>
      <c r="AK134" s="51"/>
      <c r="AL134" s="54"/>
      <c r="AM134" s="51"/>
      <c r="AN134" s="51"/>
      <c r="AO134" s="52"/>
      <c r="AP134" s="51"/>
      <c r="AQ134" s="54"/>
      <c r="AR134" s="51"/>
      <c r="AS134" s="51"/>
      <c r="AT134" s="52"/>
      <c r="AU134" s="51"/>
      <c r="AV134" s="54"/>
      <c r="AW134" s="51"/>
      <c r="AX134" s="51"/>
      <c r="AY134" s="52"/>
      <c r="AZ134" s="51"/>
      <c r="BA134" s="54"/>
      <c r="BB134" s="51"/>
      <c r="BC134" s="51"/>
      <c r="BD134" s="52"/>
      <c r="BE134" s="51"/>
      <c r="BF134" s="54"/>
      <c r="BG134" s="51"/>
      <c r="BH134" s="51"/>
      <c r="BI134" s="52"/>
      <c r="BJ134" s="51"/>
      <c r="BK134" s="54"/>
      <c r="BL134" s="51"/>
      <c r="BM134" s="51"/>
      <c r="BN134" s="52"/>
      <c r="BO134" s="51"/>
      <c r="BP134" s="54"/>
      <c r="BQ134" s="51"/>
      <c r="BR134" s="51"/>
      <c r="BS134" s="52"/>
      <c r="BT134" s="51"/>
      <c r="BU134" s="54"/>
      <c r="BV134" s="51"/>
      <c r="BW134" s="51"/>
      <c r="BX134" s="52"/>
      <c r="BY134" s="51"/>
      <c r="BZ134" s="52"/>
      <c r="CA134" s="54"/>
      <c r="CB134" s="54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54"/>
      <c r="DV134" s="54"/>
      <c r="DW134" s="54"/>
      <c r="DX134" s="54"/>
      <c r="DY134" s="54"/>
      <c r="DZ134" s="54"/>
      <c r="EA134" s="54"/>
      <c r="EB134" s="54"/>
      <c r="EC134" s="54"/>
      <c r="ED134" s="54"/>
      <c r="EE134" s="54"/>
      <c r="EF134" s="54"/>
      <c r="EG134" s="54"/>
      <c r="EH134" s="54"/>
      <c r="EI134" s="54"/>
      <c r="EJ134" s="54"/>
      <c r="EK134" s="54"/>
      <c r="EL134" s="54"/>
      <c r="EM134" s="54"/>
      <c r="EN134" s="54"/>
      <c r="EO134" s="54"/>
      <c r="EP134" s="54"/>
      <c r="EQ134" s="54"/>
      <c r="ER134" s="54"/>
      <c r="ES134" s="54"/>
      <c r="ET134" s="54"/>
      <c r="EU134" s="54"/>
      <c r="EV134" s="54"/>
      <c r="EW134" s="54"/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/>
      <c r="FJ134" s="54"/>
      <c r="FK134" s="54"/>
      <c r="FL134" s="54"/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/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/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/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</row>
    <row x14ac:dyDescent="0.25" r="135" customHeight="1" ht="18">
      <c r="A135" s="54"/>
      <c r="B135" s="50"/>
      <c r="C135" s="50"/>
      <c r="D135" s="249"/>
      <c r="E135" s="249"/>
      <c r="F135" s="249"/>
      <c r="G135" s="249"/>
      <c r="H135" s="50"/>
      <c r="I135" s="52"/>
      <c r="J135" s="52"/>
      <c r="K135" s="52"/>
      <c r="L135" s="52"/>
      <c r="M135" s="52"/>
      <c r="N135" s="52"/>
      <c r="O135" s="52"/>
      <c r="P135" s="54"/>
      <c r="Q135" s="51"/>
      <c r="R135" s="54"/>
      <c r="S135" s="51"/>
      <c r="T135" s="51"/>
      <c r="U135" s="52"/>
      <c r="V135" s="52"/>
      <c r="W135" s="54"/>
      <c r="X135" s="51"/>
      <c r="Y135" s="51"/>
      <c r="Z135" s="52"/>
      <c r="AA135" s="52"/>
      <c r="AB135" s="54"/>
      <c r="AC135" s="51"/>
      <c r="AD135" s="51"/>
      <c r="AE135" s="52"/>
      <c r="AF135" s="52"/>
      <c r="AG135" s="54"/>
      <c r="AH135" s="51"/>
      <c r="AI135" s="51"/>
      <c r="AJ135" s="52"/>
      <c r="AK135" s="51"/>
      <c r="AL135" s="54"/>
      <c r="AM135" s="51"/>
      <c r="AN135" s="51"/>
      <c r="AO135" s="52"/>
      <c r="AP135" s="51"/>
      <c r="AQ135" s="54"/>
      <c r="AR135" s="51"/>
      <c r="AS135" s="51"/>
      <c r="AT135" s="52"/>
      <c r="AU135" s="51"/>
      <c r="AV135" s="54"/>
      <c r="AW135" s="51"/>
      <c r="AX135" s="51"/>
      <c r="AY135" s="52"/>
      <c r="AZ135" s="51"/>
      <c r="BA135" s="54"/>
      <c r="BB135" s="51"/>
      <c r="BC135" s="51"/>
      <c r="BD135" s="52"/>
      <c r="BE135" s="51"/>
      <c r="BF135" s="54"/>
      <c r="BG135" s="51"/>
      <c r="BH135" s="51"/>
      <c r="BI135" s="52"/>
      <c r="BJ135" s="51"/>
      <c r="BK135" s="54"/>
      <c r="BL135" s="51"/>
      <c r="BM135" s="51"/>
      <c r="BN135" s="52"/>
      <c r="BO135" s="51"/>
      <c r="BP135" s="54"/>
      <c r="BQ135" s="51"/>
      <c r="BR135" s="51"/>
      <c r="BS135" s="52"/>
      <c r="BT135" s="51"/>
      <c r="BU135" s="54"/>
      <c r="BV135" s="51"/>
      <c r="BW135" s="51"/>
      <c r="BX135" s="52"/>
      <c r="BY135" s="51"/>
      <c r="BZ135" s="52"/>
      <c r="CA135" s="54"/>
      <c r="CB135" s="54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  <c r="DS135" s="72"/>
      <c r="DT135" s="72"/>
      <c r="DU135" s="54"/>
      <c r="DV135" s="54"/>
      <c r="DW135" s="54"/>
      <c r="DX135" s="54"/>
      <c r="DY135" s="54"/>
      <c r="DZ135" s="54"/>
      <c r="EA135" s="54"/>
      <c r="EB135" s="54"/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/>
      <c r="EU135" s="54"/>
      <c r="EV135" s="54"/>
      <c r="EW135" s="54"/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/>
      <c r="FV135" s="54"/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/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</row>
    <row x14ac:dyDescent="0.25" r="136" customHeight="1" ht="18">
      <c r="A136" s="54"/>
      <c r="B136" s="50"/>
      <c r="C136" s="50"/>
      <c r="D136" s="249"/>
      <c r="E136" s="249"/>
      <c r="F136" s="249"/>
      <c r="G136" s="249"/>
      <c r="H136" s="50"/>
      <c r="I136" s="52"/>
      <c r="J136" s="52"/>
      <c r="K136" s="52"/>
      <c r="L136" s="52"/>
      <c r="M136" s="52"/>
      <c r="N136" s="52"/>
      <c r="O136" s="52"/>
      <c r="P136" s="54"/>
      <c r="Q136" s="51"/>
      <c r="R136" s="54"/>
      <c r="S136" s="51"/>
      <c r="T136" s="51"/>
      <c r="U136" s="52"/>
      <c r="V136" s="52"/>
      <c r="W136" s="54"/>
      <c r="X136" s="51"/>
      <c r="Y136" s="51"/>
      <c r="Z136" s="52"/>
      <c r="AA136" s="52"/>
      <c r="AB136" s="54"/>
      <c r="AC136" s="51"/>
      <c r="AD136" s="51"/>
      <c r="AE136" s="52"/>
      <c r="AF136" s="52"/>
      <c r="AG136" s="54"/>
      <c r="AH136" s="51"/>
      <c r="AI136" s="51"/>
      <c r="AJ136" s="52"/>
      <c r="AK136" s="51"/>
      <c r="AL136" s="54"/>
      <c r="AM136" s="51"/>
      <c r="AN136" s="51"/>
      <c r="AO136" s="52"/>
      <c r="AP136" s="51"/>
      <c r="AQ136" s="54"/>
      <c r="AR136" s="51"/>
      <c r="AS136" s="51"/>
      <c r="AT136" s="52"/>
      <c r="AU136" s="51"/>
      <c r="AV136" s="54"/>
      <c r="AW136" s="51"/>
      <c r="AX136" s="51"/>
      <c r="AY136" s="52"/>
      <c r="AZ136" s="51"/>
      <c r="BA136" s="54"/>
      <c r="BB136" s="51"/>
      <c r="BC136" s="51"/>
      <c r="BD136" s="52"/>
      <c r="BE136" s="51"/>
      <c r="BF136" s="54"/>
      <c r="BG136" s="51"/>
      <c r="BH136" s="51"/>
      <c r="BI136" s="52"/>
      <c r="BJ136" s="51"/>
      <c r="BK136" s="54"/>
      <c r="BL136" s="51"/>
      <c r="BM136" s="51"/>
      <c r="BN136" s="52"/>
      <c r="BO136" s="51"/>
      <c r="BP136" s="54"/>
      <c r="BQ136" s="51"/>
      <c r="BR136" s="51"/>
      <c r="BS136" s="52"/>
      <c r="BT136" s="51"/>
      <c r="BU136" s="54"/>
      <c r="BV136" s="51"/>
      <c r="BW136" s="51"/>
      <c r="BX136" s="52"/>
      <c r="BY136" s="51"/>
      <c r="BZ136" s="52"/>
      <c r="CA136" s="54"/>
      <c r="CB136" s="54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54"/>
      <c r="DV136" s="54"/>
      <c r="DW136" s="54"/>
      <c r="DX136" s="54"/>
      <c r="DY136" s="54"/>
      <c r="DZ136" s="54"/>
      <c r="EA136" s="54"/>
      <c r="EB136" s="54"/>
      <c r="EC136" s="54"/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/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/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/>
      <c r="IG136" s="54"/>
      <c r="IH136" s="54"/>
      <c r="II136" s="54"/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</row>
    <row x14ac:dyDescent="0.25" r="137" customHeight="1" ht="18">
      <c r="A137" s="54"/>
      <c r="B137" s="50"/>
      <c r="C137" s="50"/>
      <c r="D137" s="249"/>
      <c r="E137" s="249"/>
      <c r="F137" s="249"/>
      <c r="G137" s="249"/>
      <c r="H137" s="50"/>
      <c r="I137" s="52"/>
      <c r="J137" s="52"/>
      <c r="K137" s="52"/>
      <c r="L137" s="52"/>
      <c r="M137" s="52"/>
      <c r="N137" s="52"/>
      <c r="O137" s="52"/>
      <c r="P137" s="54"/>
      <c r="Q137" s="51"/>
      <c r="R137" s="54"/>
      <c r="S137" s="51"/>
      <c r="T137" s="51"/>
      <c r="U137" s="52"/>
      <c r="V137" s="52"/>
      <c r="W137" s="54"/>
      <c r="X137" s="51"/>
      <c r="Y137" s="51"/>
      <c r="Z137" s="52"/>
      <c r="AA137" s="52"/>
      <c r="AB137" s="54"/>
      <c r="AC137" s="51"/>
      <c r="AD137" s="51"/>
      <c r="AE137" s="52"/>
      <c r="AF137" s="52"/>
      <c r="AG137" s="54"/>
      <c r="AH137" s="51"/>
      <c r="AI137" s="51"/>
      <c r="AJ137" s="52"/>
      <c r="AK137" s="51"/>
      <c r="AL137" s="54"/>
      <c r="AM137" s="51"/>
      <c r="AN137" s="51"/>
      <c r="AO137" s="52"/>
      <c r="AP137" s="51"/>
      <c r="AQ137" s="54"/>
      <c r="AR137" s="51"/>
      <c r="AS137" s="51"/>
      <c r="AT137" s="52"/>
      <c r="AU137" s="51"/>
      <c r="AV137" s="54"/>
      <c r="AW137" s="51"/>
      <c r="AX137" s="51"/>
      <c r="AY137" s="52"/>
      <c r="AZ137" s="51"/>
      <c r="BA137" s="54"/>
      <c r="BB137" s="51"/>
      <c r="BC137" s="51"/>
      <c r="BD137" s="52"/>
      <c r="BE137" s="51"/>
      <c r="BF137" s="54"/>
      <c r="BG137" s="51"/>
      <c r="BH137" s="51"/>
      <c r="BI137" s="52"/>
      <c r="BJ137" s="51"/>
      <c r="BK137" s="54"/>
      <c r="BL137" s="51"/>
      <c r="BM137" s="51"/>
      <c r="BN137" s="52"/>
      <c r="BO137" s="51"/>
      <c r="BP137" s="54"/>
      <c r="BQ137" s="51"/>
      <c r="BR137" s="51"/>
      <c r="BS137" s="52"/>
      <c r="BT137" s="51"/>
      <c r="BU137" s="54"/>
      <c r="BV137" s="51"/>
      <c r="BW137" s="51"/>
      <c r="BX137" s="52"/>
      <c r="BY137" s="51"/>
      <c r="BZ137" s="52"/>
      <c r="CA137" s="54"/>
      <c r="CB137" s="54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/>
      <c r="EE137" s="54"/>
      <c r="EF137" s="54"/>
      <c r="EG137" s="54"/>
      <c r="EH137" s="54"/>
      <c r="EI137" s="54"/>
      <c r="EJ137" s="54"/>
      <c r="EK137" s="54"/>
      <c r="EL137" s="54"/>
      <c r="EM137" s="54"/>
      <c r="EN137" s="54"/>
      <c r="EO137" s="54"/>
      <c r="EP137" s="54"/>
      <c r="EQ137" s="54"/>
      <c r="ER137" s="54"/>
      <c r="ES137" s="54"/>
      <c r="ET137" s="54"/>
      <c r="EU137" s="54"/>
      <c r="EV137" s="54"/>
      <c r="EW137" s="54"/>
      <c r="EX137" s="54"/>
      <c r="EY137" s="54"/>
      <c r="EZ137" s="54"/>
      <c r="FA137" s="54"/>
      <c r="FB137" s="54"/>
      <c r="FC137" s="54"/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/>
      <c r="FU137" s="54"/>
      <c r="FV137" s="54"/>
      <c r="FW137" s="54"/>
      <c r="FX137" s="54"/>
      <c r="FY137" s="54"/>
      <c r="FZ137" s="54"/>
      <c r="GA137" s="54"/>
      <c r="GB137" s="54"/>
      <c r="GC137" s="54"/>
      <c r="GD137" s="54"/>
      <c r="GE137" s="54"/>
      <c r="GF137" s="54"/>
      <c r="GG137" s="54"/>
      <c r="GH137" s="54"/>
      <c r="GI137" s="54"/>
      <c r="GJ137" s="54"/>
      <c r="GK137" s="54"/>
      <c r="GL137" s="54"/>
      <c r="GM137" s="54"/>
      <c r="GN137" s="54"/>
      <c r="GO137" s="54"/>
      <c r="GP137" s="54"/>
      <c r="GQ137" s="54"/>
      <c r="GR137" s="54"/>
      <c r="GS137" s="54"/>
      <c r="GT137" s="54"/>
      <c r="GU137" s="54"/>
      <c r="GV137" s="54"/>
      <c r="GW137" s="54"/>
      <c r="GX137" s="54"/>
      <c r="GY137" s="54"/>
      <c r="GZ137" s="54"/>
      <c r="HA137" s="54"/>
      <c r="HB137" s="54"/>
      <c r="HC137" s="54"/>
      <c r="HD137" s="54"/>
      <c r="HE137" s="54"/>
      <c r="HF137" s="54"/>
      <c r="HG137" s="54"/>
      <c r="HH137" s="54"/>
      <c r="HI137" s="54"/>
      <c r="HJ137" s="54"/>
      <c r="HK137" s="54"/>
      <c r="HL137" s="54"/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/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/>
      <c r="IR137" s="54"/>
      <c r="IS137" s="54"/>
      <c r="IT137" s="54"/>
      <c r="IU137" s="54"/>
      <c r="IV137" s="54"/>
      <c r="IW137" s="54"/>
      <c r="IX137" s="54"/>
      <c r="IY137" s="54"/>
      <c r="IZ137" s="54"/>
      <c r="JA137" s="54"/>
      <c r="JB137" s="54"/>
    </row>
    <row x14ac:dyDescent="0.25" r="138" customHeight="1" ht="18">
      <c r="A138" s="54"/>
      <c r="B138" s="50"/>
      <c r="C138" s="50"/>
      <c r="D138" s="249"/>
      <c r="E138" s="249"/>
      <c r="F138" s="249"/>
      <c r="G138" s="249"/>
      <c r="H138" s="50"/>
      <c r="I138" s="52"/>
      <c r="J138" s="52"/>
      <c r="K138" s="52"/>
      <c r="L138" s="52"/>
      <c r="M138" s="52"/>
      <c r="N138" s="52"/>
      <c r="O138" s="52"/>
      <c r="P138" s="54"/>
      <c r="Q138" s="51"/>
      <c r="R138" s="54"/>
      <c r="S138" s="51"/>
      <c r="T138" s="51"/>
      <c r="U138" s="52"/>
      <c r="V138" s="52"/>
      <c r="W138" s="54"/>
      <c r="X138" s="51"/>
      <c r="Y138" s="51"/>
      <c r="Z138" s="52"/>
      <c r="AA138" s="52"/>
      <c r="AB138" s="54"/>
      <c r="AC138" s="51"/>
      <c r="AD138" s="51"/>
      <c r="AE138" s="52"/>
      <c r="AF138" s="52"/>
      <c r="AG138" s="54"/>
      <c r="AH138" s="51"/>
      <c r="AI138" s="51"/>
      <c r="AJ138" s="52"/>
      <c r="AK138" s="51"/>
      <c r="AL138" s="54"/>
      <c r="AM138" s="51"/>
      <c r="AN138" s="51"/>
      <c r="AO138" s="52"/>
      <c r="AP138" s="51"/>
      <c r="AQ138" s="54"/>
      <c r="AR138" s="51"/>
      <c r="AS138" s="51"/>
      <c r="AT138" s="52"/>
      <c r="AU138" s="51"/>
      <c r="AV138" s="54"/>
      <c r="AW138" s="51"/>
      <c r="AX138" s="51"/>
      <c r="AY138" s="52"/>
      <c r="AZ138" s="51"/>
      <c r="BA138" s="54"/>
      <c r="BB138" s="51"/>
      <c r="BC138" s="51"/>
      <c r="BD138" s="52"/>
      <c r="BE138" s="51"/>
      <c r="BF138" s="54"/>
      <c r="BG138" s="51"/>
      <c r="BH138" s="51"/>
      <c r="BI138" s="52"/>
      <c r="BJ138" s="51"/>
      <c r="BK138" s="54"/>
      <c r="BL138" s="51"/>
      <c r="BM138" s="51"/>
      <c r="BN138" s="52"/>
      <c r="BO138" s="51"/>
      <c r="BP138" s="54"/>
      <c r="BQ138" s="51"/>
      <c r="BR138" s="51"/>
      <c r="BS138" s="52"/>
      <c r="BT138" s="51"/>
      <c r="BU138" s="54"/>
      <c r="BV138" s="51"/>
      <c r="BW138" s="51"/>
      <c r="BX138" s="52"/>
      <c r="BY138" s="51"/>
      <c r="BZ138" s="52"/>
      <c r="CA138" s="54"/>
      <c r="CB138" s="54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/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/>
      <c r="EY138" s="54"/>
      <c r="EZ138" s="54"/>
      <c r="FA138" s="54"/>
      <c r="FB138" s="54"/>
      <c r="FC138" s="54"/>
      <c r="FD138" s="54"/>
      <c r="FE138" s="54"/>
      <c r="FF138" s="54"/>
      <c r="FG138" s="54"/>
      <c r="FH138" s="54"/>
      <c r="FI138" s="54"/>
      <c r="FJ138" s="54"/>
      <c r="FK138" s="54"/>
      <c r="FL138" s="54"/>
      <c r="FM138" s="54"/>
      <c r="FN138" s="54"/>
      <c r="FO138" s="54"/>
      <c r="FP138" s="54"/>
      <c r="FQ138" s="54"/>
      <c r="FR138" s="54"/>
      <c r="FS138" s="54"/>
      <c r="FT138" s="54"/>
      <c r="FU138" s="54"/>
      <c r="FV138" s="54"/>
      <c r="FW138" s="54"/>
      <c r="FX138" s="54"/>
      <c r="FY138" s="54"/>
      <c r="FZ138" s="54"/>
      <c r="GA138" s="54"/>
      <c r="GB138" s="54"/>
      <c r="GC138" s="54"/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/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/>
      <c r="II138" s="54"/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</row>
    <row x14ac:dyDescent="0.25" r="139" customHeight="1" ht="18">
      <c r="A139" s="54"/>
      <c r="B139" s="50"/>
      <c r="C139" s="50"/>
      <c r="D139" s="249"/>
      <c r="E139" s="249"/>
      <c r="F139" s="249"/>
      <c r="G139" s="249"/>
      <c r="H139" s="50"/>
      <c r="I139" s="52"/>
      <c r="J139" s="52"/>
      <c r="K139" s="52"/>
      <c r="L139" s="52"/>
      <c r="M139" s="52"/>
      <c r="N139" s="52"/>
      <c r="O139" s="52"/>
      <c r="P139" s="54"/>
      <c r="Q139" s="51"/>
      <c r="R139" s="54"/>
      <c r="S139" s="51"/>
      <c r="T139" s="51"/>
      <c r="U139" s="52"/>
      <c r="V139" s="52"/>
      <c r="W139" s="54"/>
      <c r="X139" s="51"/>
      <c r="Y139" s="51"/>
      <c r="Z139" s="52"/>
      <c r="AA139" s="52"/>
      <c r="AB139" s="54"/>
      <c r="AC139" s="51"/>
      <c r="AD139" s="51"/>
      <c r="AE139" s="52"/>
      <c r="AF139" s="52"/>
      <c r="AG139" s="54"/>
      <c r="AH139" s="51"/>
      <c r="AI139" s="51"/>
      <c r="AJ139" s="52"/>
      <c r="AK139" s="51"/>
      <c r="AL139" s="54"/>
      <c r="AM139" s="51"/>
      <c r="AN139" s="51"/>
      <c r="AO139" s="52"/>
      <c r="AP139" s="51"/>
      <c r="AQ139" s="54"/>
      <c r="AR139" s="51"/>
      <c r="AS139" s="51"/>
      <c r="AT139" s="52"/>
      <c r="AU139" s="51"/>
      <c r="AV139" s="54"/>
      <c r="AW139" s="51"/>
      <c r="AX139" s="51"/>
      <c r="AY139" s="52"/>
      <c r="AZ139" s="51"/>
      <c r="BA139" s="54"/>
      <c r="BB139" s="51"/>
      <c r="BC139" s="51"/>
      <c r="BD139" s="52"/>
      <c r="BE139" s="51"/>
      <c r="BF139" s="54"/>
      <c r="BG139" s="51"/>
      <c r="BH139" s="51"/>
      <c r="BI139" s="52"/>
      <c r="BJ139" s="51"/>
      <c r="BK139" s="54"/>
      <c r="BL139" s="51"/>
      <c r="BM139" s="51"/>
      <c r="BN139" s="52"/>
      <c r="BO139" s="51"/>
      <c r="BP139" s="54"/>
      <c r="BQ139" s="51"/>
      <c r="BR139" s="51"/>
      <c r="BS139" s="52"/>
      <c r="BT139" s="51"/>
      <c r="BU139" s="54"/>
      <c r="BV139" s="51"/>
      <c r="BW139" s="51"/>
      <c r="BX139" s="52"/>
      <c r="BY139" s="51"/>
      <c r="BZ139" s="52"/>
      <c r="CA139" s="54"/>
      <c r="CB139" s="54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/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</row>
    <row x14ac:dyDescent="0.25" r="140" customHeight="1" ht="18">
      <c r="A140" s="54"/>
      <c r="B140" s="50"/>
      <c r="C140" s="50"/>
      <c r="D140" s="249"/>
      <c r="E140" s="249"/>
      <c r="F140" s="249"/>
      <c r="G140" s="249"/>
      <c r="H140" s="50"/>
      <c r="I140" s="52"/>
      <c r="J140" s="52"/>
      <c r="K140" s="52"/>
      <c r="L140" s="52"/>
      <c r="M140" s="52"/>
      <c r="N140" s="52"/>
      <c r="O140" s="52"/>
      <c r="P140" s="54"/>
      <c r="Q140" s="51"/>
      <c r="R140" s="54"/>
      <c r="S140" s="51"/>
      <c r="T140" s="51"/>
      <c r="U140" s="52"/>
      <c r="V140" s="52"/>
      <c r="W140" s="54"/>
      <c r="X140" s="51"/>
      <c r="Y140" s="51"/>
      <c r="Z140" s="52"/>
      <c r="AA140" s="52"/>
      <c r="AB140" s="54"/>
      <c r="AC140" s="51"/>
      <c r="AD140" s="51"/>
      <c r="AE140" s="52"/>
      <c r="AF140" s="52"/>
      <c r="AG140" s="54"/>
      <c r="AH140" s="51"/>
      <c r="AI140" s="51"/>
      <c r="AJ140" s="52"/>
      <c r="AK140" s="51"/>
      <c r="AL140" s="54"/>
      <c r="AM140" s="51"/>
      <c r="AN140" s="51"/>
      <c r="AO140" s="52"/>
      <c r="AP140" s="51"/>
      <c r="AQ140" s="54"/>
      <c r="AR140" s="51"/>
      <c r="AS140" s="51"/>
      <c r="AT140" s="52"/>
      <c r="AU140" s="51"/>
      <c r="AV140" s="54"/>
      <c r="AW140" s="51"/>
      <c r="AX140" s="51"/>
      <c r="AY140" s="52"/>
      <c r="AZ140" s="51"/>
      <c r="BA140" s="54"/>
      <c r="BB140" s="51"/>
      <c r="BC140" s="51"/>
      <c r="BD140" s="52"/>
      <c r="BE140" s="51"/>
      <c r="BF140" s="54"/>
      <c r="BG140" s="51"/>
      <c r="BH140" s="51"/>
      <c r="BI140" s="52"/>
      <c r="BJ140" s="51"/>
      <c r="BK140" s="54"/>
      <c r="BL140" s="51"/>
      <c r="BM140" s="51"/>
      <c r="BN140" s="52"/>
      <c r="BO140" s="51"/>
      <c r="BP140" s="54"/>
      <c r="BQ140" s="51"/>
      <c r="BR140" s="51"/>
      <c r="BS140" s="52"/>
      <c r="BT140" s="51"/>
      <c r="BU140" s="54"/>
      <c r="BV140" s="51"/>
      <c r="BW140" s="51"/>
      <c r="BX140" s="52"/>
      <c r="BY140" s="51"/>
      <c r="BZ140" s="52"/>
      <c r="CA140" s="54"/>
      <c r="CB140" s="54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/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/>
      <c r="FA140" s="54"/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</row>
    <row x14ac:dyDescent="0.25" r="141" customHeight="1" ht="18">
      <c r="A141" s="54"/>
      <c r="B141" s="50"/>
      <c r="C141" s="50"/>
      <c r="D141" s="249"/>
      <c r="E141" s="249"/>
      <c r="F141" s="249"/>
      <c r="G141" s="249"/>
      <c r="H141" s="50"/>
      <c r="I141" s="52"/>
      <c r="J141" s="52"/>
      <c r="K141" s="52"/>
      <c r="L141" s="52"/>
      <c r="M141" s="52"/>
      <c r="N141" s="52"/>
      <c r="O141" s="52"/>
      <c r="P141" s="54"/>
      <c r="Q141" s="51"/>
      <c r="R141" s="54"/>
      <c r="S141" s="51"/>
      <c r="T141" s="51"/>
      <c r="U141" s="52"/>
      <c r="V141" s="52"/>
      <c r="W141" s="54"/>
      <c r="X141" s="51"/>
      <c r="Y141" s="51"/>
      <c r="Z141" s="52"/>
      <c r="AA141" s="52"/>
      <c r="AB141" s="54"/>
      <c r="AC141" s="51"/>
      <c r="AD141" s="51"/>
      <c r="AE141" s="52"/>
      <c r="AF141" s="52"/>
      <c r="AG141" s="54"/>
      <c r="AH141" s="51"/>
      <c r="AI141" s="51"/>
      <c r="AJ141" s="52"/>
      <c r="AK141" s="51"/>
      <c r="AL141" s="54"/>
      <c r="AM141" s="51"/>
      <c r="AN141" s="51"/>
      <c r="AO141" s="52"/>
      <c r="AP141" s="51"/>
      <c r="AQ141" s="54"/>
      <c r="AR141" s="51"/>
      <c r="AS141" s="51"/>
      <c r="AT141" s="52"/>
      <c r="AU141" s="51"/>
      <c r="AV141" s="54"/>
      <c r="AW141" s="51"/>
      <c r="AX141" s="51"/>
      <c r="AY141" s="52"/>
      <c r="AZ141" s="51"/>
      <c r="BA141" s="54"/>
      <c r="BB141" s="51"/>
      <c r="BC141" s="51"/>
      <c r="BD141" s="52"/>
      <c r="BE141" s="51"/>
      <c r="BF141" s="54"/>
      <c r="BG141" s="51"/>
      <c r="BH141" s="51"/>
      <c r="BI141" s="52"/>
      <c r="BJ141" s="51"/>
      <c r="BK141" s="54"/>
      <c r="BL141" s="51"/>
      <c r="BM141" s="51"/>
      <c r="BN141" s="52"/>
      <c r="BO141" s="51"/>
      <c r="BP141" s="54"/>
      <c r="BQ141" s="51"/>
      <c r="BR141" s="51"/>
      <c r="BS141" s="52"/>
      <c r="BT141" s="51"/>
      <c r="BU141" s="54"/>
      <c r="BV141" s="51"/>
      <c r="BW141" s="51"/>
      <c r="BX141" s="52"/>
      <c r="BY141" s="51"/>
      <c r="BZ141" s="52"/>
      <c r="CA141" s="54"/>
      <c r="CB141" s="54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  <c r="DS141" s="72"/>
      <c r="DT141" s="72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/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/>
      <c r="FA141" s="54"/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</row>
    <row x14ac:dyDescent="0.25" r="142" customHeight="1" ht="18">
      <c r="A142" s="54"/>
      <c r="B142" s="50"/>
      <c r="C142" s="50"/>
      <c r="D142" s="249"/>
      <c r="E142" s="249"/>
      <c r="F142" s="249"/>
      <c r="G142" s="249"/>
      <c r="H142" s="50"/>
      <c r="I142" s="52"/>
      <c r="J142" s="52"/>
      <c r="K142" s="52"/>
      <c r="L142" s="52"/>
      <c r="M142" s="52"/>
      <c r="N142" s="52"/>
      <c r="O142" s="52"/>
      <c r="P142" s="54"/>
      <c r="Q142" s="51"/>
      <c r="R142" s="54"/>
      <c r="S142" s="51"/>
      <c r="T142" s="51"/>
      <c r="U142" s="52"/>
      <c r="V142" s="52"/>
      <c r="W142" s="54"/>
      <c r="X142" s="51"/>
      <c r="Y142" s="51"/>
      <c r="Z142" s="52"/>
      <c r="AA142" s="52"/>
      <c r="AB142" s="54"/>
      <c r="AC142" s="51"/>
      <c r="AD142" s="51"/>
      <c r="AE142" s="52"/>
      <c r="AF142" s="52"/>
      <c r="AG142" s="54"/>
      <c r="AH142" s="51"/>
      <c r="AI142" s="51"/>
      <c r="AJ142" s="52"/>
      <c r="AK142" s="51"/>
      <c r="AL142" s="54"/>
      <c r="AM142" s="51"/>
      <c r="AN142" s="51"/>
      <c r="AO142" s="52"/>
      <c r="AP142" s="51"/>
      <c r="AQ142" s="54"/>
      <c r="AR142" s="51"/>
      <c r="AS142" s="51"/>
      <c r="AT142" s="52"/>
      <c r="AU142" s="51"/>
      <c r="AV142" s="54"/>
      <c r="AW142" s="51"/>
      <c r="AX142" s="51"/>
      <c r="AY142" s="52"/>
      <c r="AZ142" s="51"/>
      <c r="BA142" s="54"/>
      <c r="BB142" s="51"/>
      <c r="BC142" s="51"/>
      <c r="BD142" s="52"/>
      <c r="BE142" s="51"/>
      <c r="BF142" s="54"/>
      <c r="BG142" s="51"/>
      <c r="BH142" s="51"/>
      <c r="BI142" s="52"/>
      <c r="BJ142" s="51"/>
      <c r="BK142" s="54"/>
      <c r="BL142" s="51"/>
      <c r="BM142" s="51"/>
      <c r="BN142" s="52"/>
      <c r="BO142" s="51"/>
      <c r="BP142" s="54"/>
      <c r="BQ142" s="51"/>
      <c r="BR142" s="51"/>
      <c r="BS142" s="52"/>
      <c r="BT142" s="51"/>
      <c r="BU142" s="54"/>
      <c r="BV142" s="51"/>
      <c r="BW142" s="51"/>
      <c r="BX142" s="52"/>
      <c r="BY142" s="51"/>
      <c r="BZ142" s="52"/>
      <c r="CA142" s="54"/>
      <c r="CB142" s="54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/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</row>
    <row x14ac:dyDescent="0.25" r="143" customHeight="1" ht="18">
      <c r="A143" s="54"/>
      <c r="B143" s="50"/>
      <c r="C143" s="50"/>
      <c r="D143" s="249"/>
      <c r="E143" s="249"/>
      <c r="F143" s="249"/>
      <c r="G143" s="249"/>
      <c r="H143" s="50"/>
      <c r="I143" s="52"/>
      <c r="J143" s="52"/>
      <c r="K143" s="52"/>
      <c r="L143" s="52"/>
      <c r="M143" s="52"/>
      <c r="N143" s="52"/>
      <c r="O143" s="52"/>
      <c r="P143" s="54"/>
      <c r="Q143" s="51"/>
      <c r="R143" s="54"/>
      <c r="S143" s="51"/>
      <c r="T143" s="51"/>
      <c r="U143" s="52"/>
      <c r="V143" s="52"/>
      <c r="W143" s="54"/>
      <c r="X143" s="51"/>
      <c r="Y143" s="51"/>
      <c r="Z143" s="52"/>
      <c r="AA143" s="52"/>
      <c r="AB143" s="54"/>
      <c r="AC143" s="51"/>
      <c r="AD143" s="51"/>
      <c r="AE143" s="52"/>
      <c r="AF143" s="52"/>
      <c r="AG143" s="54"/>
      <c r="AH143" s="51"/>
      <c r="AI143" s="51"/>
      <c r="AJ143" s="52"/>
      <c r="AK143" s="51"/>
      <c r="AL143" s="54"/>
      <c r="AM143" s="51"/>
      <c r="AN143" s="51"/>
      <c r="AO143" s="52"/>
      <c r="AP143" s="51"/>
      <c r="AQ143" s="54"/>
      <c r="AR143" s="51"/>
      <c r="AS143" s="51"/>
      <c r="AT143" s="52"/>
      <c r="AU143" s="51"/>
      <c r="AV143" s="54"/>
      <c r="AW143" s="51"/>
      <c r="AX143" s="51"/>
      <c r="AY143" s="52"/>
      <c r="AZ143" s="51"/>
      <c r="BA143" s="54"/>
      <c r="BB143" s="51"/>
      <c r="BC143" s="51"/>
      <c r="BD143" s="52"/>
      <c r="BE143" s="51"/>
      <c r="BF143" s="54"/>
      <c r="BG143" s="51"/>
      <c r="BH143" s="51"/>
      <c r="BI143" s="52"/>
      <c r="BJ143" s="51"/>
      <c r="BK143" s="54"/>
      <c r="BL143" s="51"/>
      <c r="BM143" s="51"/>
      <c r="BN143" s="52"/>
      <c r="BO143" s="51"/>
      <c r="BP143" s="54"/>
      <c r="BQ143" s="51"/>
      <c r="BR143" s="51"/>
      <c r="BS143" s="52"/>
      <c r="BT143" s="51"/>
      <c r="BU143" s="54"/>
      <c r="BV143" s="51"/>
      <c r="BW143" s="51"/>
      <c r="BX143" s="52"/>
      <c r="BY143" s="51"/>
      <c r="BZ143" s="52"/>
      <c r="CA143" s="54"/>
      <c r="CB143" s="54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  <c r="DS143" s="72"/>
      <c r="DT143" s="72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/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/>
      <c r="FA143" s="54"/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</row>
    <row x14ac:dyDescent="0.25" r="144" customHeight="1" ht="18">
      <c r="A144" s="54"/>
      <c r="B144" s="50"/>
      <c r="C144" s="50"/>
      <c r="D144" s="249"/>
      <c r="E144" s="249"/>
      <c r="F144" s="249"/>
      <c r="G144" s="249"/>
      <c r="H144" s="50"/>
      <c r="I144" s="52"/>
      <c r="J144" s="52"/>
      <c r="K144" s="52"/>
      <c r="L144" s="52"/>
      <c r="M144" s="52"/>
      <c r="N144" s="52"/>
      <c r="O144" s="52"/>
      <c r="P144" s="54"/>
      <c r="Q144" s="51"/>
      <c r="R144" s="54"/>
      <c r="S144" s="51"/>
      <c r="T144" s="51"/>
      <c r="U144" s="52"/>
      <c r="V144" s="52"/>
      <c r="W144" s="54"/>
      <c r="X144" s="51"/>
      <c r="Y144" s="51"/>
      <c r="Z144" s="52"/>
      <c r="AA144" s="52"/>
      <c r="AB144" s="54"/>
      <c r="AC144" s="51"/>
      <c r="AD144" s="51"/>
      <c r="AE144" s="52"/>
      <c r="AF144" s="52"/>
      <c r="AG144" s="54"/>
      <c r="AH144" s="51"/>
      <c r="AI144" s="51"/>
      <c r="AJ144" s="52"/>
      <c r="AK144" s="51"/>
      <c r="AL144" s="54"/>
      <c r="AM144" s="51"/>
      <c r="AN144" s="51"/>
      <c r="AO144" s="52"/>
      <c r="AP144" s="51"/>
      <c r="AQ144" s="54"/>
      <c r="AR144" s="51"/>
      <c r="AS144" s="51"/>
      <c r="AT144" s="52"/>
      <c r="AU144" s="51"/>
      <c r="AV144" s="54"/>
      <c r="AW144" s="51"/>
      <c r="AX144" s="51"/>
      <c r="AY144" s="52"/>
      <c r="AZ144" s="51"/>
      <c r="BA144" s="54"/>
      <c r="BB144" s="51"/>
      <c r="BC144" s="51"/>
      <c r="BD144" s="52"/>
      <c r="BE144" s="51"/>
      <c r="BF144" s="54"/>
      <c r="BG144" s="51"/>
      <c r="BH144" s="51"/>
      <c r="BI144" s="52"/>
      <c r="BJ144" s="51"/>
      <c r="BK144" s="54"/>
      <c r="BL144" s="51"/>
      <c r="BM144" s="51"/>
      <c r="BN144" s="52"/>
      <c r="BO144" s="51"/>
      <c r="BP144" s="54"/>
      <c r="BQ144" s="51"/>
      <c r="BR144" s="51"/>
      <c r="BS144" s="52"/>
      <c r="BT144" s="51"/>
      <c r="BU144" s="54"/>
      <c r="BV144" s="51"/>
      <c r="BW144" s="51"/>
      <c r="BX144" s="52"/>
      <c r="BY144" s="51"/>
      <c r="BZ144" s="52"/>
      <c r="CA144" s="54"/>
      <c r="CB144" s="54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  <c r="DS144" s="72"/>
      <c r="DT144" s="72"/>
      <c r="DU144" s="54"/>
      <c r="DV144" s="54"/>
      <c r="DW144" s="54"/>
      <c r="DX144" s="54"/>
      <c r="DY144" s="54"/>
      <c r="DZ144" s="54"/>
      <c r="EA144" s="54"/>
      <c r="EB144" s="54"/>
      <c r="EC144" s="54"/>
      <c r="ED144" s="54"/>
      <c r="EE144" s="54"/>
      <c r="EF144" s="54"/>
      <c r="EG144" s="54"/>
      <c r="EH144" s="54"/>
      <c r="EI144" s="54"/>
      <c r="EJ144" s="54"/>
      <c r="EK144" s="54"/>
      <c r="EL144" s="54"/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/>
      <c r="EX144" s="54"/>
      <c r="EY144" s="54"/>
      <c r="EZ144" s="54"/>
      <c r="FA144" s="54"/>
      <c r="FB144" s="54"/>
      <c r="FC144" s="54"/>
      <c r="FD144" s="54"/>
      <c r="FE144" s="54"/>
      <c r="FF144" s="54"/>
      <c r="FG144" s="54"/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/>
      <c r="FS144" s="54"/>
      <c r="FT144" s="54"/>
      <c r="FU144" s="54"/>
      <c r="FV144" s="54"/>
      <c r="FW144" s="54"/>
      <c r="FX144" s="54"/>
      <c r="FY144" s="54"/>
      <c r="FZ144" s="54"/>
      <c r="GA144" s="54"/>
      <c r="GB144" s="54"/>
      <c r="GC144" s="54"/>
      <c r="GD144" s="54"/>
      <c r="GE144" s="54"/>
      <c r="GF144" s="54"/>
      <c r="GG144" s="54"/>
      <c r="GH144" s="54"/>
      <c r="GI144" s="54"/>
      <c r="GJ144" s="54"/>
      <c r="GK144" s="54"/>
      <c r="GL144" s="54"/>
      <c r="GM144" s="54"/>
      <c r="GN144" s="54"/>
      <c r="GO144" s="54"/>
      <c r="GP144" s="54"/>
      <c r="GQ144" s="54"/>
      <c r="GR144" s="54"/>
      <c r="GS144" s="54"/>
      <c r="GT144" s="54"/>
      <c r="GU144" s="54"/>
      <c r="GV144" s="54"/>
      <c r="GW144" s="54"/>
      <c r="GX144" s="54"/>
      <c r="GY144" s="54"/>
      <c r="GZ144" s="54"/>
      <c r="HA144" s="54"/>
      <c r="HB144" s="54"/>
      <c r="HC144" s="54"/>
      <c r="HD144" s="54"/>
      <c r="HE144" s="54"/>
      <c r="HF144" s="54"/>
      <c r="HG144" s="54"/>
      <c r="HH144" s="54"/>
      <c r="HI144" s="54"/>
      <c r="HJ144" s="54"/>
      <c r="HK144" s="54"/>
      <c r="HL144" s="54"/>
      <c r="HM144" s="54"/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/>
      <c r="IP144" s="54"/>
      <c r="IQ144" s="54"/>
      <c r="IR144" s="54"/>
      <c r="IS144" s="54"/>
      <c r="IT144" s="54"/>
      <c r="IU144" s="54"/>
      <c r="IV144" s="54"/>
      <c r="IW144" s="54"/>
      <c r="IX144" s="54"/>
      <c r="IY144" s="54"/>
      <c r="IZ144" s="54"/>
      <c r="JA144" s="54"/>
      <c r="JB144" s="54"/>
    </row>
    <row x14ac:dyDescent="0.25" r="145" customHeight="1" ht="18">
      <c r="A145" s="54"/>
      <c r="B145" s="50"/>
      <c r="C145" s="50"/>
      <c r="D145" s="249"/>
      <c r="E145" s="249"/>
      <c r="F145" s="249"/>
      <c r="G145" s="249"/>
      <c r="H145" s="50"/>
      <c r="I145" s="52"/>
      <c r="J145" s="52"/>
      <c r="K145" s="52"/>
      <c r="L145" s="52"/>
      <c r="M145" s="52"/>
      <c r="N145" s="52"/>
      <c r="O145" s="52"/>
      <c r="P145" s="54"/>
      <c r="Q145" s="51"/>
      <c r="R145" s="54"/>
      <c r="S145" s="51"/>
      <c r="T145" s="51"/>
      <c r="U145" s="52"/>
      <c r="V145" s="52"/>
      <c r="W145" s="54"/>
      <c r="X145" s="51"/>
      <c r="Y145" s="51"/>
      <c r="Z145" s="52"/>
      <c r="AA145" s="52"/>
      <c r="AB145" s="54"/>
      <c r="AC145" s="51"/>
      <c r="AD145" s="51"/>
      <c r="AE145" s="52"/>
      <c r="AF145" s="52"/>
      <c r="AG145" s="54"/>
      <c r="AH145" s="51"/>
      <c r="AI145" s="51"/>
      <c r="AJ145" s="52"/>
      <c r="AK145" s="51"/>
      <c r="AL145" s="54"/>
      <c r="AM145" s="51"/>
      <c r="AN145" s="51"/>
      <c r="AO145" s="52"/>
      <c r="AP145" s="51"/>
      <c r="AQ145" s="54"/>
      <c r="AR145" s="51"/>
      <c r="AS145" s="51"/>
      <c r="AT145" s="52"/>
      <c r="AU145" s="51"/>
      <c r="AV145" s="54"/>
      <c r="AW145" s="51"/>
      <c r="AX145" s="51"/>
      <c r="AY145" s="52"/>
      <c r="AZ145" s="51"/>
      <c r="BA145" s="54"/>
      <c r="BB145" s="51"/>
      <c r="BC145" s="51"/>
      <c r="BD145" s="52"/>
      <c r="BE145" s="51"/>
      <c r="BF145" s="54"/>
      <c r="BG145" s="51"/>
      <c r="BH145" s="51"/>
      <c r="BI145" s="52"/>
      <c r="BJ145" s="51"/>
      <c r="BK145" s="54"/>
      <c r="BL145" s="51"/>
      <c r="BM145" s="51"/>
      <c r="BN145" s="52"/>
      <c r="BO145" s="51"/>
      <c r="BP145" s="54"/>
      <c r="BQ145" s="51"/>
      <c r="BR145" s="51"/>
      <c r="BS145" s="52"/>
      <c r="BT145" s="51"/>
      <c r="BU145" s="54"/>
      <c r="BV145" s="51"/>
      <c r="BW145" s="51"/>
      <c r="BX145" s="52"/>
      <c r="BY145" s="51"/>
      <c r="BZ145" s="52"/>
      <c r="CA145" s="54"/>
      <c r="CB145" s="54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54"/>
      <c r="DV145" s="54"/>
      <c r="DW145" s="54"/>
      <c r="DX145" s="54"/>
      <c r="DY145" s="54"/>
      <c r="DZ145" s="54"/>
      <c r="EA145" s="54"/>
      <c r="EB145" s="54"/>
      <c r="EC145" s="54"/>
      <c r="ED145" s="54"/>
      <c r="EE145" s="54"/>
      <c r="EF145" s="54"/>
      <c r="EG145" s="54"/>
      <c r="EH145" s="54"/>
      <c r="EI145" s="54"/>
      <c r="EJ145" s="54"/>
      <c r="EK145" s="54"/>
      <c r="EL145" s="54"/>
      <c r="EM145" s="54"/>
      <c r="EN145" s="54"/>
      <c r="EO145" s="54"/>
      <c r="EP145" s="54"/>
      <c r="EQ145" s="54"/>
      <c r="ER145" s="54"/>
      <c r="ES145" s="54"/>
      <c r="ET145" s="54"/>
      <c r="EU145" s="54"/>
      <c r="EV145" s="54"/>
      <c r="EW145" s="54"/>
      <c r="EX145" s="54"/>
      <c r="EY145" s="54"/>
      <c r="EZ145" s="54"/>
      <c r="FA145" s="54"/>
      <c r="FB145" s="54"/>
      <c r="FC145" s="54"/>
      <c r="FD145" s="54"/>
      <c r="FE145" s="54"/>
      <c r="FF145" s="54"/>
      <c r="FG145" s="54"/>
      <c r="FH145" s="54"/>
      <c r="FI145" s="54"/>
      <c r="FJ145" s="54"/>
      <c r="FK145" s="54"/>
      <c r="FL145" s="54"/>
      <c r="FM145" s="54"/>
      <c r="FN145" s="54"/>
      <c r="FO145" s="54"/>
      <c r="FP145" s="54"/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/>
      <c r="GC145" s="54"/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</row>
    <row x14ac:dyDescent="0.25" r="146" customHeight="1" ht="18">
      <c r="A146" s="54"/>
      <c r="B146" s="50"/>
      <c r="C146" s="50"/>
      <c r="D146" s="249"/>
      <c r="E146" s="249"/>
      <c r="F146" s="249"/>
      <c r="G146" s="249"/>
      <c r="H146" s="50"/>
      <c r="I146" s="52"/>
      <c r="J146" s="52"/>
      <c r="K146" s="52"/>
      <c r="L146" s="52"/>
      <c r="M146" s="52"/>
      <c r="N146" s="52"/>
      <c r="O146" s="52"/>
      <c r="P146" s="54"/>
      <c r="Q146" s="51"/>
      <c r="R146" s="54"/>
      <c r="S146" s="51"/>
      <c r="T146" s="51"/>
      <c r="U146" s="52"/>
      <c r="V146" s="52"/>
      <c r="W146" s="54"/>
      <c r="X146" s="51"/>
      <c r="Y146" s="51"/>
      <c r="Z146" s="52"/>
      <c r="AA146" s="52"/>
      <c r="AB146" s="54"/>
      <c r="AC146" s="51"/>
      <c r="AD146" s="51"/>
      <c r="AE146" s="52"/>
      <c r="AF146" s="52"/>
      <c r="AG146" s="54"/>
      <c r="AH146" s="51"/>
      <c r="AI146" s="51"/>
      <c r="AJ146" s="52"/>
      <c r="AK146" s="51"/>
      <c r="AL146" s="54"/>
      <c r="AM146" s="51"/>
      <c r="AN146" s="51"/>
      <c r="AO146" s="52"/>
      <c r="AP146" s="51"/>
      <c r="AQ146" s="54"/>
      <c r="AR146" s="51"/>
      <c r="AS146" s="51"/>
      <c r="AT146" s="52"/>
      <c r="AU146" s="51"/>
      <c r="AV146" s="54"/>
      <c r="AW146" s="51"/>
      <c r="AX146" s="51"/>
      <c r="AY146" s="52"/>
      <c r="AZ146" s="51"/>
      <c r="BA146" s="54"/>
      <c r="BB146" s="51"/>
      <c r="BC146" s="51"/>
      <c r="BD146" s="52"/>
      <c r="BE146" s="51"/>
      <c r="BF146" s="54"/>
      <c r="BG146" s="51"/>
      <c r="BH146" s="51"/>
      <c r="BI146" s="52"/>
      <c r="BJ146" s="51"/>
      <c r="BK146" s="54"/>
      <c r="BL146" s="51"/>
      <c r="BM146" s="51"/>
      <c r="BN146" s="52"/>
      <c r="BO146" s="51"/>
      <c r="BP146" s="54"/>
      <c r="BQ146" s="51"/>
      <c r="BR146" s="51"/>
      <c r="BS146" s="52"/>
      <c r="BT146" s="51"/>
      <c r="BU146" s="54"/>
      <c r="BV146" s="51"/>
      <c r="BW146" s="51"/>
      <c r="BX146" s="52"/>
      <c r="BY146" s="51"/>
      <c r="BZ146" s="52"/>
      <c r="CA146" s="54"/>
      <c r="CB146" s="54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/>
      <c r="EN146" s="54"/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/>
      <c r="FH146" s="54"/>
      <c r="FI146" s="54"/>
      <c r="FJ146" s="54"/>
      <c r="FK146" s="54"/>
      <c r="FL146" s="54"/>
      <c r="FM146" s="54"/>
      <c r="FN146" s="54"/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/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</row>
    <row x14ac:dyDescent="0.25" r="147" customHeight="1" ht="18">
      <c r="A147" s="54"/>
      <c r="B147" s="50"/>
      <c r="C147" s="50"/>
      <c r="D147" s="249"/>
      <c r="E147" s="249"/>
      <c r="F147" s="249"/>
      <c r="G147" s="249"/>
      <c r="H147" s="50"/>
      <c r="I147" s="52"/>
      <c r="J147" s="52"/>
      <c r="K147" s="52"/>
      <c r="L147" s="52"/>
      <c r="M147" s="52"/>
      <c r="N147" s="52"/>
      <c r="O147" s="52"/>
      <c r="P147" s="54"/>
      <c r="Q147" s="51"/>
      <c r="R147" s="54"/>
      <c r="S147" s="51"/>
      <c r="T147" s="51"/>
      <c r="U147" s="52"/>
      <c r="V147" s="52"/>
      <c r="W147" s="54"/>
      <c r="X147" s="51"/>
      <c r="Y147" s="51"/>
      <c r="Z147" s="52"/>
      <c r="AA147" s="52"/>
      <c r="AB147" s="54"/>
      <c r="AC147" s="51"/>
      <c r="AD147" s="51"/>
      <c r="AE147" s="52"/>
      <c r="AF147" s="52"/>
      <c r="AG147" s="54"/>
      <c r="AH147" s="51"/>
      <c r="AI147" s="51"/>
      <c r="AJ147" s="52"/>
      <c r="AK147" s="51"/>
      <c r="AL147" s="54"/>
      <c r="AM147" s="51"/>
      <c r="AN147" s="51"/>
      <c r="AO147" s="52"/>
      <c r="AP147" s="51"/>
      <c r="AQ147" s="54"/>
      <c r="AR147" s="51"/>
      <c r="AS147" s="51"/>
      <c r="AT147" s="52"/>
      <c r="AU147" s="51"/>
      <c r="AV147" s="54"/>
      <c r="AW147" s="51"/>
      <c r="AX147" s="51"/>
      <c r="AY147" s="52"/>
      <c r="AZ147" s="51"/>
      <c r="BA147" s="54"/>
      <c r="BB147" s="51"/>
      <c r="BC147" s="51"/>
      <c r="BD147" s="52"/>
      <c r="BE147" s="51"/>
      <c r="BF147" s="54"/>
      <c r="BG147" s="51"/>
      <c r="BH147" s="51"/>
      <c r="BI147" s="52"/>
      <c r="BJ147" s="51"/>
      <c r="BK147" s="54"/>
      <c r="BL147" s="51"/>
      <c r="BM147" s="51"/>
      <c r="BN147" s="52"/>
      <c r="BO147" s="51"/>
      <c r="BP147" s="54"/>
      <c r="BQ147" s="51"/>
      <c r="BR147" s="51"/>
      <c r="BS147" s="52"/>
      <c r="BT147" s="51"/>
      <c r="BU147" s="54"/>
      <c r="BV147" s="51"/>
      <c r="BW147" s="51"/>
      <c r="BX147" s="52"/>
      <c r="BY147" s="51"/>
      <c r="BZ147" s="52"/>
      <c r="CA147" s="54"/>
      <c r="CB147" s="54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54"/>
      <c r="DV147" s="54"/>
      <c r="DW147" s="54"/>
      <c r="DX147" s="54"/>
      <c r="DY147" s="54"/>
      <c r="DZ147" s="54"/>
      <c r="EA147" s="54"/>
      <c r="EB147" s="54"/>
      <c r="EC147" s="54"/>
      <c r="ED147" s="54"/>
      <c r="EE147" s="54"/>
      <c r="EF147" s="54"/>
      <c r="EG147" s="54"/>
      <c r="EH147" s="54"/>
      <c r="EI147" s="54"/>
      <c r="EJ147" s="54"/>
      <c r="EK147" s="54"/>
      <c r="EL147" s="54"/>
      <c r="EM147" s="54"/>
      <c r="EN147" s="54"/>
      <c r="EO147" s="54"/>
      <c r="EP147" s="54"/>
      <c r="EQ147" s="54"/>
      <c r="ER147" s="54"/>
      <c r="ES147" s="54"/>
      <c r="ET147" s="54"/>
      <c r="EU147" s="54"/>
      <c r="EV147" s="54"/>
      <c r="EW147" s="54"/>
      <c r="EX147" s="54"/>
      <c r="EY147" s="54"/>
      <c r="EZ147" s="54"/>
      <c r="FA147" s="54"/>
      <c r="FB147" s="54"/>
      <c r="FC147" s="54"/>
      <c r="FD147" s="54"/>
      <c r="FE147" s="54"/>
      <c r="FF147" s="54"/>
      <c r="FG147" s="54"/>
      <c r="FH147" s="54"/>
      <c r="FI147" s="54"/>
      <c r="FJ147" s="54"/>
      <c r="FK147" s="54"/>
      <c r="FL147" s="54"/>
      <c r="FM147" s="54"/>
      <c r="FN147" s="54"/>
      <c r="FO147" s="54"/>
      <c r="FP147" s="54"/>
      <c r="FQ147" s="54"/>
      <c r="FR147" s="54"/>
      <c r="FS147" s="54"/>
      <c r="FT147" s="54"/>
      <c r="FU147" s="54"/>
      <c r="FV147" s="54"/>
      <c r="FW147" s="54"/>
      <c r="FX147" s="54"/>
      <c r="FY147" s="54"/>
      <c r="FZ147" s="54"/>
      <c r="GA147" s="54"/>
      <c r="GB147" s="54"/>
      <c r="GC147" s="54"/>
      <c r="GD147" s="54"/>
      <c r="GE147" s="54"/>
      <c r="GF147" s="54"/>
      <c r="GG147" s="54"/>
      <c r="GH147" s="54"/>
      <c r="GI147" s="54"/>
      <c r="GJ147" s="54"/>
      <c r="GK147" s="54"/>
      <c r="GL147" s="54"/>
      <c r="GM147" s="54"/>
      <c r="GN147" s="54"/>
      <c r="GO147" s="54"/>
      <c r="GP147" s="54"/>
      <c r="GQ147" s="54"/>
      <c r="GR147" s="54"/>
      <c r="GS147" s="54"/>
      <c r="GT147" s="54"/>
      <c r="GU147" s="54"/>
      <c r="GV147" s="54"/>
      <c r="GW147" s="54"/>
      <c r="GX147" s="54"/>
      <c r="GY147" s="54"/>
      <c r="GZ147" s="54"/>
      <c r="HA147" s="54"/>
      <c r="HB147" s="54"/>
      <c r="HC147" s="54"/>
      <c r="HD147" s="54"/>
      <c r="HE147" s="54"/>
      <c r="HF147" s="54"/>
      <c r="HG147" s="54"/>
      <c r="HH147" s="54"/>
      <c r="HI147" s="54"/>
      <c r="HJ147" s="54"/>
      <c r="HK147" s="54"/>
      <c r="HL147" s="54"/>
      <c r="HM147" s="54"/>
      <c r="HN147" s="54"/>
      <c r="HO147" s="54"/>
      <c r="HP147" s="54"/>
      <c r="HQ147" s="54"/>
      <c r="HR147" s="54"/>
      <c r="HS147" s="54"/>
      <c r="HT147" s="54"/>
      <c r="HU147" s="54"/>
      <c r="HV147" s="54"/>
      <c r="HW147" s="54"/>
      <c r="HX147" s="54"/>
      <c r="HY147" s="54"/>
      <c r="HZ147" s="54"/>
      <c r="IA147" s="54"/>
      <c r="IB147" s="54"/>
      <c r="IC147" s="54"/>
      <c r="ID147" s="54"/>
      <c r="IE147" s="54"/>
      <c r="IF147" s="54"/>
      <c r="IG147" s="54"/>
      <c r="IH147" s="54"/>
      <c r="II147" s="54"/>
      <c r="IJ147" s="54"/>
      <c r="IK147" s="54"/>
      <c r="IL147" s="54"/>
      <c r="IM147" s="54"/>
      <c r="IN147" s="54"/>
      <c r="IO147" s="54"/>
      <c r="IP147" s="54"/>
      <c r="IQ147" s="54"/>
      <c r="IR147" s="54"/>
      <c r="IS147" s="54"/>
      <c r="IT147" s="54"/>
      <c r="IU147" s="54"/>
      <c r="IV147" s="54"/>
      <c r="IW147" s="54"/>
      <c r="IX147" s="54"/>
      <c r="IY147" s="54"/>
      <c r="IZ147" s="54"/>
      <c r="JA147" s="54"/>
      <c r="JB147" s="54"/>
    </row>
    <row x14ac:dyDescent="0.25" r="148" customHeight="1" ht="18">
      <c r="A148" s="54"/>
      <c r="B148" s="50"/>
      <c r="C148" s="50"/>
      <c r="D148" s="249"/>
      <c r="E148" s="249"/>
      <c r="F148" s="249"/>
      <c r="G148" s="249"/>
      <c r="H148" s="50"/>
      <c r="I148" s="52"/>
      <c r="J148" s="52"/>
      <c r="K148" s="52"/>
      <c r="L148" s="52"/>
      <c r="M148" s="52"/>
      <c r="N148" s="52"/>
      <c r="O148" s="52"/>
      <c r="P148" s="54"/>
      <c r="Q148" s="51"/>
      <c r="R148" s="54"/>
      <c r="S148" s="51"/>
      <c r="T148" s="51"/>
      <c r="U148" s="52"/>
      <c r="V148" s="52"/>
      <c r="W148" s="54"/>
      <c r="X148" s="51"/>
      <c r="Y148" s="51"/>
      <c r="Z148" s="52"/>
      <c r="AA148" s="52"/>
      <c r="AB148" s="54"/>
      <c r="AC148" s="51"/>
      <c r="AD148" s="51"/>
      <c r="AE148" s="52"/>
      <c r="AF148" s="52"/>
      <c r="AG148" s="54"/>
      <c r="AH148" s="51"/>
      <c r="AI148" s="51"/>
      <c r="AJ148" s="52"/>
      <c r="AK148" s="51"/>
      <c r="AL148" s="54"/>
      <c r="AM148" s="51"/>
      <c r="AN148" s="51"/>
      <c r="AO148" s="52"/>
      <c r="AP148" s="51"/>
      <c r="AQ148" s="54"/>
      <c r="AR148" s="51"/>
      <c r="AS148" s="51"/>
      <c r="AT148" s="52"/>
      <c r="AU148" s="51"/>
      <c r="AV148" s="54"/>
      <c r="AW148" s="51"/>
      <c r="AX148" s="51"/>
      <c r="AY148" s="52"/>
      <c r="AZ148" s="51"/>
      <c r="BA148" s="54"/>
      <c r="BB148" s="51"/>
      <c r="BC148" s="51"/>
      <c r="BD148" s="52"/>
      <c r="BE148" s="51"/>
      <c r="BF148" s="54"/>
      <c r="BG148" s="51"/>
      <c r="BH148" s="51"/>
      <c r="BI148" s="52"/>
      <c r="BJ148" s="51"/>
      <c r="BK148" s="54"/>
      <c r="BL148" s="51"/>
      <c r="BM148" s="51"/>
      <c r="BN148" s="52"/>
      <c r="BO148" s="51"/>
      <c r="BP148" s="54"/>
      <c r="BQ148" s="51"/>
      <c r="BR148" s="51"/>
      <c r="BS148" s="52"/>
      <c r="BT148" s="51"/>
      <c r="BU148" s="54"/>
      <c r="BV148" s="51"/>
      <c r="BW148" s="51"/>
      <c r="BX148" s="52"/>
      <c r="BY148" s="51"/>
      <c r="BZ148" s="52"/>
      <c r="CA148" s="54"/>
      <c r="CB148" s="54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  <c r="DS148" s="72"/>
      <c r="DT148" s="72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/>
      <c r="EP148" s="54"/>
      <c r="EQ148" s="54"/>
      <c r="ER148" s="54"/>
      <c r="ES148" s="54"/>
      <c r="ET148" s="54"/>
      <c r="EU148" s="54"/>
      <c r="EV148" s="54"/>
      <c r="EW148" s="54"/>
      <c r="EX148" s="54"/>
      <c r="EY148" s="54"/>
      <c r="EZ148" s="54"/>
      <c r="FA148" s="54"/>
      <c r="FB148" s="54"/>
      <c r="FC148" s="54"/>
      <c r="FD148" s="54"/>
      <c r="FE148" s="54"/>
      <c r="FF148" s="54"/>
      <c r="FG148" s="54"/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/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/>
      <c r="HP148" s="54"/>
      <c r="HQ148" s="54"/>
      <c r="HR148" s="54"/>
      <c r="HS148" s="54"/>
      <c r="HT148" s="54"/>
      <c r="HU148" s="54"/>
      <c r="HV148" s="54"/>
      <c r="HW148" s="54"/>
      <c r="HX148" s="54"/>
      <c r="HY148" s="54"/>
      <c r="HZ148" s="54"/>
      <c r="IA148" s="54"/>
      <c r="IB148" s="54"/>
      <c r="IC148" s="54"/>
      <c r="ID148" s="54"/>
      <c r="IE148" s="54"/>
      <c r="IF148" s="54"/>
      <c r="IG148" s="54"/>
      <c r="IH148" s="54"/>
      <c r="II148" s="54"/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</row>
    <row x14ac:dyDescent="0.25" r="149" customHeight="1" ht="18">
      <c r="A149" s="54"/>
      <c r="B149" s="50"/>
      <c r="C149" s="50"/>
      <c r="D149" s="249"/>
      <c r="E149" s="249"/>
      <c r="F149" s="249"/>
      <c r="G149" s="249"/>
      <c r="H149" s="50"/>
      <c r="I149" s="52"/>
      <c r="J149" s="52"/>
      <c r="K149" s="52"/>
      <c r="L149" s="52"/>
      <c r="M149" s="52"/>
      <c r="N149" s="52"/>
      <c r="O149" s="52"/>
      <c r="P149" s="54"/>
      <c r="Q149" s="51"/>
      <c r="R149" s="54"/>
      <c r="S149" s="51"/>
      <c r="T149" s="51"/>
      <c r="U149" s="52"/>
      <c r="V149" s="52"/>
      <c r="W149" s="54"/>
      <c r="X149" s="51"/>
      <c r="Y149" s="51"/>
      <c r="Z149" s="52"/>
      <c r="AA149" s="52"/>
      <c r="AB149" s="54"/>
      <c r="AC149" s="51"/>
      <c r="AD149" s="51"/>
      <c r="AE149" s="52"/>
      <c r="AF149" s="52"/>
      <c r="AG149" s="54"/>
      <c r="AH149" s="51"/>
      <c r="AI149" s="51"/>
      <c r="AJ149" s="52"/>
      <c r="AK149" s="51"/>
      <c r="AL149" s="54"/>
      <c r="AM149" s="51"/>
      <c r="AN149" s="51"/>
      <c r="AO149" s="52"/>
      <c r="AP149" s="51"/>
      <c r="AQ149" s="54"/>
      <c r="AR149" s="51"/>
      <c r="AS149" s="51"/>
      <c r="AT149" s="52"/>
      <c r="AU149" s="51"/>
      <c r="AV149" s="54"/>
      <c r="AW149" s="51"/>
      <c r="AX149" s="51"/>
      <c r="AY149" s="52"/>
      <c r="AZ149" s="51"/>
      <c r="BA149" s="54"/>
      <c r="BB149" s="51"/>
      <c r="BC149" s="51"/>
      <c r="BD149" s="52"/>
      <c r="BE149" s="51"/>
      <c r="BF149" s="54"/>
      <c r="BG149" s="51"/>
      <c r="BH149" s="51"/>
      <c r="BI149" s="52"/>
      <c r="BJ149" s="51"/>
      <c r="BK149" s="54"/>
      <c r="BL149" s="51"/>
      <c r="BM149" s="51"/>
      <c r="BN149" s="52"/>
      <c r="BO149" s="51"/>
      <c r="BP149" s="54"/>
      <c r="BQ149" s="51"/>
      <c r="BR149" s="51"/>
      <c r="BS149" s="52"/>
      <c r="BT149" s="51"/>
      <c r="BU149" s="54"/>
      <c r="BV149" s="51"/>
      <c r="BW149" s="51"/>
      <c r="BX149" s="52"/>
      <c r="BY149" s="51"/>
      <c r="BZ149" s="52"/>
      <c r="CA149" s="54"/>
      <c r="CB149" s="54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  <c r="DS149" s="72"/>
      <c r="DT149" s="72"/>
      <c r="DU149" s="54"/>
      <c r="DV149" s="54"/>
      <c r="DW149" s="54"/>
      <c r="DX149" s="54"/>
      <c r="DY149" s="54"/>
      <c r="DZ149" s="54"/>
      <c r="EA149" s="54"/>
      <c r="EB149" s="54"/>
      <c r="EC149" s="54"/>
      <c r="ED149" s="54"/>
      <c r="EE149" s="54"/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/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/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/>
      <c r="HG149" s="54"/>
      <c r="HH149" s="54"/>
      <c r="HI149" s="54"/>
      <c r="HJ149" s="54"/>
      <c r="HK149" s="54"/>
      <c r="HL149" s="54"/>
      <c r="HM149" s="54"/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</row>
    <row x14ac:dyDescent="0.25" r="150" customHeight="1" ht="18">
      <c r="A150" s="54"/>
      <c r="B150" s="50"/>
      <c r="C150" s="50"/>
      <c r="D150" s="249"/>
      <c r="E150" s="249"/>
      <c r="F150" s="249"/>
      <c r="G150" s="249"/>
      <c r="H150" s="50"/>
      <c r="I150" s="52"/>
      <c r="J150" s="52"/>
      <c r="K150" s="52"/>
      <c r="L150" s="52"/>
      <c r="M150" s="52"/>
      <c r="N150" s="52"/>
      <c r="O150" s="52"/>
      <c r="P150" s="54"/>
      <c r="Q150" s="51"/>
      <c r="R150" s="54"/>
      <c r="S150" s="51"/>
      <c r="T150" s="51"/>
      <c r="U150" s="52"/>
      <c r="V150" s="52"/>
      <c r="W150" s="54"/>
      <c r="X150" s="51"/>
      <c r="Y150" s="51"/>
      <c r="Z150" s="52"/>
      <c r="AA150" s="52"/>
      <c r="AB150" s="54"/>
      <c r="AC150" s="51"/>
      <c r="AD150" s="51"/>
      <c r="AE150" s="52"/>
      <c r="AF150" s="52"/>
      <c r="AG150" s="54"/>
      <c r="AH150" s="51"/>
      <c r="AI150" s="51"/>
      <c r="AJ150" s="52"/>
      <c r="AK150" s="51"/>
      <c r="AL150" s="54"/>
      <c r="AM150" s="51"/>
      <c r="AN150" s="51"/>
      <c r="AO150" s="52"/>
      <c r="AP150" s="51"/>
      <c r="AQ150" s="54"/>
      <c r="AR150" s="51"/>
      <c r="AS150" s="51"/>
      <c r="AT150" s="52"/>
      <c r="AU150" s="51"/>
      <c r="AV150" s="54"/>
      <c r="AW150" s="51"/>
      <c r="AX150" s="51"/>
      <c r="AY150" s="52"/>
      <c r="AZ150" s="51"/>
      <c r="BA150" s="54"/>
      <c r="BB150" s="51"/>
      <c r="BC150" s="51"/>
      <c r="BD150" s="52"/>
      <c r="BE150" s="51"/>
      <c r="BF150" s="54"/>
      <c r="BG150" s="51"/>
      <c r="BH150" s="51"/>
      <c r="BI150" s="52"/>
      <c r="BJ150" s="51"/>
      <c r="BK150" s="54"/>
      <c r="BL150" s="51"/>
      <c r="BM150" s="51"/>
      <c r="BN150" s="52"/>
      <c r="BO150" s="51"/>
      <c r="BP150" s="54"/>
      <c r="BQ150" s="51"/>
      <c r="BR150" s="51"/>
      <c r="BS150" s="52"/>
      <c r="BT150" s="51"/>
      <c r="BU150" s="54"/>
      <c r="BV150" s="51"/>
      <c r="BW150" s="51"/>
      <c r="BX150" s="52"/>
      <c r="BY150" s="51"/>
      <c r="BZ150" s="52"/>
      <c r="CA150" s="54"/>
      <c r="CB150" s="54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  <c r="DS150" s="72"/>
      <c r="DT150" s="72"/>
      <c r="DU150" s="54"/>
      <c r="DV150" s="54"/>
      <c r="DW150" s="54"/>
      <c r="DX150" s="54"/>
      <c r="DY150" s="54"/>
      <c r="DZ150" s="54"/>
      <c r="EA150" s="54"/>
      <c r="EB150" s="54"/>
      <c r="EC150" s="54"/>
      <c r="ED150" s="54"/>
      <c r="EE150" s="54"/>
      <c r="EF150" s="54"/>
      <c r="EG150" s="54"/>
      <c r="EH150" s="54"/>
      <c r="EI150" s="54"/>
      <c r="EJ150" s="54"/>
      <c r="EK150" s="54"/>
      <c r="EL150" s="54"/>
      <c r="EM150" s="54"/>
      <c r="EN150" s="54"/>
      <c r="EO150" s="54"/>
      <c r="EP150" s="54"/>
      <c r="EQ150" s="54"/>
      <c r="ER150" s="54"/>
      <c r="ES150" s="54"/>
      <c r="ET150" s="54"/>
      <c r="EU150" s="54"/>
      <c r="EV150" s="54"/>
      <c r="EW150" s="54"/>
      <c r="EX150" s="54"/>
      <c r="EY150" s="54"/>
      <c r="EZ150" s="54"/>
      <c r="FA150" s="54"/>
      <c r="FB150" s="54"/>
      <c r="FC150" s="54"/>
      <c r="FD150" s="54"/>
      <c r="FE150" s="54"/>
      <c r="FF150" s="54"/>
      <c r="FG150" s="54"/>
      <c r="FH150" s="54"/>
      <c r="FI150" s="54"/>
      <c r="FJ150" s="54"/>
      <c r="FK150" s="54"/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/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</row>
    <row x14ac:dyDescent="0.25" r="151" customHeight="1" ht="18">
      <c r="A151" s="54"/>
      <c r="B151" s="50"/>
      <c r="C151" s="50"/>
      <c r="D151" s="249"/>
      <c r="E151" s="249"/>
      <c r="F151" s="249"/>
      <c r="G151" s="249"/>
      <c r="H151" s="50"/>
      <c r="I151" s="52"/>
      <c r="J151" s="52"/>
      <c r="K151" s="52"/>
      <c r="L151" s="52"/>
      <c r="M151" s="52"/>
      <c r="N151" s="52"/>
      <c r="O151" s="52"/>
      <c r="P151" s="54"/>
      <c r="Q151" s="51"/>
      <c r="R151" s="54"/>
      <c r="S151" s="51"/>
      <c r="T151" s="51"/>
      <c r="U151" s="52"/>
      <c r="V151" s="52"/>
      <c r="W151" s="54"/>
      <c r="X151" s="51"/>
      <c r="Y151" s="51"/>
      <c r="Z151" s="52"/>
      <c r="AA151" s="52"/>
      <c r="AB151" s="54"/>
      <c r="AC151" s="51"/>
      <c r="AD151" s="51"/>
      <c r="AE151" s="52"/>
      <c r="AF151" s="52"/>
      <c r="AG151" s="54"/>
      <c r="AH151" s="51"/>
      <c r="AI151" s="51"/>
      <c r="AJ151" s="52"/>
      <c r="AK151" s="51"/>
      <c r="AL151" s="54"/>
      <c r="AM151" s="51"/>
      <c r="AN151" s="51"/>
      <c r="AO151" s="52"/>
      <c r="AP151" s="51"/>
      <c r="AQ151" s="54"/>
      <c r="AR151" s="51"/>
      <c r="AS151" s="51"/>
      <c r="AT151" s="52"/>
      <c r="AU151" s="51"/>
      <c r="AV151" s="54"/>
      <c r="AW151" s="51"/>
      <c r="AX151" s="51"/>
      <c r="AY151" s="52"/>
      <c r="AZ151" s="51"/>
      <c r="BA151" s="54"/>
      <c r="BB151" s="51"/>
      <c r="BC151" s="51"/>
      <c r="BD151" s="52"/>
      <c r="BE151" s="51"/>
      <c r="BF151" s="54"/>
      <c r="BG151" s="51"/>
      <c r="BH151" s="51"/>
      <c r="BI151" s="52"/>
      <c r="BJ151" s="51"/>
      <c r="BK151" s="54"/>
      <c r="BL151" s="51"/>
      <c r="BM151" s="51"/>
      <c r="BN151" s="52"/>
      <c r="BO151" s="51"/>
      <c r="BP151" s="54"/>
      <c r="BQ151" s="51"/>
      <c r="BR151" s="51"/>
      <c r="BS151" s="52"/>
      <c r="BT151" s="51"/>
      <c r="BU151" s="54"/>
      <c r="BV151" s="51"/>
      <c r="BW151" s="51"/>
      <c r="BX151" s="52"/>
      <c r="BY151" s="51"/>
      <c r="BZ151" s="52"/>
      <c r="CA151" s="54"/>
      <c r="CB151" s="54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54"/>
      <c r="DV151" s="54"/>
      <c r="DW151" s="54"/>
      <c r="DX151" s="54"/>
      <c r="DY151" s="54"/>
      <c r="DZ151" s="54"/>
      <c r="EA151" s="54"/>
      <c r="EB151" s="54"/>
      <c r="EC151" s="54"/>
      <c r="ED151" s="54"/>
      <c r="EE151" s="54"/>
      <c r="EF151" s="54"/>
      <c r="EG151" s="54"/>
      <c r="EH151" s="54"/>
      <c r="EI151" s="54"/>
      <c r="EJ151" s="54"/>
      <c r="EK151" s="54"/>
      <c r="EL151" s="54"/>
      <c r="EM151" s="54"/>
      <c r="EN151" s="54"/>
      <c r="EO151" s="54"/>
      <c r="EP151" s="54"/>
      <c r="EQ151" s="54"/>
      <c r="ER151" s="54"/>
      <c r="ES151" s="54"/>
      <c r="ET151" s="54"/>
      <c r="EU151" s="54"/>
      <c r="EV151" s="54"/>
      <c r="EW151" s="54"/>
      <c r="EX151" s="54"/>
      <c r="EY151" s="54"/>
      <c r="EZ151" s="54"/>
      <c r="FA151" s="54"/>
      <c r="FB151" s="54"/>
      <c r="FC151" s="54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/>
      <c r="GC151" s="54"/>
      <c r="GD151" s="54"/>
      <c r="GE151" s="54"/>
      <c r="GF151" s="54"/>
      <c r="GG151" s="54"/>
      <c r="GH151" s="54"/>
      <c r="GI151" s="54"/>
      <c r="GJ151" s="54"/>
      <c r="GK151" s="54"/>
      <c r="GL151" s="54"/>
      <c r="GM151" s="54"/>
      <c r="GN151" s="54"/>
      <c r="GO151" s="54"/>
      <c r="GP151" s="54"/>
      <c r="GQ151" s="54"/>
      <c r="GR151" s="54"/>
      <c r="GS151" s="54"/>
      <c r="GT151" s="54"/>
      <c r="GU151" s="54"/>
      <c r="GV151" s="54"/>
      <c r="GW151" s="54"/>
      <c r="GX151" s="54"/>
      <c r="GY151" s="54"/>
      <c r="GZ151" s="54"/>
      <c r="HA151" s="54"/>
      <c r="HB151" s="54"/>
      <c r="HC151" s="54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/>
      <c r="JB151" s="54"/>
    </row>
    <row x14ac:dyDescent="0.25" r="152" customHeight="1" ht="18">
      <c r="A152" s="54"/>
      <c r="B152" s="50"/>
      <c r="C152" s="50"/>
      <c r="D152" s="249"/>
      <c r="E152" s="249"/>
      <c r="F152" s="249"/>
      <c r="G152" s="249"/>
      <c r="H152" s="50"/>
      <c r="I152" s="52"/>
      <c r="J152" s="52"/>
      <c r="K152" s="52"/>
      <c r="L152" s="52"/>
      <c r="M152" s="52"/>
      <c r="N152" s="52"/>
      <c r="O152" s="52"/>
      <c r="P152" s="54"/>
      <c r="Q152" s="51"/>
      <c r="R152" s="54"/>
      <c r="S152" s="51"/>
      <c r="T152" s="51"/>
      <c r="U152" s="52"/>
      <c r="V152" s="52"/>
      <c r="W152" s="54"/>
      <c r="X152" s="51"/>
      <c r="Y152" s="51"/>
      <c r="Z152" s="52"/>
      <c r="AA152" s="52"/>
      <c r="AB152" s="54"/>
      <c r="AC152" s="51"/>
      <c r="AD152" s="51"/>
      <c r="AE152" s="52"/>
      <c r="AF152" s="52"/>
      <c r="AG152" s="54"/>
      <c r="AH152" s="51"/>
      <c r="AI152" s="51"/>
      <c r="AJ152" s="52"/>
      <c r="AK152" s="51"/>
      <c r="AL152" s="54"/>
      <c r="AM152" s="51"/>
      <c r="AN152" s="51"/>
      <c r="AO152" s="52"/>
      <c r="AP152" s="51"/>
      <c r="AQ152" s="54"/>
      <c r="AR152" s="51"/>
      <c r="AS152" s="51"/>
      <c r="AT152" s="52"/>
      <c r="AU152" s="51"/>
      <c r="AV152" s="54"/>
      <c r="AW152" s="51"/>
      <c r="AX152" s="51"/>
      <c r="AY152" s="52"/>
      <c r="AZ152" s="51"/>
      <c r="BA152" s="54"/>
      <c r="BB152" s="51"/>
      <c r="BC152" s="51"/>
      <c r="BD152" s="52"/>
      <c r="BE152" s="51"/>
      <c r="BF152" s="54"/>
      <c r="BG152" s="51"/>
      <c r="BH152" s="51"/>
      <c r="BI152" s="52"/>
      <c r="BJ152" s="51"/>
      <c r="BK152" s="54"/>
      <c r="BL152" s="51"/>
      <c r="BM152" s="51"/>
      <c r="BN152" s="52"/>
      <c r="BO152" s="51"/>
      <c r="BP152" s="54"/>
      <c r="BQ152" s="51"/>
      <c r="BR152" s="51"/>
      <c r="BS152" s="52"/>
      <c r="BT152" s="51"/>
      <c r="BU152" s="54"/>
      <c r="BV152" s="51"/>
      <c r="BW152" s="51"/>
      <c r="BX152" s="52"/>
      <c r="BY152" s="51"/>
      <c r="BZ152" s="52"/>
      <c r="CA152" s="54"/>
      <c r="CB152" s="54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  <c r="DS152" s="72"/>
      <c r="DT152" s="72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/>
      <c r="EM152" s="54"/>
      <c r="EN152" s="54"/>
      <c r="EO152" s="54"/>
      <c r="EP152" s="54"/>
      <c r="EQ152" s="54"/>
      <c r="ER152" s="54"/>
      <c r="ES152" s="54"/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/>
      <c r="FJ152" s="54"/>
      <c r="FK152" s="54"/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/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/>
      <c r="IJ152" s="54"/>
      <c r="IK152" s="54"/>
      <c r="IL152" s="54"/>
      <c r="IM152" s="54"/>
      <c r="IN152" s="54"/>
      <c r="IO152" s="54"/>
      <c r="IP152" s="54"/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</row>
    <row x14ac:dyDescent="0.25" r="153" customHeight="1" ht="18">
      <c r="A153" s="54"/>
      <c r="B153" s="50"/>
      <c r="C153" s="50"/>
      <c r="D153" s="249"/>
      <c r="E153" s="249"/>
      <c r="F153" s="249"/>
      <c r="G153" s="249"/>
      <c r="H153" s="50"/>
      <c r="I153" s="52"/>
      <c r="J153" s="52"/>
      <c r="K153" s="52"/>
      <c r="L153" s="52"/>
      <c r="M153" s="52"/>
      <c r="N153" s="52"/>
      <c r="O153" s="52"/>
      <c r="P153" s="54"/>
      <c r="Q153" s="51"/>
      <c r="R153" s="54"/>
      <c r="S153" s="51"/>
      <c r="T153" s="51"/>
      <c r="U153" s="52"/>
      <c r="V153" s="52"/>
      <c r="W153" s="54"/>
      <c r="X153" s="51"/>
      <c r="Y153" s="51"/>
      <c r="Z153" s="52"/>
      <c r="AA153" s="52"/>
      <c r="AB153" s="54"/>
      <c r="AC153" s="51"/>
      <c r="AD153" s="51"/>
      <c r="AE153" s="52"/>
      <c r="AF153" s="52"/>
      <c r="AG153" s="54"/>
      <c r="AH153" s="51"/>
      <c r="AI153" s="51"/>
      <c r="AJ153" s="52"/>
      <c r="AK153" s="51"/>
      <c r="AL153" s="54"/>
      <c r="AM153" s="51"/>
      <c r="AN153" s="51"/>
      <c r="AO153" s="52"/>
      <c r="AP153" s="51"/>
      <c r="AQ153" s="54"/>
      <c r="AR153" s="51"/>
      <c r="AS153" s="51"/>
      <c r="AT153" s="52"/>
      <c r="AU153" s="51"/>
      <c r="AV153" s="54"/>
      <c r="AW153" s="51"/>
      <c r="AX153" s="51"/>
      <c r="AY153" s="52"/>
      <c r="AZ153" s="51"/>
      <c r="BA153" s="54"/>
      <c r="BB153" s="51"/>
      <c r="BC153" s="51"/>
      <c r="BD153" s="52"/>
      <c r="BE153" s="51"/>
      <c r="BF153" s="54"/>
      <c r="BG153" s="51"/>
      <c r="BH153" s="51"/>
      <c r="BI153" s="52"/>
      <c r="BJ153" s="51"/>
      <c r="BK153" s="54"/>
      <c r="BL153" s="51"/>
      <c r="BM153" s="51"/>
      <c r="BN153" s="52"/>
      <c r="BO153" s="51"/>
      <c r="BP153" s="54"/>
      <c r="BQ153" s="51"/>
      <c r="BR153" s="51"/>
      <c r="BS153" s="52"/>
      <c r="BT153" s="51"/>
      <c r="BU153" s="54"/>
      <c r="BV153" s="51"/>
      <c r="BW153" s="51"/>
      <c r="BX153" s="52"/>
      <c r="BY153" s="51"/>
      <c r="BZ153" s="52"/>
      <c r="CA153" s="54"/>
      <c r="CB153" s="54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  <c r="DS153" s="72"/>
      <c r="DT153" s="72"/>
      <c r="DU153" s="54"/>
      <c r="DV153" s="54"/>
      <c r="DW153" s="54"/>
      <c r="DX153" s="54"/>
      <c r="DY153" s="54"/>
      <c r="DZ153" s="54"/>
      <c r="EA153" s="54"/>
      <c r="EB153" s="54"/>
      <c r="EC153" s="54"/>
      <c r="ED153" s="54"/>
      <c r="EE153" s="54"/>
      <c r="EF153" s="54"/>
      <c r="EG153" s="54"/>
      <c r="EH153" s="54"/>
      <c r="EI153" s="54"/>
      <c r="EJ153" s="54"/>
      <c r="EK153" s="54"/>
      <c r="EL153" s="54"/>
      <c r="EM153" s="54"/>
      <c r="EN153" s="54"/>
      <c r="EO153" s="54"/>
      <c r="EP153" s="54"/>
      <c r="EQ153" s="54"/>
      <c r="ER153" s="54"/>
      <c r="ES153" s="54"/>
      <c r="ET153" s="54"/>
      <c r="EU153" s="54"/>
      <c r="EV153" s="54"/>
      <c r="EW153" s="54"/>
      <c r="EX153" s="54"/>
      <c r="EY153" s="54"/>
      <c r="EZ153" s="54"/>
      <c r="FA153" s="54"/>
      <c r="FB153" s="54"/>
      <c r="FC153" s="54"/>
      <c r="FD153" s="54"/>
      <c r="FE153" s="54"/>
      <c r="FF153" s="54"/>
      <c r="FG153" s="54"/>
      <c r="FH153" s="54"/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/>
      <c r="GC153" s="54"/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/>
      <c r="GT153" s="54"/>
      <c r="GU153" s="54"/>
      <c r="GV153" s="54"/>
      <c r="GW153" s="54"/>
      <c r="GX153" s="54"/>
      <c r="GY153" s="54"/>
      <c r="GZ153" s="54"/>
      <c r="HA153" s="54"/>
      <c r="HB153" s="54"/>
      <c r="HC153" s="54"/>
      <c r="HD153" s="54"/>
      <c r="HE153" s="54"/>
      <c r="HF153" s="54"/>
      <c r="HG153" s="54"/>
      <c r="HH153" s="54"/>
      <c r="HI153" s="54"/>
      <c r="HJ153" s="54"/>
      <c r="HK153" s="54"/>
      <c r="HL153" s="54"/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/>
      <c r="JB153" s="54"/>
    </row>
    <row x14ac:dyDescent="0.25" r="154" customHeight="1" ht="18">
      <c r="A154" s="54"/>
      <c r="B154" s="50"/>
      <c r="C154" s="50"/>
      <c r="D154" s="249"/>
      <c r="E154" s="249"/>
      <c r="F154" s="249"/>
      <c r="G154" s="249"/>
      <c r="H154" s="50"/>
      <c r="I154" s="52"/>
      <c r="J154" s="52"/>
      <c r="K154" s="52"/>
      <c r="L154" s="52"/>
      <c r="M154" s="52"/>
      <c r="N154" s="52"/>
      <c r="O154" s="52"/>
      <c r="P154" s="54"/>
      <c r="Q154" s="51"/>
      <c r="R154" s="54"/>
      <c r="S154" s="51"/>
      <c r="T154" s="51"/>
      <c r="U154" s="52"/>
      <c r="V154" s="52"/>
      <c r="W154" s="54"/>
      <c r="X154" s="51"/>
      <c r="Y154" s="51"/>
      <c r="Z154" s="52"/>
      <c r="AA154" s="52"/>
      <c r="AB154" s="54"/>
      <c r="AC154" s="51"/>
      <c r="AD154" s="51"/>
      <c r="AE154" s="52"/>
      <c r="AF154" s="52"/>
      <c r="AG154" s="54"/>
      <c r="AH154" s="51"/>
      <c r="AI154" s="51"/>
      <c r="AJ154" s="52"/>
      <c r="AK154" s="51"/>
      <c r="AL154" s="54"/>
      <c r="AM154" s="51"/>
      <c r="AN154" s="51"/>
      <c r="AO154" s="52"/>
      <c r="AP154" s="51"/>
      <c r="AQ154" s="54"/>
      <c r="AR154" s="51"/>
      <c r="AS154" s="51"/>
      <c r="AT154" s="52"/>
      <c r="AU154" s="51"/>
      <c r="AV154" s="54"/>
      <c r="AW154" s="51"/>
      <c r="AX154" s="51"/>
      <c r="AY154" s="52"/>
      <c r="AZ154" s="51"/>
      <c r="BA154" s="54"/>
      <c r="BB154" s="51"/>
      <c r="BC154" s="51"/>
      <c r="BD154" s="52"/>
      <c r="BE154" s="51"/>
      <c r="BF154" s="54"/>
      <c r="BG154" s="51"/>
      <c r="BH154" s="51"/>
      <c r="BI154" s="52"/>
      <c r="BJ154" s="51"/>
      <c r="BK154" s="54"/>
      <c r="BL154" s="51"/>
      <c r="BM154" s="51"/>
      <c r="BN154" s="52"/>
      <c r="BO154" s="51"/>
      <c r="BP154" s="54"/>
      <c r="BQ154" s="51"/>
      <c r="BR154" s="51"/>
      <c r="BS154" s="52"/>
      <c r="BT154" s="51"/>
      <c r="BU154" s="54"/>
      <c r="BV154" s="51"/>
      <c r="BW154" s="51"/>
      <c r="BX154" s="52"/>
      <c r="BY154" s="51"/>
      <c r="BZ154" s="52"/>
      <c r="CA154" s="54"/>
      <c r="CB154" s="54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/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</row>
    <row x14ac:dyDescent="0.25" r="155" customHeight="1" ht="18">
      <c r="A155" s="54"/>
      <c r="B155" s="50"/>
      <c r="C155" s="50"/>
      <c r="D155" s="249"/>
      <c r="E155" s="249"/>
      <c r="F155" s="249"/>
      <c r="G155" s="249"/>
      <c r="H155" s="50"/>
      <c r="I155" s="52"/>
      <c r="J155" s="52"/>
      <c r="K155" s="52"/>
      <c r="L155" s="52"/>
      <c r="M155" s="52"/>
      <c r="N155" s="52"/>
      <c r="O155" s="52"/>
      <c r="P155" s="54"/>
      <c r="Q155" s="51"/>
      <c r="R155" s="54"/>
      <c r="S155" s="51"/>
      <c r="T155" s="51"/>
      <c r="U155" s="52"/>
      <c r="V155" s="52"/>
      <c r="W155" s="54"/>
      <c r="X155" s="51"/>
      <c r="Y155" s="51"/>
      <c r="Z155" s="52"/>
      <c r="AA155" s="52"/>
      <c r="AB155" s="54"/>
      <c r="AC155" s="51"/>
      <c r="AD155" s="51"/>
      <c r="AE155" s="52"/>
      <c r="AF155" s="52"/>
      <c r="AG155" s="54"/>
      <c r="AH155" s="51"/>
      <c r="AI155" s="51"/>
      <c r="AJ155" s="52"/>
      <c r="AK155" s="51"/>
      <c r="AL155" s="54"/>
      <c r="AM155" s="51"/>
      <c r="AN155" s="51"/>
      <c r="AO155" s="52"/>
      <c r="AP155" s="51"/>
      <c r="AQ155" s="54"/>
      <c r="AR155" s="51"/>
      <c r="AS155" s="51"/>
      <c r="AT155" s="52"/>
      <c r="AU155" s="51"/>
      <c r="AV155" s="54"/>
      <c r="AW155" s="51"/>
      <c r="AX155" s="51"/>
      <c r="AY155" s="52"/>
      <c r="AZ155" s="51"/>
      <c r="BA155" s="54"/>
      <c r="BB155" s="51"/>
      <c r="BC155" s="51"/>
      <c r="BD155" s="52"/>
      <c r="BE155" s="51"/>
      <c r="BF155" s="54"/>
      <c r="BG155" s="51"/>
      <c r="BH155" s="51"/>
      <c r="BI155" s="52"/>
      <c r="BJ155" s="51"/>
      <c r="BK155" s="54"/>
      <c r="BL155" s="51"/>
      <c r="BM155" s="51"/>
      <c r="BN155" s="52"/>
      <c r="BO155" s="51"/>
      <c r="BP155" s="54"/>
      <c r="BQ155" s="51"/>
      <c r="BR155" s="51"/>
      <c r="BS155" s="52"/>
      <c r="BT155" s="51"/>
      <c r="BU155" s="54"/>
      <c r="BV155" s="51"/>
      <c r="BW155" s="51"/>
      <c r="BX155" s="52"/>
      <c r="BY155" s="51"/>
      <c r="BZ155" s="52"/>
      <c r="CA155" s="54"/>
      <c r="CB155" s="54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</row>
    <row x14ac:dyDescent="0.25" r="156" customHeight="1" ht="18">
      <c r="A156" s="54"/>
      <c r="B156" s="50"/>
      <c r="C156" s="50"/>
      <c r="D156" s="249"/>
      <c r="E156" s="249"/>
      <c r="F156" s="249"/>
      <c r="G156" s="249"/>
      <c r="H156" s="50"/>
      <c r="I156" s="52"/>
      <c r="J156" s="52"/>
      <c r="K156" s="52"/>
      <c r="L156" s="52"/>
      <c r="M156" s="52"/>
      <c r="N156" s="52"/>
      <c r="O156" s="52"/>
      <c r="P156" s="54"/>
      <c r="Q156" s="51"/>
      <c r="R156" s="54"/>
      <c r="S156" s="51"/>
      <c r="T156" s="51"/>
      <c r="U156" s="52"/>
      <c r="V156" s="52"/>
      <c r="W156" s="54"/>
      <c r="X156" s="51"/>
      <c r="Y156" s="51"/>
      <c r="Z156" s="52"/>
      <c r="AA156" s="52"/>
      <c r="AB156" s="54"/>
      <c r="AC156" s="51"/>
      <c r="AD156" s="51"/>
      <c r="AE156" s="52"/>
      <c r="AF156" s="52"/>
      <c r="AG156" s="54"/>
      <c r="AH156" s="51"/>
      <c r="AI156" s="51"/>
      <c r="AJ156" s="52"/>
      <c r="AK156" s="51"/>
      <c r="AL156" s="54"/>
      <c r="AM156" s="51"/>
      <c r="AN156" s="51"/>
      <c r="AO156" s="52"/>
      <c r="AP156" s="51"/>
      <c r="AQ156" s="54"/>
      <c r="AR156" s="51"/>
      <c r="AS156" s="51"/>
      <c r="AT156" s="52"/>
      <c r="AU156" s="51"/>
      <c r="AV156" s="54"/>
      <c r="AW156" s="51"/>
      <c r="AX156" s="51"/>
      <c r="AY156" s="52"/>
      <c r="AZ156" s="51"/>
      <c r="BA156" s="54"/>
      <c r="BB156" s="51"/>
      <c r="BC156" s="51"/>
      <c r="BD156" s="52"/>
      <c r="BE156" s="51"/>
      <c r="BF156" s="54"/>
      <c r="BG156" s="51"/>
      <c r="BH156" s="51"/>
      <c r="BI156" s="52"/>
      <c r="BJ156" s="51"/>
      <c r="BK156" s="54"/>
      <c r="BL156" s="51"/>
      <c r="BM156" s="51"/>
      <c r="BN156" s="52"/>
      <c r="BO156" s="51"/>
      <c r="BP156" s="54"/>
      <c r="BQ156" s="51"/>
      <c r="BR156" s="51"/>
      <c r="BS156" s="52"/>
      <c r="BT156" s="51"/>
      <c r="BU156" s="54"/>
      <c r="BV156" s="51"/>
      <c r="BW156" s="51"/>
      <c r="BX156" s="52"/>
      <c r="BY156" s="51"/>
      <c r="BZ156" s="52"/>
      <c r="CA156" s="54"/>
      <c r="CB156" s="54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  <c r="DS156" s="72"/>
      <c r="DT156" s="72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/>
      <c r="EX156" s="54"/>
      <c r="EY156" s="54"/>
      <c r="EZ156" s="54"/>
      <c r="FA156" s="54"/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</row>
    <row x14ac:dyDescent="0.25" r="157" customHeight="1" ht="18">
      <c r="A157" s="54"/>
      <c r="B157" s="50"/>
      <c r="C157" s="50"/>
      <c r="D157" s="249"/>
      <c r="E157" s="249"/>
      <c r="F157" s="249"/>
      <c r="G157" s="249"/>
      <c r="H157" s="50"/>
      <c r="I157" s="52"/>
      <c r="J157" s="52"/>
      <c r="K157" s="52"/>
      <c r="L157" s="52"/>
      <c r="M157" s="52"/>
      <c r="N157" s="52"/>
      <c r="O157" s="52"/>
      <c r="P157" s="54"/>
      <c r="Q157" s="51"/>
      <c r="R157" s="54"/>
      <c r="S157" s="51"/>
      <c r="T157" s="51"/>
      <c r="U157" s="52"/>
      <c r="V157" s="52"/>
      <c r="W157" s="54"/>
      <c r="X157" s="51"/>
      <c r="Y157" s="51"/>
      <c r="Z157" s="52"/>
      <c r="AA157" s="52"/>
      <c r="AB157" s="54"/>
      <c r="AC157" s="51"/>
      <c r="AD157" s="51"/>
      <c r="AE157" s="52"/>
      <c r="AF157" s="52"/>
      <c r="AG157" s="54"/>
      <c r="AH157" s="51"/>
      <c r="AI157" s="51"/>
      <c r="AJ157" s="52"/>
      <c r="AK157" s="51"/>
      <c r="AL157" s="54"/>
      <c r="AM157" s="51"/>
      <c r="AN157" s="51"/>
      <c r="AO157" s="52"/>
      <c r="AP157" s="51"/>
      <c r="AQ157" s="54"/>
      <c r="AR157" s="51"/>
      <c r="AS157" s="51"/>
      <c r="AT157" s="52"/>
      <c r="AU157" s="51"/>
      <c r="AV157" s="54"/>
      <c r="AW157" s="51"/>
      <c r="AX157" s="51"/>
      <c r="AY157" s="52"/>
      <c r="AZ157" s="51"/>
      <c r="BA157" s="54"/>
      <c r="BB157" s="51"/>
      <c r="BC157" s="51"/>
      <c r="BD157" s="52"/>
      <c r="BE157" s="51"/>
      <c r="BF157" s="54"/>
      <c r="BG157" s="51"/>
      <c r="BH157" s="51"/>
      <c r="BI157" s="52"/>
      <c r="BJ157" s="51"/>
      <c r="BK157" s="54"/>
      <c r="BL157" s="51"/>
      <c r="BM157" s="51"/>
      <c r="BN157" s="52"/>
      <c r="BO157" s="51"/>
      <c r="BP157" s="54"/>
      <c r="BQ157" s="51"/>
      <c r="BR157" s="51"/>
      <c r="BS157" s="52"/>
      <c r="BT157" s="51"/>
      <c r="BU157" s="54"/>
      <c r="BV157" s="51"/>
      <c r="BW157" s="51"/>
      <c r="BX157" s="52"/>
      <c r="BY157" s="51"/>
      <c r="BZ157" s="52"/>
      <c r="CA157" s="54"/>
      <c r="CB157" s="54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  <c r="DS157" s="72"/>
      <c r="DT157" s="72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/>
      <c r="EV157" s="54"/>
      <c r="EW157" s="54"/>
      <c r="EX157" s="54"/>
      <c r="EY157" s="54"/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</row>
    <row x14ac:dyDescent="0.25" r="158" customHeight="1" ht="18">
      <c r="A158" s="54"/>
      <c r="B158" s="50"/>
      <c r="C158" s="50"/>
      <c r="D158" s="249"/>
      <c r="E158" s="249"/>
      <c r="F158" s="249"/>
      <c r="G158" s="249"/>
      <c r="H158" s="50"/>
      <c r="I158" s="52"/>
      <c r="J158" s="52"/>
      <c r="K158" s="52"/>
      <c r="L158" s="52"/>
      <c r="M158" s="52"/>
      <c r="N158" s="52"/>
      <c r="O158" s="52"/>
      <c r="P158" s="54"/>
      <c r="Q158" s="51"/>
      <c r="R158" s="54"/>
      <c r="S158" s="51"/>
      <c r="T158" s="51"/>
      <c r="U158" s="52"/>
      <c r="V158" s="52"/>
      <c r="W158" s="54"/>
      <c r="X158" s="51"/>
      <c r="Y158" s="51"/>
      <c r="Z158" s="52"/>
      <c r="AA158" s="52"/>
      <c r="AB158" s="54"/>
      <c r="AC158" s="51"/>
      <c r="AD158" s="51"/>
      <c r="AE158" s="52"/>
      <c r="AF158" s="52"/>
      <c r="AG158" s="54"/>
      <c r="AH158" s="51"/>
      <c r="AI158" s="51"/>
      <c r="AJ158" s="52"/>
      <c r="AK158" s="51"/>
      <c r="AL158" s="54"/>
      <c r="AM158" s="51"/>
      <c r="AN158" s="51"/>
      <c r="AO158" s="52"/>
      <c r="AP158" s="51"/>
      <c r="AQ158" s="54"/>
      <c r="AR158" s="51"/>
      <c r="AS158" s="51"/>
      <c r="AT158" s="52"/>
      <c r="AU158" s="51"/>
      <c r="AV158" s="54"/>
      <c r="AW158" s="51"/>
      <c r="AX158" s="51"/>
      <c r="AY158" s="52"/>
      <c r="AZ158" s="51"/>
      <c r="BA158" s="54"/>
      <c r="BB158" s="51"/>
      <c r="BC158" s="51"/>
      <c r="BD158" s="52"/>
      <c r="BE158" s="51"/>
      <c r="BF158" s="54"/>
      <c r="BG158" s="51"/>
      <c r="BH158" s="51"/>
      <c r="BI158" s="52"/>
      <c r="BJ158" s="51"/>
      <c r="BK158" s="54"/>
      <c r="BL158" s="51"/>
      <c r="BM158" s="51"/>
      <c r="BN158" s="52"/>
      <c r="BO158" s="51"/>
      <c r="BP158" s="54"/>
      <c r="BQ158" s="51"/>
      <c r="BR158" s="51"/>
      <c r="BS158" s="52"/>
      <c r="BT158" s="51"/>
      <c r="BU158" s="54"/>
      <c r="BV158" s="51"/>
      <c r="BW158" s="51"/>
      <c r="BX158" s="52"/>
      <c r="BY158" s="51"/>
      <c r="BZ158" s="52"/>
      <c r="CA158" s="54"/>
      <c r="CB158" s="54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  <c r="DS158" s="72"/>
      <c r="DT158" s="72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/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</row>
    <row x14ac:dyDescent="0.25" r="159" customHeight="1" ht="18">
      <c r="A159" s="54"/>
      <c r="B159" s="50"/>
      <c r="C159" s="50"/>
      <c r="D159" s="249"/>
      <c r="E159" s="249"/>
      <c r="F159" s="249"/>
      <c r="G159" s="249"/>
      <c r="H159" s="50"/>
      <c r="I159" s="52"/>
      <c r="J159" s="52"/>
      <c r="K159" s="52"/>
      <c r="L159" s="52"/>
      <c r="M159" s="52"/>
      <c r="N159" s="52"/>
      <c r="O159" s="52"/>
      <c r="P159" s="54"/>
      <c r="Q159" s="51"/>
      <c r="R159" s="54"/>
      <c r="S159" s="51"/>
      <c r="T159" s="51"/>
      <c r="U159" s="52"/>
      <c r="V159" s="52"/>
      <c r="W159" s="54"/>
      <c r="X159" s="51"/>
      <c r="Y159" s="51"/>
      <c r="Z159" s="52"/>
      <c r="AA159" s="52"/>
      <c r="AB159" s="54"/>
      <c r="AC159" s="51"/>
      <c r="AD159" s="51"/>
      <c r="AE159" s="52"/>
      <c r="AF159" s="52"/>
      <c r="AG159" s="54"/>
      <c r="AH159" s="51"/>
      <c r="AI159" s="51"/>
      <c r="AJ159" s="52"/>
      <c r="AK159" s="51"/>
      <c r="AL159" s="54"/>
      <c r="AM159" s="51"/>
      <c r="AN159" s="51"/>
      <c r="AO159" s="52"/>
      <c r="AP159" s="51"/>
      <c r="AQ159" s="54"/>
      <c r="AR159" s="51"/>
      <c r="AS159" s="51"/>
      <c r="AT159" s="52"/>
      <c r="AU159" s="51"/>
      <c r="AV159" s="54"/>
      <c r="AW159" s="51"/>
      <c r="AX159" s="51"/>
      <c r="AY159" s="52"/>
      <c r="AZ159" s="51"/>
      <c r="BA159" s="54"/>
      <c r="BB159" s="51"/>
      <c r="BC159" s="51"/>
      <c r="BD159" s="52"/>
      <c r="BE159" s="51"/>
      <c r="BF159" s="54"/>
      <c r="BG159" s="51"/>
      <c r="BH159" s="51"/>
      <c r="BI159" s="52"/>
      <c r="BJ159" s="51"/>
      <c r="BK159" s="54"/>
      <c r="BL159" s="51"/>
      <c r="BM159" s="51"/>
      <c r="BN159" s="52"/>
      <c r="BO159" s="51"/>
      <c r="BP159" s="54"/>
      <c r="BQ159" s="51"/>
      <c r="BR159" s="51"/>
      <c r="BS159" s="52"/>
      <c r="BT159" s="51"/>
      <c r="BU159" s="54"/>
      <c r="BV159" s="51"/>
      <c r="BW159" s="51"/>
      <c r="BX159" s="52"/>
      <c r="BY159" s="51"/>
      <c r="BZ159" s="52"/>
      <c r="CA159" s="54"/>
      <c r="CB159" s="54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  <c r="DS159" s="72"/>
      <c r="DT159" s="72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/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</row>
    <row x14ac:dyDescent="0.25" r="160" customHeight="1" ht="18">
      <c r="A160" s="54"/>
      <c r="B160" s="50"/>
      <c r="C160" s="50"/>
      <c r="D160" s="249"/>
      <c r="E160" s="249"/>
      <c r="F160" s="249"/>
      <c r="G160" s="249"/>
      <c r="H160" s="50"/>
      <c r="I160" s="52"/>
      <c r="J160" s="52"/>
      <c r="K160" s="52"/>
      <c r="L160" s="52"/>
      <c r="M160" s="52"/>
      <c r="N160" s="52"/>
      <c r="O160" s="52"/>
      <c r="P160" s="54"/>
      <c r="Q160" s="51"/>
      <c r="R160" s="54"/>
      <c r="S160" s="51"/>
      <c r="T160" s="51"/>
      <c r="U160" s="52"/>
      <c r="V160" s="52"/>
      <c r="W160" s="54"/>
      <c r="X160" s="51"/>
      <c r="Y160" s="51"/>
      <c r="Z160" s="52"/>
      <c r="AA160" s="52"/>
      <c r="AB160" s="54"/>
      <c r="AC160" s="51"/>
      <c r="AD160" s="51"/>
      <c r="AE160" s="52"/>
      <c r="AF160" s="52"/>
      <c r="AG160" s="54"/>
      <c r="AH160" s="51"/>
      <c r="AI160" s="51"/>
      <c r="AJ160" s="52"/>
      <c r="AK160" s="51"/>
      <c r="AL160" s="54"/>
      <c r="AM160" s="51"/>
      <c r="AN160" s="51"/>
      <c r="AO160" s="52"/>
      <c r="AP160" s="51"/>
      <c r="AQ160" s="54"/>
      <c r="AR160" s="51"/>
      <c r="AS160" s="51"/>
      <c r="AT160" s="52"/>
      <c r="AU160" s="51"/>
      <c r="AV160" s="54"/>
      <c r="AW160" s="51"/>
      <c r="AX160" s="51"/>
      <c r="AY160" s="52"/>
      <c r="AZ160" s="51"/>
      <c r="BA160" s="54"/>
      <c r="BB160" s="51"/>
      <c r="BC160" s="51"/>
      <c r="BD160" s="52"/>
      <c r="BE160" s="51"/>
      <c r="BF160" s="54"/>
      <c r="BG160" s="51"/>
      <c r="BH160" s="51"/>
      <c r="BI160" s="52"/>
      <c r="BJ160" s="51"/>
      <c r="BK160" s="54"/>
      <c r="BL160" s="51"/>
      <c r="BM160" s="51"/>
      <c r="BN160" s="52"/>
      <c r="BO160" s="51"/>
      <c r="BP160" s="54"/>
      <c r="BQ160" s="51"/>
      <c r="BR160" s="51"/>
      <c r="BS160" s="52"/>
      <c r="BT160" s="51"/>
      <c r="BU160" s="54"/>
      <c r="BV160" s="51"/>
      <c r="BW160" s="51"/>
      <c r="BX160" s="52"/>
      <c r="BY160" s="51"/>
      <c r="BZ160" s="52"/>
      <c r="CA160" s="54"/>
      <c r="CB160" s="54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/>
      <c r="EZ160" s="54"/>
      <c r="FA160" s="54"/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/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</row>
    <row x14ac:dyDescent="0.25" r="161" customHeight="1" ht="18">
      <c r="A161" s="54"/>
      <c r="B161" s="50"/>
      <c r="C161" s="50"/>
      <c r="D161" s="249"/>
      <c r="E161" s="249"/>
      <c r="F161" s="249"/>
      <c r="G161" s="249"/>
      <c r="H161" s="50"/>
      <c r="I161" s="52"/>
      <c r="J161" s="52"/>
      <c r="K161" s="52"/>
      <c r="L161" s="52"/>
      <c r="M161" s="52"/>
      <c r="N161" s="52"/>
      <c r="O161" s="52"/>
      <c r="P161" s="54"/>
      <c r="Q161" s="51"/>
      <c r="R161" s="54"/>
      <c r="S161" s="51"/>
      <c r="T161" s="51"/>
      <c r="U161" s="52"/>
      <c r="V161" s="52"/>
      <c r="W161" s="54"/>
      <c r="X161" s="51"/>
      <c r="Y161" s="51"/>
      <c r="Z161" s="52"/>
      <c r="AA161" s="52"/>
      <c r="AB161" s="54"/>
      <c r="AC161" s="51"/>
      <c r="AD161" s="51"/>
      <c r="AE161" s="52"/>
      <c r="AF161" s="52"/>
      <c r="AG161" s="54"/>
      <c r="AH161" s="51"/>
      <c r="AI161" s="51"/>
      <c r="AJ161" s="52"/>
      <c r="AK161" s="51"/>
      <c r="AL161" s="54"/>
      <c r="AM161" s="51"/>
      <c r="AN161" s="51"/>
      <c r="AO161" s="52"/>
      <c r="AP161" s="51"/>
      <c r="AQ161" s="54"/>
      <c r="AR161" s="51"/>
      <c r="AS161" s="51"/>
      <c r="AT161" s="52"/>
      <c r="AU161" s="51"/>
      <c r="AV161" s="54"/>
      <c r="AW161" s="51"/>
      <c r="AX161" s="51"/>
      <c r="AY161" s="52"/>
      <c r="AZ161" s="51"/>
      <c r="BA161" s="54"/>
      <c r="BB161" s="51"/>
      <c r="BC161" s="51"/>
      <c r="BD161" s="52"/>
      <c r="BE161" s="51"/>
      <c r="BF161" s="54"/>
      <c r="BG161" s="51"/>
      <c r="BH161" s="51"/>
      <c r="BI161" s="52"/>
      <c r="BJ161" s="51"/>
      <c r="BK161" s="54"/>
      <c r="BL161" s="51"/>
      <c r="BM161" s="51"/>
      <c r="BN161" s="52"/>
      <c r="BO161" s="51"/>
      <c r="BP161" s="54"/>
      <c r="BQ161" s="51"/>
      <c r="BR161" s="51"/>
      <c r="BS161" s="52"/>
      <c r="BT161" s="51"/>
      <c r="BU161" s="54"/>
      <c r="BV161" s="51"/>
      <c r="BW161" s="51"/>
      <c r="BX161" s="52"/>
      <c r="BY161" s="51"/>
      <c r="BZ161" s="52"/>
      <c r="CA161" s="54"/>
      <c r="CB161" s="54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  <c r="DS161" s="72"/>
      <c r="DT161" s="72"/>
      <c r="DU161" s="54"/>
      <c r="DV161" s="54"/>
      <c r="DW161" s="54"/>
      <c r="DX161" s="54"/>
      <c r="DY161" s="54"/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/>
      <c r="EM161" s="54"/>
      <c r="EN161" s="54"/>
      <c r="EO161" s="54"/>
      <c r="EP161" s="54"/>
      <c r="EQ161" s="54"/>
      <c r="ER161" s="54"/>
      <c r="ES161" s="54"/>
      <c r="ET161" s="54"/>
      <c r="EU161" s="54"/>
      <c r="EV161" s="54"/>
      <c r="EW161" s="54"/>
      <c r="EX161" s="54"/>
      <c r="EY161" s="54"/>
      <c r="EZ161" s="54"/>
      <c r="FA161" s="54"/>
      <c r="FB161" s="54"/>
      <c r="FC161" s="54"/>
      <c r="FD161" s="54"/>
      <c r="FE161" s="54"/>
      <c r="FF161" s="54"/>
      <c r="FG161" s="54"/>
      <c r="FH161" s="54"/>
      <c r="FI161" s="54"/>
      <c r="FJ161" s="54"/>
      <c r="FK161" s="54"/>
      <c r="FL161" s="54"/>
      <c r="FM161" s="54"/>
      <c r="FN161" s="54"/>
      <c r="FO161" s="54"/>
      <c r="FP161" s="54"/>
      <c r="FQ161" s="54"/>
      <c r="FR161" s="54"/>
      <c r="FS161" s="54"/>
      <c r="FT161" s="54"/>
      <c r="FU161" s="54"/>
      <c r="FV161" s="54"/>
      <c r="FW161" s="54"/>
      <c r="FX161" s="54"/>
      <c r="FY161" s="54"/>
      <c r="FZ161" s="54"/>
      <c r="GA161" s="54"/>
      <c r="GB161" s="54"/>
      <c r="GC161" s="54"/>
      <c r="GD161" s="54"/>
      <c r="GE161" s="54"/>
      <c r="GF161" s="54"/>
      <c r="GG161" s="54"/>
      <c r="GH161" s="54"/>
      <c r="GI161" s="54"/>
      <c r="GJ161" s="54"/>
      <c r="GK161" s="54"/>
      <c r="GL161" s="54"/>
      <c r="GM161" s="54"/>
      <c r="GN161" s="54"/>
      <c r="GO161" s="54"/>
      <c r="GP161" s="54"/>
      <c r="GQ161" s="54"/>
      <c r="GR161" s="54"/>
      <c r="GS161" s="54"/>
      <c r="GT161" s="54"/>
      <c r="GU161" s="54"/>
      <c r="GV161" s="54"/>
      <c r="GW161" s="54"/>
      <c r="GX161" s="54"/>
      <c r="GY161" s="54"/>
      <c r="GZ161" s="54"/>
      <c r="HA161" s="54"/>
      <c r="HB161" s="54"/>
      <c r="HC161" s="54"/>
      <c r="HD161" s="54"/>
      <c r="HE161" s="54"/>
      <c r="HF161" s="54"/>
      <c r="HG161" s="54"/>
      <c r="HH161" s="54"/>
      <c r="HI161" s="54"/>
      <c r="HJ161" s="54"/>
      <c r="HK161" s="54"/>
      <c r="HL161" s="54"/>
      <c r="HM161" s="54"/>
      <c r="HN161" s="54"/>
      <c r="HO161" s="54"/>
      <c r="HP161" s="54"/>
      <c r="HQ161" s="54"/>
      <c r="HR161" s="54"/>
      <c r="HS161" s="54"/>
      <c r="HT161" s="54"/>
      <c r="HU161" s="54"/>
      <c r="HV161" s="54"/>
      <c r="HW161" s="54"/>
      <c r="HX161" s="54"/>
      <c r="HY161" s="54"/>
      <c r="HZ161" s="54"/>
      <c r="IA161" s="54"/>
      <c r="IB161" s="54"/>
      <c r="IC161" s="54"/>
      <c r="ID161" s="54"/>
      <c r="IE161" s="54"/>
      <c r="IF161" s="54"/>
      <c r="IG161" s="54"/>
      <c r="IH161" s="54"/>
      <c r="II161" s="54"/>
      <c r="IJ161" s="54"/>
      <c r="IK161" s="54"/>
      <c r="IL161" s="54"/>
      <c r="IM161" s="54"/>
      <c r="IN161" s="54"/>
      <c r="IO161" s="54"/>
      <c r="IP161" s="54"/>
      <c r="IQ161" s="54"/>
      <c r="IR161" s="54"/>
      <c r="IS161" s="54"/>
      <c r="IT161" s="54"/>
      <c r="IU161" s="54"/>
      <c r="IV161" s="54"/>
      <c r="IW161" s="54"/>
      <c r="IX161" s="54"/>
      <c r="IY161" s="54"/>
      <c r="IZ161" s="54"/>
      <c r="JA161" s="54"/>
      <c r="JB161" s="54"/>
    </row>
    <row x14ac:dyDescent="0.25" r="162" customHeight="1" ht="18">
      <c r="A162" s="54"/>
      <c r="B162" s="50"/>
      <c r="C162" s="50"/>
      <c r="D162" s="249"/>
      <c r="E162" s="249"/>
      <c r="F162" s="249"/>
      <c r="G162" s="249"/>
      <c r="H162" s="50"/>
      <c r="I162" s="52"/>
      <c r="J162" s="52"/>
      <c r="K162" s="52"/>
      <c r="L162" s="52"/>
      <c r="M162" s="52"/>
      <c r="N162" s="52"/>
      <c r="O162" s="52"/>
      <c r="P162" s="54"/>
      <c r="Q162" s="51"/>
      <c r="R162" s="54"/>
      <c r="S162" s="51"/>
      <c r="T162" s="51"/>
      <c r="U162" s="52"/>
      <c r="V162" s="52"/>
      <c r="W162" s="54"/>
      <c r="X162" s="51"/>
      <c r="Y162" s="51"/>
      <c r="Z162" s="52"/>
      <c r="AA162" s="52"/>
      <c r="AB162" s="54"/>
      <c r="AC162" s="51"/>
      <c r="AD162" s="51"/>
      <c r="AE162" s="52"/>
      <c r="AF162" s="52"/>
      <c r="AG162" s="54"/>
      <c r="AH162" s="51"/>
      <c r="AI162" s="51"/>
      <c r="AJ162" s="52"/>
      <c r="AK162" s="51"/>
      <c r="AL162" s="54"/>
      <c r="AM162" s="51"/>
      <c r="AN162" s="51"/>
      <c r="AO162" s="52"/>
      <c r="AP162" s="51"/>
      <c r="AQ162" s="54"/>
      <c r="AR162" s="51"/>
      <c r="AS162" s="51"/>
      <c r="AT162" s="52"/>
      <c r="AU162" s="51"/>
      <c r="AV162" s="54"/>
      <c r="AW162" s="51"/>
      <c r="AX162" s="51"/>
      <c r="AY162" s="52"/>
      <c r="AZ162" s="51"/>
      <c r="BA162" s="54"/>
      <c r="BB162" s="51"/>
      <c r="BC162" s="51"/>
      <c r="BD162" s="52"/>
      <c r="BE162" s="51"/>
      <c r="BF162" s="54"/>
      <c r="BG162" s="51"/>
      <c r="BH162" s="51"/>
      <c r="BI162" s="52"/>
      <c r="BJ162" s="51"/>
      <c r="BK162" s="54"/>
      <c r="BL162" s="51"/>
      <c r="BM162" s="51"/>
      <c r="BN162" s="52"/>
      <c r="BO162" s="51"/>
      <c r="BP162" s="54"/>
      <c r="BQ162" s="51"/>
      <c r="BR162" s="51"/>
      <c r="BS162" s="52"/>
      <c r="BT162" s="51"/>
      <c r="BU162" s="54"/>
      <c r="BV162" s="51"/>
      <c r="BW162" s="51"/>
      <c r="BX162" s="52"/>
      <c r="BY162" s="51"/>
      <c r="BZ162" s="52"/>
      <c r="CA162" s="54"/>
      <c r="CB162" s="54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  <c r="DS162" s="72"/>
      <c r="DT162" s="72"/>
      <c r="DU162" s="54"/>
      <c r="DV162" s="54"/>
      <c r="DW162" s="54"/>
      <c r="DX162" s="54"/>
      <c r="DY162" s="54"/>
      <c r="DZ162" s="54"/>
      <c r="EA162" s="54"/>
      <c r="EB162" s="54"/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/>
      <c r="EU162" s="54"/>
      <c r="EV162" s="54"/>
      <c r="EW162" s="54"/>
      <c r="EX162" s="54"/>
      <c r="EY162" s="54"/>
      <c r="EZ162" s="54"/>
      <c r="FA162" s="54"/>
      <c r="FB162" s="54"/>
      <c r="FC162" s="54"/>
      <c r="FD162" s="54"/>
      <c r="FE162" s="54"/>
      <c r="FF162" s="54"/>
      <c r="FG162" s="54"/>
      <c r="FH162" s="54"/>
      <c r="FI162" s="54"/>
      <c r="FJ162" s="54"/>
      <c r="FK162" s="54"/>
      <c r="FL162" s="54"/>
      <c r="FM162" s="54"/>
      <c r="FN162" s="54"/>
      <c r="FO162" s="54"/>
      <c r="FP162" s="54"/>
      <c r="FQ162" s="54"/>
      <c r="FR162" s="54"/>
      <c r="FS162" s="54"/>
      <c r="FT162" s="54"/>
      <c r="FU162" s="54"/>
      <c r="FV162" s="54"/>
      <c r="FW162" s="54"/>
      <c r="FX162" s="54"/>
      <c r="FY162" s="54"/>
      <c r="FZ162" s="54"/>
      <c r="GA162" s="54"/>
      <c r="GB162" s="54"/>
      <c r="GC162" s="54"/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/>
      <c r="GO162" s="54"/>
      <c r="GP162" s="54"/>
      <c r="GQ162" s="54"/>
      <c r="GR162" s="54"/>
      <c r="GS162" s="54"/>
      <c r="GT162" s="54"/>
      <c r="GU162" s="54"/>
      <c r="GV162" s="54"/>
      <c r="GW162" s="54"/>
      <c r="GX162" s="54"/>
      <c r="GY162" s="54"/>
      <c r="GZ162" s="54"/>
      <c r="HA162" s="54"/>
      <c r="HB162" s="54"/>
      <c r="HC162" s="54"/>
      <c r="HD162" s="54"/>
      <c r="HE162" s="54"/>
      <c r="HF162" s="54"/>
      <c r="HG162" s="54"/>
      <c r="HH162" s="54"/>
      <c r="HI162" s="54"/>
      <c r="HJ162" s="54"/>
      <c r="HK162" s="54"/>
      <c r="HL162" s="54"/>
      <c r="HM162" s="54"/>
      <c r="HN162" s="54"/>
      <c r="HO162" s="54"/>
      <c r="HP162" s="54"/>
      <c r="HQ162" s="54"/>
      <c r="HR162" s="54"/>
      <c r="HS162" s="54"/>
      <c r="HT162" s="54"/>
      <c r="HU162" s="54"/>
      <c r="HV162" s="54"/>
      <c r="HW162" s="54"/>
      <c r="HX162" s="54"/>
      <c r="HY162" s="54"/>
      <c r="HZ162" s="54"/>
      <c r="IA162" s="54"/>
      <c r="IB162" s="54"/>
      <c r="IC162" s="54"/>
      <c r="ID162" s="54"/>
      <c r="IE162" s="54"/>
      <c r="IF162" s="54"/>
      <c r="IG162" s="54"/>
      <c r="IH162" s="54"/>
      <c r="II162" s="54"/>
      <c r="IJ162" s="54"/>
      <c r="IK162" s="54"/>
      <c r="IL162" s="54"/>
      <c r="IM162" s="54"/>
      <c r="IN162" s="54"/>
      <c r="IO162" s="54"/>
      <c r="IP162" s="54"/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</row>
    <row x14ac:dyDescent="0.25" r="163" customHeight="1" ht="18">
      <c r="A163" s="54"/>
      <c r="B163" s="50"/>
      <c r="C163" s="50"/>
      <c r="D163" s="249"/>
      <c r="E163" s="249"/>
      <c r="F163" s="249"/>
      <c r="G163" s="249"/>
      <c r="H163" s="50"/>
      <c r="I163" s="52"/>
      <c r="J163" s="52"/>
      <c r="K163" s="52"/>
      <c r="L163" s="52"/>
      <c r="M163" s="52"/>
      <c r="N163" s="52"/>
      <c r="O163" s="52"/>
      <c r="P163" s="54"/>
      <c r="Q163" s="51"/>
      <c r="R163" s="54"/>
      <c r="S163" s="51"/>
      <c r="T163" s="51"/>
      <c r="U163" s="52"/>
      <c r="V163" s="52"/>
      <c r="W163" s="54"/>
      <c r="X163" s="51"/>
      <c r="Y163" s="51"/>
      <c r="Z163" s="52"/>
      <c r="AA163" s="52"/>
      <c r="AB163" s="54"/>
      <c r="AC163" s="51"/>
      <c r="AD163" s="51"/>
      <c r="AE163" s="52"/>
      <c r="AF163" s="52"/>
      <c r="AG163" s="54"/>
      <c r="AH163" s="51"/>
      <c r="AI163" s="51"/>
      <c r="AJ163" s="52"/>
      <c r="AK163" s="51"/>
      <c r="AL163" s="54"/>
      <c r="AM163" s="51"/>
      <c r="AN163" s="51"/>
      <c r="AO163" s="52"/>
      <c r="AP163" s="51"/>
      <c r="AQ163" s="54"/>
      <c r="AR163" s="51"/>
      <c r="AS163" s="51"/>
      <c r="AT163" s="52"/>
      <c r="AU163" s="51"/>
      <c r="AV163" s="54"/>
      <c r="AW163" s="51"/>
      <c r="AX163" s="51"/>
      <c r="AY163" s="52"/>
      <c r="AZ163" s="51"/>
      <c r="BA163" s="54"/>
      <c r="BB163" s="51"/>
      <c r="BC163" s="51"/>
      <c r="BD163" s="52"/>
      <c r="BE163" s="51"/>
      <c r="BF163" s="54"/>
      <c r="BG163" s="51"/>
      <c r="BH163" s="51"/>
      <c r="BI163" s="52"/>
      <c r="BJ163" s="51"/>
      <c r="BK163" s="54"/>
      <c r="BL163" s="51"/>
      <c r="BM163" s="51"/>
      <c r="BN163" s="52"/>
      <c r="BO163" s="51"/>
      <c r="BP163" s="54"/>
      <c r="BQ163" s="51"/>
      <c r="BR163" s="51"/>
      <c r="BS163" s="52"/>
      <c r="BT163" s="51"/>
      <c r="BU163" s="54"/>
      <c r="BV163" s="51"/>
      <c r="BW163" s="51"/>
      <c r="BX163" s="52"/>
      <c r="BY163" s="51"/>
      <c r="BZ163" s="52"/>
      <c r="CA163" s="54"/>
      <c r="CB163" s="54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54"/>
      <c r="DV163" s="54"/>
      <c r="DW163" s="54"/>
      <c r="DX163" s="54"/>
      <c r="DY163" s="54"/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/>
      <c r="EM163" s="54"/>
      <c r="EN163" s="54"/>
      <c r="EO163" s="54"/>
      <c r="EP163" s="54"/>
      <c r="EQ163" s="54"/>
      <c r="ER163" s="54"/>
      <c r="ES163" s="54"/>
      <c r="ET163" s="54"/>
      <c r="EU163" s="54"/>
      <c r="EV163" s="54"/>
      <c r="EW163" s="54"/>
      <c r="EX163" s="54"/>
      <c r="EY163" s="54"/>
      <c r="EZ163" s="54"/>
      <c r="FA163" s="54"/>
      <c r="FB163" s="54"/>
      <c r="FC163" s="54"/>
      <c r="FD163" s="54"/>
      <c r="FE163" s="54"/>
      <c r="FF163" s="54"/>
      <c r="FG163" s="54"/>
      <c r="FH163" s="54"/>
      <c r="FI163" s="54"/>
      <c r="FJ163" s="54"/>
      <c r="FK163" s="54"/>
      <c r="FL163" s="54"/>
      <c r="FM163" s="54"/>
      <c r="FN163" s="54"/>
      <c r="FO163" s="54"/>
      <c r="FP163" s="54"/>
      <c r="FQ163" s="54"/>
      <c r="FR163" s="54"/>
      <c r="FS163" s="54"/>
      <c r="FT163" s="54"/>
      <c r="FU163" s="54"/>
      <c r="FV163" s="54"/>
      <c r="FW163" s="54"/>
      <c r="FX163" s="54"/>
      <c r="FY163" s="54"/>
      <c r="FZ163" s="54"/>
      <c r="GA163" s="54"/>
      <c r="GB163" s="54"/>
      <c r="GC163" s="54"/>
      <c r="GD163" s="54"/>
      <c r="GE163" s="54"/>
      <c r="GF163" s="54"/>
      <c r="GG163" s="54"/>
      <c r="GH163" s="54"/>
      <c r="GI163" s="54"/>
      <c r="GJ163" s="54"/>
      <c r="GK163" s="54"/>
      <c r="GL163" s="54"/>
      <c r="GM163" s="54"/>
      <c r="GN163" s="54"/>
      <c r="GO163" s="54"/>
      <c r="GP163" s="54"/>
      <c r="GQ163" s="54"/>
      <c r="GR163" s="54"/>
      <c r="GS163" s="54"/>
      <c r="GT163" s="54"/>
      <c r="GU163" s="54"/>
      <c r="GV163" s="54"/>
      <c r="GW163" s="54"/>
      <c r="GX163" s="54"/>
      <c r="GY163" s="54"/>
      <c r="GZ163" s="54"/>
      <c r="HA163" s="54"/>
      <c r="HB163" s="54"/>
      <c r="HC163" s="54"/>
      <c r="HD163" s="54"/>
      <c r="HE163" s="54"/>
      <c r="HF163" s="54"/>
      <c r="HG163" s="54"/>
      <c r="HH163" s="54"/>
      <c r="HI163" s="54"/>
      <c r="HJ163" s="54"/>
      <c r="HK163" s="54"/>
      <c r="HL163" s="54"/>
      <c r="HM163" s="54"/>
      <c r="HN163" s="54"/>
      <c r="HO163" s="54"/>
      <c r="HP163" s="54"/>
      <c r="HQ163" s="54"/>
      <c r="HR163" s="54"/>
      <c r="HS163" s="54"/>
      <c r="HT163" s="54"/>
      <c r="HU163" s="54"/>
      <c r="HV163" s="54"/>
      <c r="HW163" s="54"/>
      <c r="HX163" s="54"/>
      <c r="HY163" s="54"/>
      <c r="HZ163" s="54"/>
      <c r="IA163" s="54"/>
      <c r="IB163" s="54"/>
      <c r="IC163" s="54"/>
      <c r="ID163" s="54"/>
      <c r="IE163" s="54"/>
      <c r="IF163" s="54"/>
      <c r="IG163" s="54"/>
      <c r="IH163" s="54"/>
      <c r="II163" s="54"/>
      <c r="IJ163" s="54"/>
      <c r="IK163" s="54"/>
      <c r="IL163" s="54"/>
      <c r="IM163" s="54"/>
      <c r="IN163" s="54"/>
      <c r="IO163" s="54"/>
      <c r="IP163" s="54"/>
      <c r="IQ163" s="54"/>
      <c r="IR163" s="54"/>
      <c r="IS163" s="54"/>
      <c r="IT163" s="54"/>
      <c r="IU163" s="54"/>
      <c r="IV163" s="54"/>
      <c r="IW163" s="54"/>
      <c r="IX163" s="54"/>
      <c r="IY163" s="54"/>
      <c r="IZ163" s="54"/>
      <c r="JA163" s="54"/>
      <c r="JB163" s="54"/>
    </row>
    <row x14ac:dyDescent="0.25" r="164" customHeight="1" ht="18">
      <c r="A164" s="54"/>
      <c r="B164" s="50"/>
      <c r="C164" s="50"/>
      <c r="D164" s="249"/>
      <c r="E164" s="249"/>
      <c r="F164" s="249"/>
      <c r="G164" s="249"/>
      <c r="H164" s="50"/>
      <c r="I164" s="52"/>
      <c r="J164" s="52"/>
      <c r="K164" s="52"/>
      <c r="L164" s="52"/>
      <c r="M164" s="52"/>
      <c r="N164" s="52"/>
      <c r="O164" s="52"/>
      <c r="P164" s="54"/>
      <c r="Q164" s="51"/>
      <c r="R164" s="54"/>
      <c r="S164" s="51"/>
      <c r="T164" s="51"/>
      <c r="U164" s="52"/>
      <c r="V164" s="52"/>
      <c r="W164" s="54"/>
      <c r="X164" s="51"/>
      <c r="Y164" s="51"/>
      <c r="Z164" s="52"/>
      <c r="AA164" s="52"/>
      <c r="AB164" s="54"/>
      <c r="AC164" s="51"/>
      <c r="AD164" s="51"/>
      <c r="AE164" s="52"/>
      <c r="AF164" s="52"/>
      <c r="AG164" s="54"/>
      <c r="AH164" s="51"/>
      <c r="AI164" s="51"/>
      <c r="AJ164" s="52"/>
      <c r="AK164" s="51"/>
      <c r="AL164" s="54"/>
      <c r="AM164" s="51"/>
      <c r="AN164" s="51"/>
      <c r="AO164" s="52"/>
      <c r="AP164" s="51"/>
      <c r="AQ164" s="54"/>
      <c r="AR164" s="51"/>
      <c r="AS164" s="51"/>
      <c r="AT164" s="52"/>
      <c r="AU164" s="51"/>
      <c r="AV164" s="54"/>
      <c r="AW164" s="51"/>
      <c r="AX164" s="51"/>
      <c r="AY164" s="52"/>
      <c r="AZ164" s="51"/>
      <c r="BA164" s="54"/>
      <c r="BB164" s="51"/>
      <c r="BC164" s="51"/>
      <c r="BD164" s="52"/>
      <c r="BE164" s="51"/>
      <c r="BF164" s="54"/>
      <c r="BG164" s="51"/>
      <c r="BH164" s="51"/>
      <c r="BI164" s="52"/>
      <c r="BJ164" s="51"/>
      <c r="BK164" s="54"/>
      <c r="BL164" s="51"/>
      <c r="BM164" s="51"/>
      <c r="BN164" s="52"/>
      <c r="BO164" s="51"/>
      <c r="BP164" s="54"/>
      <c r="BQ164" s="51"/>
      <c r="BR164" s="51"/>
      <c r="BS164" s="52"/>
      <c r="BT164" s="51"/>
      <c r="BU164" s="54"/>
      <c r="BV164" s="51"/>
      <c r="BW164" s="51"/>
      <c r="BX164" s="52"/>
      <c r="BY164" s="51"/>
      <c r="BZ164" s="52"/>
      <c r="CA164" s="54"/>
      <c r="CB164" s="54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/>
      <c r="EV164" s="54"/>
      <c r="EW164" s="54"/>
      <c r="EX164" s="54"/>
      <c r="EY164" s="54"/>
      <c r="EZ164" s="54"/>
      <c r="FA164" s="54"/>
      <c r="FB164" s="54"/>
      <c r="FC164" s="54"/>
      <c r="FD164" s="54"/>
      <c r="FE164" s="54"/>
      <c r="FF164" s="54"/>
      <c r="FG164" s="54"/>
      <c r="FH164" s="54"/>
      <c r="FI164" s="54"/>
      <c r="FJ164" s="54"/>
      <c r="FK164" s="54"/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/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/>
      <c r="IG164" s="54"/>
      <c r="IH164" s="54"/>
      <c r="II164" s="54"/>
      <c r="IJ164" s="54"/>
      <c r="IK164" s="54"/>
      <c r="IL164" s="54"/>
      <c r="IM164" s="54"/>
      <c r="IN164" s="54"/>
      <c r="IO164" s="54"/>
      <c r="IP164" s="54"/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</row>
    <row x14ac:dyDescent="0.25" r="165" customHeight="1" ht="18">
      <c r="A165" s="54"/>
      <c r="B165" s="50"/>
      <c r="C165" s="50"/>
      <c r="D165" s="249"/>
      <c r="E165" s="249"/>
      <c r="F165" s="249"/>
      <c r="G165" s="249"/>
      <c r="H165" s="50"/>
      <c r="I165" s="52"/>
      <c r="J165" s="52"/>
      <c r="K165" s="52"/>
      <c r="L165" s="52"/>
      <c r="M165" s="52"/>
      <c r="N165" s="52"/>
      <c r="O165" s="52"/>
      <c r="P165" s="54"/>
      <c r="Q165" s="51"/>
      <c r="R165" s="54"/>
      <c r="S165" s="51"/>
      <c r="T165" s="51"/>
      <c r="U165" s="52"/>
      <c r="V165" s="52"/>
      <c r="W165" s="54"/>
      <c r="X165" s="51"/>
      <c r="Y165" s="51"/>
      <c r="Z165" s="52"/>
      <c r="AA165" s="52"/>
      <c r="AB165" s="54"/>
      <c r="AC165" s="51"/>
      <c r="AD165" s="51"/>
      <c r="AE165" s="52"/>
      <c r="AF165" s="52"/>
      <c r="AG165" s="54"/>
      <c r="AH165" s="51"/>
      <c r="AI165" s="51"/>
      <c r="AJ165" s="52"/>
      <c r="AK165" s="51"/>
      <c r="AL165" s="54"/>
      <c r="AM165" s="51"/>
      <c r="AN165" s="51"/>
      <c r="AO165" s="52"/>
      <c r="AP165" s="51"/>
      <c r="AQ165" s="54"/>
      <c r="AR165" s="51"/>
      <c r="AS165" s="51"/>
      <c r="AT165" s="52"/>
      <c r="AU165" s="51"/>
      <c r="AV165" s="54"/>
      <c r="AW165" s="51"/>
      <c r="AX165" s="51"/>
      <c r="AY165" s="52"/>
      <c r="AZ165" s="51"/>
      <c r="BA165" s="54"/>
      <c r="BB165" s="51"/>
      <c r="BC165" s="51"/>
      <c r="BD165" s="52"/>
      <c r="BE165" s="51"/>
      <c r="BF165" s="54"/>
      <c r="BG165" s="51"/>
      <c r="BH165" s="51"/>
      <c r="BI165" s="52"/>
      <c r="BJ165" s="51"/>
      <c r="BK165" s="54"/>
      <c r="BL165" s="51"/>
      <c r="BM165" s="51"/>
      <c r="BN165" s="52"/>
      <c r="BO165" s="51"/>
      <c r="BP165" s="54"/>
      <c r="BQ165" s="51"/>
      <c r="BR165" s="51"/>
      <c r="BS165" s="52"/>
      <c r="BT165" s="51"/>
      <c r="BU165" s="54"/>
      <c r="BV165" s="51"/>
      <c r="BW165" s="51"/>
      <c r="BX165" s="52"/>
      <c r="BY165" s="51"/>
      <c r="BZ165" s="52"/>
      <c r="CA165" s="54"/>
      <c r="CB165" s="54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  <c r="DS165" s="72"/>
      <c r="DT165" s="72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/>
      <c r="EV165" s="54"/>
      <c r="EW165" s="54"/>
      <c r="EX165" s="54"/>
      <c r="EY165" s="54"/>
      <c r="EZ165" s="54"/>
      <c r="FA165" s="54"/>
      <c r="FB165" s="54"/>
      <c r="FC165" s="54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</row>
    <row x14ac:dyDescent="0.25" r="166" customHeight="1" ht="18">
      <c r="A166" s="54"/>
      <c r="B166" s="50"/>
      <c r="C166" s="50"/>
      <c r="D166" s="249"/>
      <c r="E166" s="249"/>
      <c r="F166" s="249"/>
      <c r="G166" s="249"/>
      <c r="H166" s="50"/>
      <c r="I166" s="52"/>
      <c r="J166" s="52"/>
      <c r="K166" s="52"/>
      <c r="L166" s="52"/>
      <c r="M166" s="52"/>
      <c r="N166" s="52"/>
      <c r="O166" s="52"/>
      <c r="P166" s="54"/>
      <c r="Q166" s="51"/>
      <c r="R166" s="54"/>
      <c r="S166" s="51"/>
      <c r="T166" s="51"/>
      <c r="U166" s="52"/>
      <c r="V166" s="52"/>
      <c r="W166" s="54"/>
      <c r="X166" s="51"/>
      <c r="Y166" s="51"/>
      <c r="Z166" s="52"/>
      <c r="AA166" s="52"/>
      <c r="AB166" s="54"/>
      <c r="AC166" s="51"/>
      <c r="AD166" s="51"/>
      <c r="AE166" s="52"/>
      <c r="AF166" s="52"/>
      <c r="AG166" s="54"/>
      <c r="AH166" s="51"/>
      <c r="AI166" s="51"/>
      <c r="AJ166" s="52"/>
      <c r="AK166" s="51"/>
      <c r="AL166" s="54"/>
      <c r="AM166" s="51"/>
      <c r="AN166" s="51"/>
      <c r="AO166" s="52"/>
      <c r="AP166" s="51"/>
      <c r="AQ166" s="54"/>
      <c r="AR166" s="51"/>
      <c r="AS166" s="51"/>
      <c r="AT166" s="52"/>
      <c r="AU166" s="51"/>
      <c r="AV166" s="54"/>
      <c r="AW166" s="51"/>
      <c r="AX166" s="51"/>
      <c r="AY166" s="52"/>
      <c r="AZ166" s="51"/>
      <c r="BA166" s="54"/>
      <c r="BB166" s="51"/>
      <c r="BC166" s="51"/>
      <c r="BD166" s="52"/>
      <c r="BE166" s="51"/>
      <c r="BF166" s="54"/>
      <c r="BG166" s="51"/>
      <c r="BH166" s="51"/>
      <c r="BI166" s="52"/>
      <c r="BJ166" s="51"/>
      <c r="BK166" s="54"/>
      <c r="BL166" s="51"/>
      <c r="BM166" s="51"/>
      <c r="BN166" s="52"/>
      <c r="BO166" s="51"/>
      <c r="BP166" s="54"/>
      <c r="BQ166" s="51"/>
      <c r="BR166" s="51"/>
      <c r="BS166" s="52"/>
      <c r="BT166" s="51"/>
      <c r="BU166" s="54"/>
      <c r="BV166" s="51"/>
      <c r="BW166" s="51"/>
      <c r="BX166" s="52"/>
      <c r="BY166" s="51"/>
      <c r="BZ166" s="52"/>
      <c r="CA166" s="54"/>
      <c r="CB166" s="54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54"/>
      <c r="DV166" s="54"/>
      <c r="DW166" s="54"/>
      <c r="DX166" s="54"/>
      <c r="DY166" s="54"/>
      <c r="DZ166" s="54"/>
      <c r="EA166" s="54"/>
      <c r="EB166" s="54"/>
      <c r="EC166" s="54"/>
      <c r="ED166" s="54"/>
      <c r="EE166" s="54"/>
      <c r="EF166" s="54"/>
      <c r="EG166" s="54"/>
      <c r="EH166" s="54"/>
      <c r="EI166" s="54"/>
      <c r="EJ166" s="54"/>
      <c r="EK166" s="54"/>
      <c r="EL166" s="54"/>
      <c r="EM166" s="54"/>
      <c r="EN166" s="54"/>
      <c r="EO166" s="54"/>
      <c r="EP166" s="54"/>
      <c r="EQ166" s="54"/>
      <c r="ER166" s="54"/>
      <c r="ES166" s="54"/>
      <c r="ET166" s="54"/>
      <c r="EU166" s="54"/>
      <c r="EV166" s="54"/>
      <c r="EW166" s="54"/>
      <c r="EX166" s="54"/>
      <c r="EY166" s="54"/>
      <c r="EZ166" s="54"/>
      <c r="FA166" s="54"/>
      <c r="FB166" s="54"/>
      <c r="FC166" s="54"/>
      <c r="FD166" s="54"/>
      <c r="FE166" s="54"/>
      <c r="FF166" s="54"/>
      <c r="FG166" s="54"/>
      <c r="FH166" s="54"/>
      <c r="FI166" s="54"/>
      <c r="FJ166" s="54"/>
      <c r="FK166" s="54"/>
      <c r="FL166" s="54"/>
      <c r="FM166" s="54"/>
      <c r="FN166" s="54"/>
      <c r="FO166" s="54"/>
      <c r="FP166" s="54"/>
      <c r="FQ166" s="54"/>
      <c r="FR166" s="54"/>
      <c r="FS166" s="54"/>
      <c r="FT166" s="54"/>
      <c r="FU166" s="54"/>
      <c r="FV166" s="54"/>
      <c r="FW166" s="54"/>
      <c r="FX166" s="54"/>
      <c r="FY166" s="54"/>
      <c r="FZ166" s="54"/>
      <c r="GA166" s="54"/>
      <c r="GB166" s="54"/>
      <c r="GC166" s="54"/>
      <c r="GD166" s="54"/>
      <c r="GE166" s="54"/>
      <c r="GF166" s="54"/>
      <c r="GG166" s="54"/>
      <c r="GH166" s="54"/>
      <c r="GI166" s="54"/>
      <c r="GJ166" s="54"/>
      <c r="GK166" s="54"/>
      <c r="GL166" s="54"/>
      <c r="GM166" s="54"/>
      <c r="GN166" s="54"/>
      <c r="GO166" s="54"/>
      <c r="GP166" s="54"/>
      <c r="GQ166" s="54"/>
      <c r="GR166" s="54"/>
      <c r="GS166" s="54"/>
      <c r="GT166" s="54"/>
      <c r="GU166" s="54"/>
      <c r="GV166" s="54"/>
      <c r="GW166" s="54"/>
      <c r="GX166" s="54"/>
      <c r="GY166" s="54"/>
      <c r="GZ166" s="54"/>
      <c r="HA166" s="54"/>
      <c r="HB166" s="54"/>
      <c r="HC166" s="54"/>
      <c r="HD166" s="54"/>
      <c r="HE166" s="54"/>
      <c r="HF166" s="54"/>
      <c r="HG166" s="54"/>
      <c r="HH166" s="54"/>
      <c r="HI166" s="54"/>
      <c r="HJ166" s="54"/>
      <c r="HK166" s="54"/>
      <c r="HL166" s="54"/>
      <c r="HM166" s="54"/>
      <c r="HN166" s="54"/>
      <c r="HO166" s="54"/>
      <c r="HP166" s="54"/>
      <c r="HQ166" s="54"/>
      <c r="HR166" s="54"/>
      <c r="HS166" s="54"/>
      <c r="HT166" s="54"/>
      <c r="HU166" s="54"/>
      <c r="HV166" s="54"/>
      <c r="HW166" s="54"/>
      <c r="HX166" s="54"/>
      <c r="HY166" s="54"/>
      <c r="HZ166" s="54"/>
      <c r="IA166" s="54"/>
      <c r="IB166" s="54"/>
      <c r="IC166" s="54"/>
      <c r="ID166" s="54"/>
      <c r="IE166" s="54"/>
      <c r="IF166" s="54"/>
      <c r="IG166" s="54"/>
      <c r="IH166" s="54"/>
      <c r="II166" s="54"/>
      <c r="IJ166" s="54"/>
      <c r="IK166" s="54"/>
      <c r="IL166" s="54"/>
      <c r="IM166" s="54"/>
      <c r="IN166" s="54"/>
      <c r="IO166" s="54"/>
      <c r="IP166" s="54"/>
      <c r="IQ166" s="54"/>
      <c r="IR166" s="54"/>
      <c r="IS166" s="54"/>
      <c r="IT166" s="54"/>
      <c r="IU166" s="54"/>
      <c r="IV166" s="54"/>
      <c r="IW166" s="54"/>
      <c r="IX166" s="54"/>
      <c r="IY166" s="54"/>
      <c r="IZ166" s="54"/>
      <c r="JA166" s="54"/>
      <c r="JB166" s="54"/>
    </row>
    <row x14ac:dyDescent="0.25" r="167" customHeight="1" ht="18">
      <c r="A167" s="54"/>
      <c r="B167" s="50"/>
      <c r="C167" s="50"/>
      <c r="D167" s="249"/>
      <c r="E167" s="249"/>
      <c r="F167" s="249"/>
      <c r="G167" s="249"/>
      <c r="H167" s="50"/>
      <c r="I167" s="52"/>
      <c r="J167" s="52"/>
      <c r="K167" s="52"/>
      <c r="L167" s="52"/>
      <c r="M167" s="52"/>
      <c r="N167" s="52"/>
      <c r="O167" s="52"/>
      <c r="P167" s="54"/>
      <c r="Q167" s="51"/>
      <c r="R167" s="54"/>
      <c r="S167" s="51"/>
      <c r="T167" s="51"/>
      <c r="U167" s="52"/>
      <c r="V167" s="52"/>
      <c r="W167" s="54"/>
      <c r="X167" s="51"/>
      <c r="Y167" s="51"/>
      <c r="Z167" s="52"/>
      <c r="AA167" s="52"/>
      <c r="AB167" s="54"/>
      <c r="AC167" s="51"/>
      <c r="AD167" s="51"/>
      <c r="AE167" s="52"/>
      <c r="AF167" s="52"/>
      <c r="AG167" s="54"/>
      <c r="AH167" s="51"/>
      <c r="AI167" s="51"/>
      <c r="AJ167" s="52"/>
      <c r="AK167" s="51"/>
      <c r="AL167" s="54"/>
      <c r="AM167" s="51"/>
      <c r="AN167" s="51"/>
      <c r="AO167" s="52"/>
      <c r="AP167" s="51"/>
      <c r="AQ167" s="54"/>
      <c r="AR167" s="51"/>
      <c r="AS167" s="51"/>
      <c r="AT167" s="52"/>
      <c r="AU167" s="51"/>
      <c r="AV167" s="54"/>
      <c r="AW167" s="51"/>
      <c r="AX167" s="51"/>
      <c r="AY167" s="52"/>
      <c r="AZ167" s="51"/>
      <c r="BA167" s="54"/>
      <c r="BB167" s="51"/>
      <c r="BC167" s="51"/>
      <c r="BD167" s="52"/>
      <c r="BE167" s="51"/>
      <c r="BF167" s="54"/>
      <c r="BG167" s="51"/>
      <c r="BH167" s="51"/>
      <c r="BI167" s="52"/>
      <c r="BJ167" s="51"/>
      <c r="BK167" s="54"/>
      <c r="BL167" s="51"/>
      <c r="BM167" s="51"/>
      <c r="BN167" s="52"/>
      <c r="BO167" s="51"/>
      <c r="BP167" s="54"/>
      <c r="BQ167" s="51"/>
      <c r="BR167" s="51"/>
      <c r="BS167" s="52"/>
      <c r="BT167" s="51"/>
      <c r="BU167" s="54"/>
      <c r="BV167" s="51"/>
      <c r="BW167" s="51"/>
      <c r="BX167" s="52"/>
      <c r="BY167" s="51"/>
      <c r="BZ167" s="52"/>
      <c r="CA167" s="54"/>
      <c r="CB167" s="54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54"/>
      <c r="DV167" s="54"/>
      <c r="DW167" s="54"/>
      <c r="DX167" s="54"/>
      <c r="DY167" s="54"/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/>
      <c r="EM167" s="54"/>
      <c r="EN167" s="54"/>
      <c r="EO167" s="54"/>
      <c r="EP167" s="54"/>
      <c r="EQ167" s="54"/>
      <c r="ER167" s="54"/>
      <c r="ES167" s="54"/>
      <c r="ET167" s="54"/>
      <c r="EU167" s="54"/>
      <c r="EV167" s="54"/>
      <c r="EW167" s="54"/>
      <c r="EX167" s="54"/>
      <c r="EY167" s="54"/>
      <c r="EZ167" s="54"/>
      <c r="FA167" s="54"/>
      <c r="FB167" s="54"/>
      <c r="FC167" s="54"/>
      <c r="FD167" s="54"/>
      <c r="FE167" s="54"/>
      <c r="FF167" s="54"/>
      <c r="FG167" s="54"/>
      <c r="FH167" s="54"/>
      <c r="FI167" s="54"/>
      <c r="FJ167" s="54"/>
      <c r="FK167" s="54"/>
      <c r="FL167" s="54"/>
      <c r="FM167" s="54"/>
      <c r="FN167" s="54"/>
      <c r="FO167" s="54"/>
      <c r="FP167" s="54"/>
      <c r="FQ167" s="54"/>
      <c r="FR167" s="54"/>
      <c r="FS167" s="54"/>
      <c r="FT167" s="54"/>
      <c r="FU167" s="54"/>
      <c r="FV167" s="54"/>
      <c r="FW167" s="54"/>
      <c r="FX167" s="54"/>
      <c r="FY167" s="54"/>
      <c r="FZ167" s="54"/>
      <c r="GA167" s="54"/>
      <c r="GB167" s="54"/>
      <c r="GC167" s="54"/>
      <c r="GD167" s="54"/>
      <c r="GE167" s="54"/>
      <c r="GF167" s="54"/>
      <c r="GG167" s="54"/>
      <c r="GH167" s="54"/>
      <c r="GI167" s="54"/>
      <c r="GJ167" s="54"/>
      <c r="GK167" s="54"/>
      <c r="GL167" s="54"/>
      <c r="GM167" s="54"/>
      <c r="GN167" s="54"/>
      <c r="GO167" s="54"/>
      <c r="GP167" s="54"/>
      <c r="GQ167" s="54"/>
      <c r="GR167" s="54"/>
      <c r="GS167" s="54"/>
      <c r="GT167" s="54"/>
      <c r="GU167" s="54"/>
      <c r="GV167" s="54"/>
      <c r="GW167" s="54"/>
      <c r="GX167" s="54"/>
      <c r="GY167" s="54"/>
      <c r="GZ167" s="54"/>
      <c r="HA167" s="54"/>
      <c r="HB167" s="54"/>
      <c r="HC167" s="54"/>
      <c r="HD167" s="54"/>
      <c r="HE167" s="54"/>
      <c r="HF167" s="54"/>
      <c r="HG167" s="54"/>
      <c r="HH167" s="54"/>
      <c r="HI167" s="54"/>
      <c r="HJ167" s="54"/>
      <c r="HK167" s="54"/>
      <c r="HL167" s="54"/>
      <c r="HM167" s="54"/>
      <c r="HN167" s="54"/>
      <c r="HO167" s="54"/>
      <c r="HP167" s="54"/>
      <c r="HQ167" s="54"/>
      <c r="HR167" s="54"/>
      <c r="HS167" s="54"/>
      <c r="HT167" s="54"/>
      <c r="HU167" s="54"/>
      <c r="HV167" s="54"/>
      <c r="HW167" s="54"/>
      <c r="HX167" s="54"/>
      <c r="HY167" s="54"/>
      <c r="HZ167" s="54"/>
      <c r="IA167" s="54"/>
      <c r="IB167" s="54"/>
      <c r="IC167" s="54"/>
      <c r="ID167" s="54"/>
      <c r="IE167" s="54"/>
      <c r="IF167" s="54"/>
      <c r="IG167" s="54"/>
      <c r="IH167" s="54"/>
      <c r="II167" s="54"/>
      <c r="IJ167" s="54"/>
      <c r="IK167" s="54"/>
      <c r="IL167" s="54"/>
      <c r="IM167" s="54"/>
      <c r="IN167" s="54"/>
      <c r="IO167" s="54"/>
      <c r="IP167" s="54"/>
      <c r="IQ167" s="54"/>
      <c r="IR167" s="54"/>
      <c r="IS167" s="54"/>
      <c r="IT167" s="54"/>
      <c r="IU167" s="54"/>
      <c r="IV167" s="54"/>
      <c r="IW167" s="54"/>
      <c r="IX167" s="54"/>
      <c r="IY167" s="54"/>
      <c r="IZ167" s="54"/>
      <c r="JA167" s="54"/>
      <c r="JB167" s="54"/>
    </row>
    <row x14ac:dyDescent="0.25" r="168" customHeight="1" ht="18">
      <c r="A168" s="54"/>
      <c r="B168" s="50"/>
      <c r="C168" s="50"/>
      <c r="D168" s="249"/>
      <c r="E168" s="249"/>
      <c r="F168" s="249"/>
      <c r="G168" s="249"/>
      <c r="H168" s="50"/>
      <c r="I168" s="52"/>
      <c r="J168" s="52"/>
      <c r="K168" s="52"/>
      <c r="L168" s="52"/>
      <c r="M168" s="52"/>
      <c r="N168" s="52"/>
      <c r="O168" s="52"/>
      <c r="P168" s="54"/>
      <c r="Q168" s="51"/>
      <c r="R168" s="54"/>
      <c r="S168" s="51"/>
      <c r="T168" s="51"/>
      <c r="U168" s="52"/>
      <c r="V168" s="52"/>
      <c r="W168" s="54"/>
      <c r="X168" s="51"/>
      <c r="Y168" s="51"/>
      <c r="Z168" s="52"/>
      <c r="AA168" s="52"/>
      <c r="AB168" s="54"/>
      <c r="AC168" s="51"/>
      <c r="AD168" s="51"/>
      <c r="AE168" s="52"/>
      <c r="AF168" s="52"/>
      <c r="AG168" s="54"/>
      <c r="AH168" s="51"/>
      <c r="AI168" s="51"/>
      <c r="AJ168" s="52"/>
      <c r="AK168" s="51"/>
      <c r="AL168" s="54"/>
      <c r="AM168" s="51"/>
      <c r="AN168" s="51"/>
      <c r="AO168" s="52"/>
      <c r="AP168" s="51"/>
      <c r="AQ168" s="54"/>
      <c r="AR168" s="51"/>
      <c r="AS168" s="51"/>
      <c r="AT168" s="52"/>
      <c r="AU168" s="51"/>
      <c r="AV168" s="54"/>
      <c r="AW168" s="51"/>
      <c r="AX168" s="51"/>
      <c r="AY168" s="52"/>
      <c r="AZ168" s="51"/>
      <c r="BA168" s="54"/>
      <c r="BB168" s="51"/>
      <c r="BC168" s="51"/>
      <c r="BD168" s="52"/>
      <c r="BE168" s="51"/>
      <c r="BF168" s="54"/>
      <c r="BG168" s="51"/>
      <c r="BH168" s="51"/>
      <c r="BI168" s="52"/>
      <c r="BJ168" s="51"/>
      <c r="BK168" s="54"/>
      <c r="BL168" s="51"/>
      <c r="BM168" s="51"/>
      <c r="BN168" s="52"/>
      <c r="BO168" s="51"/>
      <c r="BP168" s="54"/>
      <c r="BQ168" s="51"/>
      <c r="BR168" s="51"/>
      <c r="BS168" s="52"/>
      <c r="BT168" s="51"/>
      <c r="BU168" s="54"/>
      <c r="BV168" s="51"/>
      <c r="BW168" s="51"/>
      <c r="BX168" s="52"/>
      <c r="BY168" s="51"/>
      <c r="BZ168" s="52"/>
      <c r="CA168" s="54"/>
      <c r="CB168" s="54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  <c r="DS168" s="72"/>
      <c r="DT168" s="72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/>
      <c r="FJ168" s="54"/>
      <c r="FK168" s="54"/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</row>
    <row x14ac:dyDescent="0.25" r="169" customHeight="1" ht="18">
      <c r="A169" s="54"/>
      <c r="B169" s="50"/>
      <c r="C169" s="50"/>
      <c r="D169" s="249"/>
      <c r="E169" s="249"/>
      <c r="F169" s="249"/>
      <c r="G169" s="249"/>
      <c r="H169" s="50"/>
      <c r="I169" s="52"/>
      <c r="J169" s="52"/>
      <c r="K169" s="52"/>
      <c r="L169" s="52"/>
      <c r="M169" s="52"/>
      <c r="N169" s="52"/>
      <c r="O169" s="52"/>
      <c r="P169" s="54"/>
      <c r="Q169" s="51"/>
      <c r="R169" s="54"/>
      <c r="S169" s="51"/>
      <c r="T169" s="51"/>
      <c r="U169" s="52"/>
      <c r="V169" s="52"/>
      <c r="W169" s="54"/>
      <c r="X169" s="51"/>
      <c r="Y169" s="51"/>
      <c r="Z169" s="52"/>
      <c r="AA169" s="52"/>
      <c r="AB169" s="54"/>
      <c r="AC169" s="51"/>
      <c r="AD169" s="51"/>
      <c r="AE169" s="52"/>
      <c r="AF169" s="52"/>
      <c r="AG169" s="54"/>
      <c r="AH169" s="51"/>
      <c r="AI169" s="51"/>
      <c r="AJ169" s="52"/>
      <c r="AK169" s="51"/>
      <c r="AL169" s="54"/>
      <c r="AM169" s="51"/>
      <c r="AN169" s="51"/>
      <c r="AO169" s="52"/>
      <c r="AP169" s="51"/>
      <c r="AQ169" s="54"/>
      <c r="AR169" s="51"/>
      <c r="AS169" s="51"/>
      <c r="AT169" s="52"/>
      <c r="AU169" s="51"/>
      <c r="AV169" s="54"/>
      <c r="AW169" s="51"/>
      <c r="AX169" s="51"/>
      <c r="AY169" s="52"/>
      <c r="AZ169" s="51"/>
      <c r="BA169" s="54"/>
      <c r="BB169" s="51"/>
      <c r="BC169" s="51"/>
      <c r="BD169" s="52"/>
      <c r="BE169" s="51"/>
      <c r="BF169" s="54"/>
      <c r="BG169" s="51"/>
      <c r="BH169" s="51"/>
      <c r="BI169" s="52"/>
      <c r="BJ169" s="51"/>
      <c r="BK169" s="54"/>
      <c r="BL169" s="51"/>
      <c r="BM169" s="51"/>
      <c r="BN169" s="52"/>
      <c r="BO169" s="51"/>
      <c r="BP169" s="54"/>
      <c r="BQ169" s="51"/>
      <c r="BR169" s="51"/>
      <c r="BS169" s="52"/>
      <c r="BT169" s="51"/>
      <c r="BU169" s="54"/>
      <c r="BV169" s="51"/>
      <c r="BW169" s="51"/>
      <c r="BX169" s="52"/>
      <c r="BY169" s="51"/>
      <c r="BZ169" s="52"/>
      <c r="CA169" s="54"/>
      <c r="CB169" s="54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  <c r="DS169" s="72"/>
      <c r="DT169" s="72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/>
      <c r="FJ169" s="54"/>
      <c r="FK169" s="54"/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</row>
    <row x14ac:dyDescent="0.25" r="170" customHeight="1" ht="18">
      <c r="A170" s="54"/>
      <c r="B170" s="50"/>
      <c r="C170" s="50"/>
      <c r="D170" s="249"/>
      <c r="E170" s="249"/>
      <c r="F170" s="249"/>
      <c r="G170" s="249"/>
      <c r="H170" s="50"/>
      <c r="I170" s="52"/>
      <c r="J170" s="52"/>
      <c r="K170" s="52"/>
      <c r="L170" s="52"/>
      <c r="M170" s="52"/>
      <c r="N170" s="52"/>
      <c r="O170" s="52"/>
      <c r="P170" s="54"/>
      <c r="Q170" s="51"/>
      <c r="R170" s="54"/>
      <c r="S170" s="51"/>
      <c r="T170" s="51"/>
      <c r="U170" s="52"/>
      <c r="V170" s="52"/>
      <c r="W170" s="54"/>
      <c r="X170" s="51"/>
      <c r="Y170" s="51"/>
      <c r="Z170" s="52"/>
      <c r="AA170" s="52"/>
      <c r="AB170" s="54"/>
      <c r="AC170" s="51"/>
      <c r="AD170" s="51"/>
      <c r="AE170" s="52"/>
      <c r="AF170" s="52"/>
      <c r="AG170" s="54"/>
      <c r="AH170" s="51"/>
      <c r="AI170" s="51"/>
      <c r="AJ170" s="52"/>
      <c r="AK170" s="51"/>
      <c r="AL170" s="54"/>
      <c r="AM170" s="51"/>
      <c r="AN170" s="51"/>
      <c r="AO170" s="52"/>
      <c r="AP170" s="51"/>
      <c r="AQ170" s="54"/>
      <c r="AR170" s="51"/>
      <c r="AS170" s="51"/>
      <c r="AT170" s="52"/>
      <c r="AU170" s="51"/>
      <c r="AV170" s="54"/>
      <c r="AW170" s="51"/>
      <c r="AX170" s="51"/>
      <c r="AY170" s="52"/>
      <c r="AZ170" s="51"/>
      <c r="BA170" s="54"/>
      <c r="BB170" s="51"/>
      <c r="BC170" s="51"/>
      <c r="BD170" s="52"/>
      <c r="BE170" s="51"/>
      <c r="BF170" s="54"/>
      <c r="BG170" s="51"/>
      <c r="BH170" s="51"/>
      <c r="BI170" s="52"/>
      <c r="BJ170" s="51"/>
      <c r="BK170" s="54"/>
      <c r="BL170" s="51"/>
      <c r="BM170" s="51"/>
      <c r="BN170" s="52"/>
      <c r="BO170" s="51"/>
      <c r="BP170" s="54"/>
      <c r="BQ170" s="51"/>
      <c r="BR170" s="51"/>
      <c r="BS170" s="52"/>
      <c r="BT170" s="51"/>
      <c r="BU170" s="54"/>
      <c r="BV170" s="51"/>
      <c r="BW170" s="51"/>
      <c r="BX170" s="52"/>
      <c r="BY170" s="51"/>
      <c r="BZ170" s="52"/>
      <c r="CA170" s="54"/>
      <c r="CB170" s="54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  <c r="DS170" s="72"/>
      <c r="DT170" s="72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/>
      <c r="FJ170" s="54"/>
      <c r="FK170" s="54"/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</row>
    <row x14ac:dyDescent="0.25" r="171" customHeight="1" ht="18">
      <c r="A171" s="54"/>
      <c r="B171" s="50"/>
      <c r="C171" s="50"/>
      <c r="D171" s="249"/>
      <c r="E171" s="249"/>
      <c r="F171" s="249"/>
      <c r="G171" s="249"/>
      <c r="H171" s="50"/>
      <c r="I171" s="52"/>
      <c r="J171" s="52"/>
      <c r="K171" s="52"/>
      <c r="L171" s="52"/>
      <c r="M171" s="52"/>
      <c r="N171" s="52"/>
      <c r="O171" s="52"/>
      <c r="P171" s="54"/>
      <c r="Q171" s="51"/>
      <c r="R171" s="54"/>
      <c r="S171" s="51"/>
      <c r="T171" s="51"/>
      <c r="U171" s="52"/>
      <c r="V171" s="52"/>
      <c r="W171" s="54"/>
      <c r="X171" s="51"/>
      <c r="Y171" s="51"/>
      <c r="Z171" s="52"/>
      <c r="AA171" s="52"/>
      <c r="AB171" s="54"/>
      <c r="AC171" s="51"/>
      <c r="AD171" s="51"/>
      <c r="AE171" s="52"/>
      <c r="AF171" s="52"/>
      <c r="AG171" s="54"/>
      <c r="AH171" s="51"/>
      <c r="AI171" s="51"/>
      <c r="AJ171" s="52"/>
      <c r="AK171" s="51"/>
      <c r="AL171" s="54"/>
      <c r="AM171" s="51"/>
      <c r="AN171" s="51"/>
      <c r="AO171" s="52"/>
      <c r="AP171" s="51"/>
      <c r="AQ171" s="54"/>
      <c r="AR171" s="51"/>
      <c r="AS171" s="51"/>
      <c r="AT171" s="52"/>
      <c r="AU171" s="51"/>
      <c r="AV171" s="54"/>
      <c r="AW171" s="51"/>
      <c r="AX171" s="51"/>
      <c r="AY171" s="52"/>
      <c r="AZ171" s="51"/>
      <c r="BA171" s="54"/>
      <c r="BB171" s="51"/>
      <c r="BC171" s="51"/>
      <c r="BD171" s="52"/>
      <c r="BE171" s="51"/>
      <c r="BF171" s="54"/>
      <c r="BG171" s="51"/>
      <c r="BH171" s="51"/>
      <c r="BI171" s="52"/>
      <c r="BJ171" s="51"/>
      <c r="BK171" s="54"/>
      <c r="BL171" s="51"/>
      <c r="BM171" s="51"/>
      <c r="BN171" s="52"/>
      <c r="BO171" s="51"/>
      <c r="BP171" s="54"/>
      <c r="BQ171" s="51"/>
      <c r="BR171" s="51"/>
      <c r="BS171" s="52"/>
      <c r="BT171" s="51"/>
      <c r="BU171" s="54"/>
      <c r="BV171" s="51"/>
      <c r="BW171" s="51"/>
      <c r="BX171" s="52"/>
      <c r="BY171" s="51"/>
      <c r="BZ171" s="52"/>
      <c r="CA171" s="54"/>
      <c r="CB171" s="54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  <c r="DS171" s="72"/>
      <c r="DT171" s="72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</row>
    <row x14ac:dyDescent="0.25" r="172" customHeight="1" ht="18">
      <c r="A172" s="54"/>
      <c r="B172" s="50"/>
      <c r="C172" s="54"/>
      <c r="D172" s="249"/>
      <c r="E172" s="249"/>
      <c r="F172" s="249"/>
      <c r="G172" s="249"/>
      <c r="H172" s="50"/>
      <c r="I172" s="52"/>
      <c r="J172" s="52"/>
      <c r="K172" s="52"/>
      <c r="L172" s="52"/>
      <c r="M172" s="52"/>
      <c r="N172" s="52"/>
      <c r="O172" s="52"/>
      <c r="P172" s="54"/>
      <c r="Q172" s="51"/>
      <c r="R172" s="54"/>
      <c r="S172" s="51"/>
      <c r="T172" s="51"/>
      <c r="U172" s="52"/>
      <c r="V172" s="52"/>
      <c r="W172" s="54"/>
      <c r="X172" s="51"/>
      <c r="Y172" s="51"/>
      <c r="Z172" s="52"/>
      <c r="AA172" s="52"/>
      <c r="AB172" s="54"/>
      <c r="AC172" s="51"/>
      <c r="AD172" s="51"/>
      <c r="AE172" s="52"/>
      <c r="AF172" s="52"/>
      <c r="AG172" s="54"/>
      <c r="AH172" s="51"/>
      <c r="AI172" s="51"/>
      <c r="AJ172" s="52"/>
      <c r="AK172" s="51"/>
      <c r="AL172" s="54"/>
      <c r="AM172" s="51"/>
      <c r="AN172" s="51"/>
      <c r="AO172" s="52"/>
      <c r="AP172" s="51"/>
      <c r="AQ172" s="54"/>
      <c r="AR172" s="51"/>
      <c r="AS172" s="51"/>
      <c r="AT172" s="52"/>
      <c r="AU172" s="51"/>
      <c r="AV172" s="54"/>
      <c r="AW172" s="51"/>
      <c r="AX172" s="51"/>
      <c r="AY172" s="52"/>
      <c r="AZ172" s="51"/>
      <c r="BA172" s="54"/>
      <c r="BB172" s="51"/>
      <c r="BC172" s="51"/>
      <c r="BD172" s="52"/>
      <c r="BE172" s="51"/>
      <c r="BF172" s="54"/>
      <c r="BG172" s="51"/>
      <c r="BH172" s="51"/>
      <c r="BI172" s="52"/>
      <c r="BJ172" s="51"/>
      <c r="BK172" s="54"/>
      <c r="BL172" s="51"/>
      <c r="BM172" s="51"/>
      <c r="BN172" s="52"/>
      <c r="BO172" s="51"/>
      <c r="BP172" s="54"/>
      <c r="BQ172" s="51"/>
      <c r="BR172" s="51"/>
      <c r="BS172" s="52"/>
      <c r="BT172" s="51"/>
      <c r="BU172" s="54"/>
      <c r="BV172" s="51"/>
      <c r="BW172" s="51"/>
      <c r="BX172" s="52"/>
      <c r="BY172" s="51"/>
      <c r="BZ172" s="52"/>
      <c r="CA172" s="54"/>
      <c r="CB172" s="54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  <c r="DS172" s="72"/>
      <c r="DT172" s="72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/>
      <c r="FM172" s="54"/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</row>
    <row x14ac:dyDescent="0.25" r="173" customHeight="1" ht="18">
      <c r="A173" s="54"/>
      <c r="B173" s="50"/>
      <c r="C173" s="54"/>
      <c r="D173" s="249"/>
      <c r="E173" s="249"/>
      <c r="F173" s="249"/>
      <c r="G173" s="249"/>
      <c r="H173" s="50"/>
      <c r="I173" s="52"/>
      <c r="J173" s="52"/>
      <c r="K173" s="52"/>
      <c r="L173" s="52"/>
      <c r="M173" s="52"/>
      <c r="N173" s="52"/>
      <c r="O173" s="52"/>
      <c r="P173" s="54"/>
      <c r="Q173" s="51"/>
      <c r="R173" s="54"/>
      <c r="S173" s="51"/>
      <c r="T173" s="51"/>
      <c r="U173" s="52"/>
      <c r="V173" s="52"/>
      <c r="W173" s="54"/>
      <c r="X173" s="51"/>
      <c r="Y173" s="51"/>
      <c r="Z173" s="52"/>
      <c r="AA173" s="52"/>
      <c r="AB173" s="54"/>
      <c r="AC173" s="51"/>
      <c r="AD173" s="51"/>
      <c r="AE173" s="52"/>
      <c r="AF173" s="52"/>
      <c r="AG173" s="54"/>
      <c r="AH173" s="51"/>
      <c r="AI173" s="51"/>
      <c r="AJ173" s="52"/>
      <c r="AK173" s="51"/>
      <c r="AL173" s="54"/>
      <c r="AM173" s="51"/>
      <c r="AN173" s="51"/>
      <c r="AO173" s="52"/>
      <c r="AP173" s="51"/>
      <c r="AQ173" s="54"/>
      <c r="AR173" s="51"/>
      <c r="AS173" s="51"/>
      <c r="AT173" s="52"/>
      <c r="AU173" s="51"/>
      <c r="AV173" s="54"/>
      <c r="AW173" s="51"/>
      <c r="AX173" s="51"/>
      <c r="AY173" s="52"/>
      <c r="AZ173" s="51"/>
      <c r="BA173" s="54"/>
      <c r="BB173" s="51"/>
      <c r="BC173" s="51"/>
      <c r="BD173" s="52"/>
      <c r="BE173" s="51"/>
      <c r="BF173" s="54"/>
      <c r="BG173" s="51"/>
      <c r="BH173" s="51"/>
      <c r="BI173" s="52"/>
      <c r="BJ173" s="51"/>
      <c r="BK173" s="54"/>
      <c r="BL173" s="51"/>
      <c r="BM173" s="51"/>
      <c r="BN173" s="52"/>
      <c r="BO173" s="51"/>
      <c r="BP173" s="54"/>
      <c r="BQ173" s="51"/>
      <c r="BR173" s="51"/>
      <c r="BS173" s="52"/>
      <c r="BT173" s="51"/>
      <c r="BU173" s="54"/>
      <c r="BV173" s="51"/>
      <c r="BW173" s="51"/>
      <c r="BX173" s="52"/>
      <c r="BY173" s="51"/>
      <c r="BZ173" s="52"/>
      <c r="CA173" s="54"/>
      <c r="CB173" s="54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/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</row>
    <row x14ac:dyDescent="0.25" r="174" customHeight="1" ht="18">
      <c r="A174" s="54"/>
      <c r="B174" s="50"/>
      <c r="C174" s="54"/>
      <c r="D174" s="249"/>
      <c r="E174" s="249"/>
      <c r="F174" s="249"/>
      <c r="G174" s="249"/>
      <c r="H174" s="50"/>
      <c r="I174" s="52"/>
      <c r="J174" s="52"/>
      <c r="K174" s="52"/>
      <c r="L174" s="52"/>
      <c r="M174" s="52"/>
      <c r="N174" s="52"/>
      <c r="O174" s="52"/>
      <c r="P174" s="54"/>
      <c r="Q174" s="51"/>
      <c r="R174" s="54"/>
      <c r="S174" s="51"/>
      <c r="T174" s="51"/>
      <c r="U174" s="52"/>
      <c r="V174" s="52"/>
      <c r="W174" s="54"/>
      <c r="X174" s="51"/>
      <c r="Y174" s="51"/>
      <c r="Z174" s="52"/>
      <c r="AA174" s="52"/>
      <c r="AB174" s="54"/>
      <c r="AC174" s="51"/>
      <c r="AD174" s="51"/>
      <c r="AE174" s="52"/>
      <c r="AF174" s="52"/>
      <c r="AG174" s="54"/>
      <c r="AH174" s="51"/>
      <c r="AI174" s="51"/>
      <c r="AJ174" s="52"/>
      <c r="AK174" s="51"/>
      <c r="AL174" s="54"/>
      <c r="AM174" s="51"/>
      <c r="AN174" s="51"/>
      <c r="AO174" s="52"/>
      <c r="AP174" s="51"/>
      <c r="AQ174" s="54"/>
      <c r="AR174" s="51"/>
      <c r="AS174" s="51"/>
      <c r="AT174" s="52"/>
      <c r="AU174" s="51"/>
      <c r="AV174" s="54"/>
      <c r="AW174" s="51"/>
      <c r="AX174" s="51"/>
      <c r="AY174" s="52"/>
      <c r="AZ174" s="51"/>
      <c r="BA174" s="54"/>
      <c r="BB174" s="51"/>
      <c r="BC174" s="51"/>
      <c r="BD174" s="52"/>
      <c r="BE174" s="51"/>
      <c r="BF174" s="54"/>
      <c r="BG174" s="51"/>
      <c r="BH174" s="51"/>
      <c r="BI174" s="52"/>
      <c r="BJ174" s="51"/>
      <c r="BK174" s="54"/>
      <c r="BL174" s="51"/>
      <c r="BM174" s="51"/>
      <c r="BN174" s="52"/>
      <c r="BO174" s="51"/>
      <c r="BP174" s="54"/>
      <c r="BQ174" s="51"/>
      <c r="BR174" s="51"/>
      <c r="BS174" s="52"/>
      <c r="BT174" s="51"/>
      <c r="BU174" s="54"/>
      <c r="BV174" s="51"/>
      <c r="BW174" s="51"/>
      <c r="BX174" s="52"/>
      <c r="BY174" s="51"/>
      <c r="BZ174" s="52"/>
      <c r="CA174" s="54"/>
      <c r="CB174" s="54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/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</row>
    <row x14ac:dyDescent="0.25" r="175" customHeight="1" ht="18">
      <c r="A175" s="54"/>
      <c r="B175" s="50"/>
      <c r="C175" s="54"/>
      <c r="D175" s="249"/>
      <c r="E175" s="249"/>
      <c r="F175" s="249"/>
      <c r="G175" s="249"/>
      <c r="H175" s="50"/>
      <c r="I175" s="52"/>
      <c r="J175" s="52"/>
      <c r="K175" s="52"/>
      <c r="L175" s="52"/>
      <c r="M175" s="52"/>
      <c r="N175" s="52"/>
      <c r="O175" s="52"/>
      <c r="P175" s="54"/>
      <c r="Q175" s="51"/>
      <c r="R175" s="54"/>
      <c r="S175" s="51"/>
      <c r="T175" s="51"/>
      <c r="U175" s="52"/>
      <c r="V175" s="52"/>
      <c r="W175" s="54"/>
      <c r="X175" s="51"/>
      <c r="Y175" s="51"/>
      <c r="Z175" s="52"/>
      <c r="AA175" s="52"/>
      <c r="AB175" s="54"/>
      <c r="AC175" s="51"/>
      <c r="AD175" s="51"/>
      <c r="AE175" s="52"/>
      <c r="AF175" s="52"/>
      <c r="AG175" s="54"/>
      <c r="AH175" s="51"/>
      <c r="AI175" s="51"/>
      <c r="AJ175" s="52"/>
      <c r="AK175" s="51"/>
      <c r="AL175" s="54"/>
      <c r="AM175" s="51"/>
      <c r="AN175" s="51"/>
      <c r="AO175" s="52"/>
      <c r="AP175" s="51"/>
      <c r="AQ175" s="54"/>
      <c r="AR175" s="51"/>
      <c r="AS175" s="51"/>
      <c r="AT175" s="52"/>
      <c r="AU175" s="51"/>
      <c r="AV175" s="54"/>
      <c r="AW175" s="51"/>
      <c r="AX175" s="51"/>
      <c r="AY175" s="52"/>
      <c r="AZ175" s="51"/>
      <c r="BA175" s="54"/>
      <c r="BB175" s="51"/>
      <c r="BC175" s="51"/>
      <c r="BD175" s="52"/>
      <c r="BE175" s="51"/>
      <c r="BF175" s="54"/>
      <c r="BG175" s="51"/>
      <c r="BH175" s="51"/>
      <c r="BI175" s="52"/>
      <c r="BJ175" s="51"/>
      <c r="BK175" s="54"/>
      <c r="BL175" s="51"/>
      <c r="BM175" s="51"/>
      <c r="BN175" s="52"/>
      <c r="BO175" s="51"/>
      <c r="BP175" s="54"/>
      <c r="BQ175" s="51"/>
      <c r="BR175" s="51"/>
      <c r="BS175" s="52"/>
      <c r="BT175" s="51"/>
      <c r="BU175" s="54"/>
      <c r="BV175" s="51"/>
      <c r="BW175" s="51"/>
      <c r="BX175" s="52"/>
      <c r="BY175" s="51"/>
      <c r="BZ175" s="52"/>
      <c r="CA175" s="54"/>
      <c r="CB175" s="54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  <c r="DS175" s="72"/>
      <c r="DT175" s="72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/>
      <c r="FP175" s="54"/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</row>
    <row x14ac:dyDescent="0.25" r="176" customHeight="1" ht="18">
      <c r="A176" s="54"/>
      <c r="B176" s="50"/>
      <c r="C176" s="54"/>
      <c r="D176" s="249"/>
      <c r="E176" s="249"/>
      <c r="F176" s="249"/>
      <c r="G176" s="249"/>
      <c r="H176" s="50"/>
      <c r="I176" s="52"/>
      <c r="J176" s="52"/>
      <c r="K176" s="52"/>
      <c r="L176" s="52"/>
      <c r="M176" s="52"/>
      <c r="N176" s="52"/>
      <c r="O176" s="52"/>
      <c r="P176" s="54"/>
      <c r="Q176" s="51"/>
      <c r="R176" s="54"/>
      <c r="S176" s="51"/>
      <c r="T176" s="51"/>
      <c r="U176" s="52"/>
      <c r="V176" s="52"/>
      <c r="W176" s="54"/>
      <c r="X176" s="51"/>
      <c r="Y176" s="51"/>
      <c r="Z176" s="52"/>
      <c r="AA176" s="52"/>
      <c r="AB176" s="54"/>
      <c r="AC176" s="51"/>
      <c r="AD176" s="51"/>
      <c r="AE176" s="52"/>
      <c r="AF176" s="52"/>
      <c r="AG176" s="54"/>
      <c r="AH176" s="51"/>
      <c r="AI176" s="51"/>
      <c r="AJ176" s="52"/>
      <c r="AK176" s="51"/>
      <c r="AL176" s="54"/>
      <c r="AM176" s="51"/>
      <c r="AN176" s="51"/>
      <c r="AO176" s="52"/>
      <c r="AP176" s="51"/>
      <c r="AQ176" s="54"/>
      <c r="AR176" s="51"/>
      <c r="AS176" s="51"/>
      <c r="AT176" s="52"/>
      <c r="AU176" s="51"/>
      <c r="AV176" s="54"/>
      <c r="AW176" s="51"/>
      <c r="AX176" s="51"/>
      <c r="AY176" s="52"/>
      <c r="AZ176" s="51"/>
      <c r="BA176" s="54"/>
      <c r="BB176" s="51"/>
      <c r="BC176" s="51"/>
      <c r="BD176" s="52"/>
      <c r="BE176" s="51"/>
      <c r="BF176" s="54"/>
      <c r="BG176" s="51"/>
      <c r="BH176" s="51"/>
      <c r="BI176" s="52"/>
      <c r="BJ176" s="51"/>
      <c r="BK176" s="54"/>
      <c r="BL176" s="51"/>
      <c r="BM176" s="51"/>
      <c r="BN176" s="52"/>
      <c r="BO176" s="51"/>
      <c r="BP176" s="54"/>
      <c r="BQ176" s="51"/>
      <c r="BR176" s="51"/>
      <c r="BS176" s="52"/>
      <c r="BT176" s="51"/>
      <c r="BU176" s="54"/>
      <c r="BV176" s="51"/>
      <c r="BW176" s="51"/>
      <c r="BX176" s="52"/>
      <c r="BY176" s="51"/>
      <c r="BZ176" s="52"/>
      <c r="CA176" s="54"/>
      <c r="CB176" s="54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  <c r="DS176" s="72"/>
      <c r="DT176" s="72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/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</row>
    <row x14ac:dyDescent="0.25" r="177" customHeight="1" ht="18">
      <c r="A177" s="54"/>
      <c r="B177" s="50"/>
      <c r="C177" s="54"/>
      <c r="D177" s="249"/>
      <c r="E177" s="249"/>
      <c r="F177" s="249"/>
      <c r="G177" s="249"/>
      <c r="H177" s="50"/>
      <c r="I177" s="52"/>
      <c r="J177" s="52"/>
      <c r="K177" s="52"/>
      <c r="L177" s="52"/>
      <c r="M177" s="52"/>
      <c r="N177" s="52"/>
      <c r="O177" s="52"/>
      <c r="P177" s="54"/>
      <c r="Q177" s="51"/>
      <c r="R177" s="54"/>
      <c r="S177" s="51"/>
      <c r="T177" s="51"/>
      <c r="U177" s="52"/>
      <c r="V177" s="52"/>
      <c r="W177" s="54"/>
      <c r="X177" s="51"/>
      <c r="Y177" s="51"/>
      <c r="Z177" s="52"/>
      <c r="AA177" s="52"/>
      <c r="AB177" s="54"/>
      <c r="AC177" s="51"/>
      <c r="AD177" s="51"/>
      <c r="AE177" s="52"/>
      <c r="AF177" s="52"/>
      <c r="AG177" s="54"/>
      <c r="AH177" s="51"/>
      <c r="AI177" s="51"/>
      <c r="AJ177" s="52"/>
      <c r="AK177" s="51"/>
      <c r="AL177" s="54"/>
      <c r="AM177" s="51"/>
      <c r="AN177" s="51"/>
      <c r="AO177" s="52"/>
      <c r="AP177" s="51"/>
      <c r="AQ177" s="54"/>
      <c r="AR177" s="51"/>
      <c r="AS177" s="51"/>
      <c r="AT177" s="52"/>
      <c r="AU177" s="51"/>
      <c r="AV177" s="54"/>
      <c r="AW177" s="51"/>
      <c r="AX177" s="51"/>
      <c r="AY177" s="52"/>
      <c r="AZ177" s="51"/>
      <c r="BA177" s="54"/>
      <c r="BB177" s="51"/>
      <c r="BC177" s="51"/>
      <c r="BD177" s="52"/>
      <c r="BE177" s="51"/>
      <c r="BF177" s="54"/>
      <c r="BG177" s="51"/>
      <c r="BH177" s="51"/>
      <c r="BI177" s="52"/>
      <c r="BJ177" s="51"/>
      <c r="BK177" s="54"/>
      <c r="BL177" s="51"/>
      <c r="BM177" s="51"/>
      <c r="BN177" s="52"/>
      <c r="BO177" s="51"/>
      <c r="BP177" s="54"/>
      <c r="BQ177" s="51"/>
      <c r="BR177" s="51"/>
      <c r="BS177" s="52"/>
      <c r="BT177" s="51"/>
      <c r="BU177" s="54"/>
      <c r="BV177" s="51"/>
      <c r="BW177" s="51"/>
      <c r="BX177" s="52"/>
      <c r="BY177" s="51"/>
      <c r="BZ177" s="52"/>
      <c r="CA177" s="54"/>
      <c r="CB177" s="54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  <c r="DS177" s="72"/>
      <c r="DT177" s="72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/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</row>
    <row x14ac:dyDescent="0.25" r="178" customHeight="1" ht="18">
      <c r="A178" s="54"/>
      <c r="B178" s="50"/>
      <c r="C178" s="54"/>
      <c r="D178" s="249"/>
      <c r="E178" s="249"/>
      <c r="F178" s="249"/>
      <c r="G178" s="249"/>
      <c r="H178" s="50"/>
      <c r="I178" s="52"/>
      <c r="J178" s="52"/>
      <c r="K178" s="52"/>
      <c r="L178" s="52"/>
      <c r="M178" s="52"/>
      <c r="N178" s="52"/>
      <c r="O178" s="52"/>
      <c r="P178" s="54"/>
      <c r="Q178" s="51"/>
      <c r="R178" s="54"/>
      <c r="S178" s="51"/>
      <c r="T178" s="51"/>
      <c r="U178" s="52"/>
      <c r="V178" s="52"/>
      <c r="W178" s="54"/>
      <c r="X178" s="51"/>
      <c r="Y178" s="51"/>
      <c r="Z178" s="52"/>
      <c r="AA178" s="52"/>
      <c r="AB178" s="54"/>
      <c r="AC178" s="51"/>
      <c r="AD178" s="51"/>
      <c r="AE178" s="52"/>
      <c r="AF178" s="52"/>
      <c r="AG178" s="54"/>
      <c r="AH178" s="51"/>
      <c r="AI178" s="51"/>
      <c r="AJ178" s="52"/>
      <c r="AK178" s="51"/>
      <c r="AL178" s="54"/>
      <c r="AM178" s="51"/>
      <c r="AN178" s="51"/>
      <c r="AO178" s="52"/>
      <c r="AP178" s="51"/>
      <c r="AQ178" s="54"/>
      <c r="AR178" s="51"/>
      <c r="AS178" s="51"/>
      <c r="AT178" s="52"/>
      <c r="AU178" s="51"/>
      <c r="AV178" s="54"/>
      <c r="AW178" s="51"/>
      <c r="AX178" s="51"/>
      <c r="AY178" s="52"/>
      <c r="AZ178" s="51"/>
      <c r="BA178" s="54"/>
      <c r="BB178" s="51"/>
      <c r="BC178" s="51"/>
      <c r="BD178" s="52"/>
      <c r="BE178" s="51"/>
      <c r="BF178" s="54"/>
      <c r="BG178" s="51"/>
      <c r="BH178" s="51"/>
      <c r="BI178" s="52"/>
      <c r="BJ178" s="51"/>
      <c r="BK178" s="54"/>
      <c r="BL178" s="51"/>
      <c r="BM178" s="51"/>
      <c r="BN178" s="52"/>
      <c r="BO178" s="51"/>
      <c r="BP178" s="54"/>
      <c r="BQ178" s="51"/>
      <c r="BR178" s="51"/>
      <c r="BS178" s="52"/>
      <c r="BT178" s="51"/>
      <c r="BU178" s="54"/>
      <c r="BV178" s="51"/>
      <c r="BW178" s="51"/>
      <c r="BX178" s="52"/>
      <c r="BY178" s="51"/>
      <c r="BZ178" s="52"/>
      <c r="CA178" s="54"/>
      <c r="CB178" s="54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  <c r="DS178" s="72"/>
      <c r="DT178" s="72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/>
      <c r="FA178" s="54"/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/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</row>
    <row x14ac:dyDescent="0.25" r="179" customHeight="1" ht="18">
      <c r="A179" s="54"/>
      <c r="B179" s="50"/>
      <c r="C179" s="54"/>
      <c r="D179" s="249"/>
      <c r="E179" s="249"/>
      <c r="F179" s="249"/>
      <c r="G179" s="249"/>
      <c r="H179" s="50"/>
      <c r="I179" s="52"/>
      <c r="J179" s="52"/>
      <c r="K179" s="52"/>
      <c r="L179" s="52"/>
      <c r="M179" s="52"/>
      <c r="N179" s="52"/>
      <c r="O179" s="52"/>
      <c r="P179" s="54"/>
      <c r="Q179" s="51"/>
      <c r="R179" s="54"/>
      <c r="S179" s="51"/>
      <c r="T179" s="51"/>
      <c r="U179" s="52"/>
      <c r="V179" s="52"/>
      <c r="W179" s="54"/>
      <c r="X179" s="51"/>
      <c r="Y179" s="51"/>
      <c r="Z179" s="52"/>
      <c r="AA179" s="52"/>
      <c r="AB179" s="54"/>
      <c r="AC179" s="51"/>
      <c r="AD179" s="51"/>
      <c r="AE179" s="52"/>
      <c r="AF179" s="52"/>
      <c r="AG179" s="54"/>
      <c r="AH179" s="51"/>
      <c r="AI179" s="51"/>
      <c r="AJ179" s="52"/>
      <c r="AK179" s="51"/>
      <c r="AL179" s="54"/>
      <c r="AM179" s="51"/>
      <c r="AN179" s="51"/>
      <c r="AO179" s="52"/>
      <c r="AP179" s="51"/>
      <c r="AQ179" s="54"/>
      <c r="AR179" s="51"/>
      <c r="AS179" s="51"/>
      <c r="AT179" s="52"/>
      <c r="AU179" s="51"/>
      <c r="AV179" s="54"/>
      <c r="AW179" s="51"/>
      <c r="AX179" s="51"/>
      <c r="AY179" s="52"/>
      <c r="AZ179" s="51"/>
      <c r="BA179" s="54"/>
      <c r="BB179" s="51"/>
      <c r="BC179" s="51"/>
      <c r="BD179" s="52"/>
      <c r="BE179" s="51"/>
      <c r="BF179" s="54"/>
      <c r="BG179" s="51"/>
      <c r="BH179" s="51"/>
      <c r="BI179" s="52"/>
      <c r="BJ179" s="51"/>
      <c r="BK179" s="54"/>
      <c r="BL179" s="51"/>
      <c r="BM179" s="51"/>
      <c r="BN179" s="52"/>
      <c r="BO179" s="51"/>
      <c r="BP179" s="54"/>
      <c r="BQ179" s="51"/>
      <c r="BR179" s="51"/>
      <c r="BS179" s="52"/>
      <c r="BT179" s="51"/>
      <c r="BU179" s="54"/>
      <c r="BV179" s="51"/>
      <c r="BW179" s="51"/>
      <c r="BX179" s="52"/>
      <c r="BY179" s="51"/>
      <c r="BZ179" s="52"/>
      <c r="CA179" s="54"/>
      <c r="CB179" s="54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  <c r="DS179" s="72"/>
      <c r="DT179" s="72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/>
      <c r="FF179" s="54"/>
      <c r="FG179" s="54"/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/>
      <c r="FU179" s="54"/>
      <c r="FV179" s="54"/>
      <c r="FW179" s="54"/>
      <c r="FX179" s="54"/>
      <c r="FY179" s="54"/>
      <c r="FZ179" s="54"/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</row>
    <row x14ac:dyDescent="0.25" r="180" customHeight="1" ht="18">
      <c r="A180" s="54"/>
      <c r="B180" s="50"/>
      <c r="C180" s="54"/>
      <c r="D180" s="249"/>
      <c r="E180" s="249"/>
      <c r="F180" s="249"/>
      <c r="G180" s="249"/>
      <c r="H180" s="50"/>
      <c r="I180" s="52"/>
      <c r="J180" s="52"/>
      <c r="K180" s="52"/>
      <c r="L180" s="52"/>
      <c r="M180" s="52"/>
      <c r="N180" s="52"/>
      <c r="O180" s="52"/>
      <c r="P180" s="54"/>
      <c r="Q180" s="51"/>
      <c r="R180" s="54"/>
      <c r="S180" s="51"/>
      <c r="T180" s="51"/>
      <c r="U180" s="52"/>
      <c r="V180" s="52"/>
      <c r="W180" s="54"/>
      <c r="X180" s="51"/>
      <c r="Y180" s="51"/>
      <c r="Z180" s="52"/>
      <c r="AA180" s="52"/>
      <c r="AB180" s="54"/>
      <c r="AC180" s="51"/>
      <c r="AD180" s="51"/>
      <c r="AE180" s="52"/>
      <c r="AF180" s="52"/>
      <c r="AG180" s="54"/>
      <c r="AH180" s="51"/>
      <c r="AI180" s="51"/>
      <c r="AJ180" s="52"/>
      <c r="AK180" s="51"/>
      <c r="AL180" s="54"/>
      <c r="AM180" s="51"/>
      <c r="AN180" s="51"/>
      <c r="AO180" s="52"/>
      <c r="AP180" s="51"/>
      <c r="AQ180" s="54"/>
      <c r="AR180" s="51"/>
      <c r="AS180" s="51"/>
      <c r="AT180" s="52"/>
      <c r="AU180" s="51"/>
      <c r="AV180" s="54"/>
      <c r="AW180" s="51"/>
      <c r="AX180" s="51"/>
      <c r="AY180" s="52"/>
      <c r="AZ180" s="51"/>
      <c r="BA180" s="54"/>
      <c r="BB180" s="51"/>
      <c r="BC180" s="51"/>
      <c r="BD180" s="52"/>
      <c r="BE180" s="51"/>
      <c r="BF180" s="54"/>
      <c r="BG180" s="51"/>
      <c r="BH180" s="51"/>
      <c r="BI180" s="52"/>
      <c r="BJ180" s="51"/>
      <c r="BK180" s="54"/>
      <c r="BL180" s="51"/>
      <c r="BM180" s="51"/>
      <c r="BN180" s="52"/>
      <c r="BO180" s="51"/>
      <c r="BP180" s="54"/>
      <c r="BQ180" s="51"/>
      <c r="BR180" s="51"/>
      <c r="BS180" s="52"/>
      <c r="BT180" s="51"/>
      <c r="BU180" s="54"/>
      <c r="BV180" s="51"/>
      <c r="BW180" s="51"/>
      <c r="BX180" s="52"/>
      <c r="BY180" s="51"/>
      <c r="BZ180" s="52"/>
      <c r="CA180" s="54"/>
      <c r="CB180" s="54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  <c r="DS180" s="72"/>
      <c r="DT180" s="72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/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</row>
    <row x14ac:dyDescent="0.25" r="181" customHeight="1" ht="18">
      <c r="A181" s="54"/>
      <c r="B181" s="50"/>
      <c r="C181" s="54"/>
      <c r="D181" s="249"/>
      <c r="E181" s="249"/>
      <c r="F181" s="249"/>
      <c r="G181" s="249"/>
      <c r="H181" s="50"/>
      <c r="I181" s="52"/>
      <c r="J181" s="52"/>
      <c r="K181" s="52"/>
      <c r="L181" s="52"/>
      <c r="M181" s="52"/>
      <c r="N181" s="52"/>
      <c r="O181" s="52"/>
      <c r="P181" s="54"/>
      <c r="Q181" s="51"/>
      <c r="R181" s="54"/>
      <c r="S181" s="51"/>
      <c r="T181" s="51"/>
      <c r="U181" s="52"/>
      <c r="V181" s="52"/>
      <c r="W181" s="54"/>
      <c r="X181" s="51"/>
      <c r="Y181" s="51"/>
      <c r="Z181" s="52"/>
      <c r="AA181" s="52"/>
      <c r="AB181" s="54"/>
      <c r="AC181" s="51"/>
      <c r="AD181" s="51"/>
      <c r="AE181" s="52"/>
      <c r="AF181" s="52"/>
      <c r="AG181" s="54"/>
      <c r="AH181" s="51"/>
      <c r="AI181" s="51"/>
      <c r="AJ181" s="52"/>
      <c r="AK181" s="51"/>
      <c r="AL181" s="54"/>
      <c r="AM181" s="51"/>
      <c r="AN181" s="51"/>
      <c r="AO181" s="52"/>
      <c r="AP181" s="51"/>
      <c r="AQ181" s="54"/>
      <c r="AR181" s="51"/>
      <c r="AS181" s="51"/>
      <c r="AT181" s="52"/>
      <c r="AU181" s="51"/>
      <c r="AV181" s="54"/>
      <c r="AW181" s="51"/>
      <c r="AX181" s="51"/>
      <c r="AY181" s="52"/>
      <c r="AZ181" s="51"/>
      <c r="BA181" s="54"/>
      <c r="BB181" s="51"/>
      <c r="BC181" s="51"/>
      <c r="BD181" s="52"/>
      <c r="BE181" s="51"/>
      <c r="BF181" s="54"/>
      <c r="BG181" s="51"/>
      <c r="BH181" s="51"/>
      <c r="BI181" s="52"/>
      <c r="BJ181" s="51"/>
      <c r="BK181" s="54"/>
      <c r="BL181" s="51"/>
      <c r="BM181" s="51"/>
      <c r="BN181" s="52"/>
      <c r="BO181" s="51"/>
      <c r="BP181" s="54"/>
      <c r="BQ181" s="51"/>
      <c r="BR181" s="51"/>
      <c r="BS181" s="52"/>
      <c r="BT181" s="51"/>
      <c r="BU181" s="54"/>
      <c r="BV181" s="51"/>
      <c r="BW181" s="51"/>
      <c r="BX181" s="52"/>
      <c r="BY181" s="51"/>
      <c r="BZ181" s="52"/>
      <c r="CA181" s="54"/>
      <c r="CB181" s="54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  <c r="DS181" s="72"/>
      <c r="DT181" s="72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/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</row>
    <row x14ac:dyDescent="0.25" r="182" customHeight="1" ht="18">
      <c r="A182" s="54"/>
      <c r="B182" s="50"/>
      <c r="C182" s="54"/>
      <c r="D182" s="249"/>
      <c r="E182" s="249"/>
      <c r="F182" s="249"/>
      <c r="G182" s="249"/>
      <c r="H182" s="50"/>
      <c r="I182" s="52"/>
      <c r="J182" s="52"/>
      <c r="K182" s="52"/>
      <c r="L182" s="52"/>
      <c r="M182" s="52"/>
      <c r="N182" s="52"/>
      <c r="O182" s="52"/>
      <c r="P182" s="54"/>
      <c r="Q182" s="51"/>
      <c r="R182" s="54"/>
      <c r="S182" s="51"/>
      <c r="T182" s="51"/>
      <c r="U182" s="52"/>
      <c r="V182" s="52"/>
      <c r="W182" s="54"/>
      <c r="X182" s="51"/>
      <c r="Y182" s="51"/>
      <c r="Z182" s="52"/>
      <c r="AA182" s="52"/>
      <c r="AB182" s="54"/>
      <c r="AC182" s="51"/>
      <c r="AD182" s="51"/>
      <c r="AE182" s="52"/>
      <c r="AF182" s="52"/>
      <c r="AG182" s="54"/>
      <c r="AH182" s="51"/>
      <c r="AI182" s="51"/>
      <c r="AJ182" s="52"/>
      <c r="AK182" s="51"/>
      <c r="AL182" s="54"/>
      <c r="AM182" s="51"/>
      <c r="AN182" s="51"/>
      <c r="AO182" s="52"/>
      <c r="AP182" s="51"/>
      <c r="AQ182" s="54"/>
      <c r="AR182" s="51"/>
      <c r="AS182" s="51"/>
      <c r="AT182" s="52"/>
      <c r="AU182" s="51"/>
      <c r="AV182" s="54"/>
      <c r="AW182" s="51"/>
      <c r="AX182" s="51"/>
      <c r="AY182" s="52"/>
      <c r="AZ182" s="51"/>
      <c r="BA182" s="54"/>
      <c r="BB182" s="51"/>
      <c r="BC182" s="51"/>
      <c r="BD182" s="52"/>
      <c r="BE182" s="51"/>
      <c r="BF182" s="54"/>
      <c r="BG182" s="51"/>
      <c r="BH182" s="51"/>
      <c r="BI182" s="52"/>
      <c r="BJ182" s="51"/>
      <c r="BK182" s="54"/>
      <c r="BL182" s="51"/>
      <c r="BM182" s="51"/>
      <c r="BN182" s="52"/>
      <c r="BO182" s="51"/>
      <c r="BP182" s="54"/>
      <c r="BQ182" s="51"/>
      <c r="BR182" s="51"/>
      <c r="BS182" s="52"/>
      <c r="BT182" s="51"/>
      <c r="BU182" s="54"/>
      <c r="BV182" s="51"/>
      <c r="BW182" s="51"/>
      <c r="BX182" s="52"/>
      <c r="BY182" s="51"/>
      <c r="BZ182" s="52"/>
      <c r="CA182" s="54"/>
      <c r="CB182" s="54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  <c r="DS182" s="72"/>
      <c r="DT182" s="72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/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</row>
    <row x14ac:dyDescent="0.25" r="183" customHeight="1" ht="18">
      <c r="A183" s="54"/>
      <c r="B183" s="50"/>
      <c r="C183" s="54"/>
      <c r="D183" s="249"/>
      <c r="E183" s="249"/>
      <c r="F183" s="249"/>
      <c r="G183" s="249"/>
      <c r="H183" s="50"/>
      <c r="I183" s="52"/>
      <c r="J183" s="52"/>
      <c r="K183" s="52"/>
      <c r="L183" s="52"/>
      <c r="M183" s="52"/>
      <c r="N183" s="52"/>
      <c r="O183" s="52"/>
      <c r="P183" s="54"/>
      <c r="Q183" s="51"/>
      <c r="R183" s="54"/>
      <c r="S183" s="51"/>
      <c r="T183" s="51"/>
      <c r="U183" s="52"/>
      <c r="V183" s="52"/>
      <c r="W183" s="54"/>
      <c r="X183" s="51"/>
      <c r="Y183" s="51"/>
      <c r="Z183" s="52"/>
      <c r="AA183" s="52"/>
      <c r="AB183" s="54"/>
      <c r="AC183" s="51"/>
      <c r="AD183" s="51"/>
      <c r="AE183" s="52"/>
      <c r="AF183" s="52"/>
      <c r="AG183" s="54"/>
      <c r="AH183" s="51"/>
      <c r="AI183" s="51"/>
      <c r="AJ183" s="52"/>
      <c r="AK183" s="51"/>
      <c r="AL183" s="54"/>
      <c r="AM183" s="51"/>
      <c r="AN183" s="51"/>
      <c r="AO183" s="52"/>
      <c r="AP183" s="51"/>
      <c r="AQ183" s="54"/>
      <c r="AR183" s="51"/>
      <c r="AS183" s="51"/>
      <c r="AT183" s="52"/>
      <c r="AU183" s="51"/>
      <c r="AV183" s="54"/>
      <c r="AW183" s="51"/>
      <c r="AX183" s="51"/>
      <c r="AY183" s="52"/>
      <c r="AZ183" s="51"/>
      <c r="BA183" s="54"/>
      <c r="BB183" s="51"/>
      <c r="BC183" s="51"/>
      <c r="BD183" s="52"/>
      <c r="BE183" s="51"/>
      <c r="BF183" s="54"/>
      <c r="BG183" s="51"/>
      <c r="BH183" s="51"/>
      <c r="BI183" s="52"/>
      <c r="BJ183" s="51"/>
      <c r="BK183" s="54"/>
      <c r="BL183" s="51"/>
      <c r="BM183" s="51"/>
      <c r="BN183" s="52"/>
      <c r="BO183" s="51"/>
      <c r="BP183" s="54"/>
      <c r="BQ183" s="51"/>
      <c r="BR183" s="51"/>
      <c r="BS183" s="52"/>
      <c r="BT183" s="51"/>
      <c r="BU183" s="54"/>
      <c r="BV183" s="51"/>
      <c r="BW183" s="51"/>
      <c r="BX183" s="52"/>
      <c r="BY183" s="51"/>
      <c r="BZ183" s="52"/>
      <c r="CA183" s="54"/>
      <c r="CB183" s="54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  <c r="CV183" s="72"/>
      <c r="CW183" s="72"/>
      <c r="CX183" s="72"/>
      <c r="CY183" s="72"/>
      <c r="CZ183" s="72"/>
      <c r="DA183" s="72"/>
      <c r="DB183" s="72"/>
      <c r="DC183" s="72"/>
      <c r="DD183" s="72"/>
      <c r="DE183" s="72"/>
      <c r="DF183" s="72"/>
      <c r="DG183" s="72"/>
      <c r="DH183" s="72"/>
      <c r="DI183" s="72"/>
      <c r="DJ183" s="72"/>
      <c r="DK183" s="72"/>
      <c r="DL183" s="72"/>
      <c r="DM183" s="72"/>
      <c r="DN183" s="72"/>
      <c r="DO183" s="72"/>
      <c r="DP183" s="72"/>
      <c r="DQ183" s="72"/>
      <c r="DR183" s="72"/>
      <c r="DS183" s="72"/>
      <c r="DT183" s="72"/>
      <c r="DU183" s="54"/>
      <c r="DV183" s="54"/>
      <c r="DW183" s="54"/>
      <c r="DX183" s="54"/>
      <c r="DY183" s="54"/>
      <c r="DZ183" s="54"/>
      <c r="EA183" s="54"/>
      <c r="EB183" s="54"/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/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/>
      <c r="FJ183" s="54"/>
      <c r="FK183" s="54"/>
      <c r="FL183" s="54"/>
      <c r="FM183" s="54"/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/>
      <c r="FY183" s="54"/>
      <c r="FZ183" s="54"/>
      <c r="GA183" s="54"/>
      <c r="GB183" s="54"/>
      <c r="GC183" s="54"/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</row>
    <row x14ac:dyDescent="0.25" r="184" customHeight="1" ht="18">
      <c r="A184" s="54"/>
      <c r="B184" s="50"/>
      <c r="C184" s="54"/>
      <c r="D184" s="249"/>
      <c r="E184" s="249"/>
      <c r="F184" s="249"/>
      <c r="G184" s="249"/>
      <c r="H184" s="50"/>
      <c r="I184" s="52"/>
      <c r="J184" s="52"/>
      <c r="K184" s="52"/>
      <c r="L184" s="52"/>
      <c r="M184" s="52"/>
      <c r="N184" s="52"/>
      <c r="O184" s="52"/>
      <c r="P184" s="54"/>
      <c r="Q184" s="51"/>
      <c r="R184" s="54"/>
      <c r="S184" s="51"/>
      <c r="T184" s="51"/>
      <c r="U184" s="52"/>
      <c r="V184" s="52"/>
      <c r="W184" s="54"/>
      <c r="X184" s="51"/>
      <c r="Y184" s="51"/>
      <c r="Z184" s="52"/>
      <c r="AA184" s="52"/>
      <c r="AB184" s="54"/>
      <c r="AC184" s="51"/>
      <c r="AD184" s="51"/>
      <c r="AE184" s="52"/>
      <c r="AF184" s="52"/>
      <c r="AG184" s="54"/>
      <c r="AH184" s="51"/>
      <c r="AI184" s="51"/>
      <c r="AJ184" s="52"/>
      <c r="AK184" s="51"/>
      <c r="AL184" s="54"/>
      <c r="AM184" s="51"/>
      <c r="AN184" s="51"/>
      <c r="AO184" s="52"/>
      <c r="AP184" s="51"/>
      <c r="AQ184" s="54"/>
      <c r="AR184" s="51"/>
      <c r="AS184" s="51"/>
      <c r="AT184" s="52"/>
      <c r="AU184" s="51"/>
      <c r="AV184" s="54"/>
      <c r="AW184" s="51"/>
      <c r="AX184" s="51"/>
      <c r="AY184" s="52"/>
      <c r="AZ184" s="51"/>
      <c r="BA184" s="54"/>
      <c r="BB184" s="51"/>
      <c r="BC184" s="51"/>
      <c r="BD184" s="52"/>
      <c r="BE184" s="51"/>
      <c r="BF184" s="54"/>
      <c r="BG184" s="51"/>
      <c r="BH184" s="51"/>
      <c r="BI184" s="52"/>
      <c r="BJ184" s="51"/>
      <c r="BK184" s="54"/>
      <c r="BL184" s="51"/>
      <c r="BM184" s="51"/>
      <c r="BN184" s="52"/>
      <c r="BO184" s="51"/>
      <c r="BP184" s="54"/>
      <c r="BQ184" s="51"/>
      <c r="BR184" s="51"/>
      <c r="BS184" s="52"/>
      <c r="BT184" s="51"/>
      <c r="BU184" s="54"/>
      <c r="BV184" s="51"/>
      <c r="BW184" s="51"/>
      <c r="BX184" s="52"/>
      <c r="BY184" s="51"/>
      <c r="BZ184" s="52"/>
      <c r="CA184" s="54"/>
      <c r="CB184" s="54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  <c r="CV184" s="72"/>
      <c r="CW184" s="72"/>
      <c r="CX184" s="72"/>
      <c r="CY184" s="72"/>
      <c r="CZ184" s="72"/>
      <c r="DA184" s="72"/>
      <c r="DB184" s="72"/>
      <c r="DC184" s="72"/>
      <c r="DD184" s="72"/>
      <c r="DE184" s="72"/>
      <c r="DF184" s="72"/>
      <c r="DG184" s="72"/>
      <c r="DH184" s="72"/>
      <c r="DI184" s="72"/>
      <c r="DJ184" s="72"/>
      <c r="DK184" s="72"/>
      <c r="DL184" s="72"/>
      <c r="DM184" s="72"/>
      <c r="DN184" s="72"/>
      <c r="DO184" s="72"/>
      <c r="DP184" s="72"/>
      <c r="DQ184" s="72"/>
      <c r="DR184" s="72"/>
      <c r="DS184" s="72"/>
      <c r="DT184" s="72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/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/>
      <c r="FU184" s="54"/>
      <c r="FV184" s="54"/>
      <c r="FW184" s="54"/>
      <c r="FX184" s="54"/>
      <c r="FY184" s="54"/>
      <c r="FZ184" s="54"/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/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/>
      <c r="HZ184" s="54"/>
      <c r="IA184" s="54"/>
      <c r="IB184" s="54"/>
      <c r="IC184" s="54"/>
      <c r="ID184" s="54"/>
      <c r="IE184" s="54"/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</row>
    <row x14ac:dyDescent="0.25" r="185" customHeight="1" ht="18">
      <c r="A185" s="54"/>
      <c r="B185" s="50"/>
      <c r="C185" s="54"/>
      <c r="D185" s="249"/>
      <c r="E185" s="249"/>
      <c r="F185" s="249"/>
      <c r="G185" s="249"/>
      <c r="H185" s="50"/>
      <c r="I185" s="52"/>
      <c r="J185" s="52"/>
      <c r="K185" s="52"/>
      <c r="L185" s="52"/>
      <c r="M185" s="52"/>
      <c r="N185" s="52"/>
      <c r="O185" s="52"/>
      <c r="P185" s="54"/>
      <c r="Q185" s="51"/>
      <c r="R185" s="54"/>
      <c r="S185" s="51"/>
      <c r="T185" s="51"/>
      <c r="U185" s="52"/>
      <c r="V185" s="52"/>
      <c r="W185" s="54"/>
      <c r="X185" s="51"/>
      <c r="Y185" s="51"/>
      <c r="Z185" s="52"/>
      <c r="AA185" s="52"/>
      <c r="AB185" s="54"/>
      <c r="AC185" s="51"/>
      <c r="AD185" s="51"/>
      <c r="AE185" s="52"/>
      <c r="AF185" s="52"/>
      <c r="AG185" s="54"/>
      <c r="AH185" s="51"/>
      <c r="AI185" s="51"/>
      <c r="AJ185" s="52"/>
      <c r="AK185" s="51"/>
      <c r="AL185" s="54"/>
      <c r="AM185" s="51"/>
      <c r="AN185" s="51"/>
      <c r="AO185" s="52"/>
      <c r="AP185" s="51"/>
      <c r="AQ185" s="54"/>
      <c r="AR185" s="51"/>
      <c r="AS185" s="51"/>
      <c r="AT185" s="52"/>
      <c r="AU185" s="51"/>
      <c r="AV185" s="54"/>
      <c r="AW185" s="51"/>
      <c r="AX185" s="51"/>
      <c r="AY185" s="52"/>
      <c r="AZ185" s="51"/>
      <c r="BA185" s="54"/>
      <c r="BB185" s="51"/>
      <c r="BC185" s="51"/>
      <c r="BD185" s="52"/>
      <c r="BE185" s="51"/>
      <c r="BF185" s="54"/>
      <c r="BG185" s="51"/>
      <c r="BH185" s="51"/>
      <c r="BI185" s="52"/>
      <c r="BJ185" s="51"/>
      <c r="BK185" s="54"/>
      <c r="BL185" s="51"/>
      <c r="BM185" s="51"/>
      <c r="BN185" s="52"/>
      <c r="BO185" s="51"/>
      <c r="BP185" s="54"/>
      <c r="BQ185" s="51"/>
      <c r="BR185" s="51"/>
      <c r="BS185" s="52"/>
      <c r="BT185" s="51"/>
      <c r="BU185" s="54"/>
      <c r="BV185" s="51"/>
      <c r="BW185" s="51"/>
      <c r="BX185" s="52"/>
      <c r="BY185" s="51"/>
      <c r="BZ185" s="52"/>
      <c r="CA185" s="54"/>
      <c r="CB185" s="54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  <c r="DR185" s="72"/>
      <c r="DS185" s="72"/>
      <c r="DT185" s="72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/>
      <c r="FU185" s="54"/>
      <c r="FV185" s="54"/>
      <c r="FW185" s="54"/>
      <c r="FX185" s="54"/>
      <c r="FY185" s="54"/>
      <c r="FZ185" s="54"/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</row>
    <row x14ac:dyDescent="0.25" r="186" customHeight="1" ht="18">
      <c r="A186" s="54"/>
      <c r="B186" s="50"/>
      <c r="C186" s="54"/>
      <c r="D186" s="249"/>
      <c r="E186" s="249"/>
      <c r="F186" s="249"/>
      <c r="G186" s="249"/>
      <c r="H186" s="50"/>
      <c r="I186" s="52"/>
      <c r="J186" s="52"/>
      <c r="K186" s="52"/>
      <c r="L186" s="52"/>
      <c r="M186" s="52"/>
      <c r="N186" s="52"/>
      <c r="O186" s="52"/>
      <c r="P186" s="54"/>
      <c r="Q186" s="51"/>
      <c r="R186" s="54"/>
      <c r="S186" s="51"/>
      <c r="T186" s="51"/>
      <c r="U186" s="52"/>
      <c r="V186" s="52"/>
      <c r="W186" s="54"/>
      <c r="X186" s="51"/>
      <c r="Y186" s="51"/>
      <c r="Z186" s="52"/>
      <c r="AA186" s="52"/>
      <c r="AB186" s="54"/>
      <c r="AC186" s="51"/>
      <c r="AD186" s="51"/>
      <c r="AE186" s="52"/>
      <c r="AF186" s="52"/>
      <c r="AG186" s="54"/>
      <c r="AH186" s="51"/>
      <c r="AI186" s="51"/>
      <c r="AJ186" s="52"/>
      <c r="AK186" s="51"/>
      <c r="AL186" s="54"/>
      <c r="AM186" s="51"/>
      <c r="AN186" s="51"/>
      <c r="AO186" s="52"/>
      <c r="AP186" s="51"/>
      <c r="AQ186" s="54"/>
      <c r="AR186" s="51"/>
      <c r="AS186" s="51"/>
      <c r="AT186" s="52"/>
      <c r="AU186" s="51"/>
      <c r="AV186" s="54"/>
      <c r="AW186" s="51"/>
      <c r="AX186" s="51"/>
      <c r="AY186" s="52"/>
      <c r="AZ186" s="51"/>
      <c r="BA186" s="54"/>
      <c r="BB186" s="51"/>
      <c r="BC186" s="51"/>
      <c r="BD186" s="52"/>
      <c r="BE186" s="51"/>
      <c r="BF186" s="54"/>
      <c r="BG186" s="51"/>
      <c r="BH186" s="51"/>
      <c r="BI186" s="52"/>
      <c r="BJ186" s="51"/>
      <c r="BK186" s="54"/>
      <c r="BL186" s="51"/>
      <c r="BM186" s="51"/>
      <c r="BN186" s="52"/>
      <c r="BO186" s="51"/>
      <c r="BP186" s="54"/>
      <c r="BQ186" s="51"/>
      <c r="BR186" s="51"/>
      <c r="BS186" s="52"/>
      <c r="BT186" s="51"/>
      <c r="BU186" s="54"/>
      <c r="BV186" s="51"/>
      <c r="BW186" s="51"/>
      <c r="BX186" s="52"/>
      <c r="BY186" s="51"/>
      <c r="BZ186" s="52"/>
      <c r="CA186" s="54"/>
      <c r="CB186" s="54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  <c r="DR186" s="72"/>
      <c r="DS186" s="72"/>
      <c r="DT186" s="72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/>
      <c r="FP186" s="54"/>
      <c r="FQ186" s="54"/>
      <c r="FR186" s="54"/>
      <c r="FS186" s="54"/>
      <c r="FT186" s="54"/>
      <c r="FU186" s="54"/>
      <c r="FV186" s="54"/>
      <c r="FW186" s="54"/>
      <c r="FX186" s="54"/>
      <c r="FY186" s="54"/>
      <c r="FZ186" s="54"/>
      <c r="GA186" s="54"/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</row>
    <row x14ac:dyDescent="0.25" r="187" customHeight="1" ht="18">
      <c r="A187" s="54"/>
      <c r="B187" s="50"/>
      <c r="C187" s="54"/>
      <c r="D187" s="249"/>
      <c r="E187" s="249"/>
      <c r="F187" s="249"/>
      <c r="G187" s="249"/>
      <c r="H187" s="50"/>
      <c r="I187" s="52"/>
      <c r="J187" s="52"/>
      <c r="K187" s="52"/>
      <c r="L187" s="52"/>
      <c r="M187" s="52"/>
      <c r="N187" s="52"/>
      <c r="O187" s="52"/>
      <c r="P187" s="54"/>
      <c r="Q187" s="51"/>
      <c r="R187" s="54"/>
      <c r="S187" s="51"/>
      <c r="T187" s="51"/>
      <c r="U187" s="52"/>
      <c r="V187" s="52"/>
      <c r="W187" s="54"/>
      <c r="X187" s="51"/>
      <c r="Y187" s="51"/>
      <c r="Z187" s="52"/>
      <c r="AA187" s="52"/>
      <c r="AB187" s="54"/>
      <c r="AC187" s="51"/>
      <c r="AD187" s="51"/>
      <c r="AE187" s="52"/>
      <c r="AF187" s="52"/>
      <c r="AG187" s="54"/>
      <c r="AH187" s="51"/>
      <c r="AI187" s="51"/>
      <c r="AJ187" s="52"/>
      <c r="AK187" s="51"/>
      <c r="AL187" s="54"/>
      <c r="AM187" s="51"/>
      <c r="AN187" s="51"/>
      <c r="AO187" s="52"/>
      <c r="AP187" s="51"/>
      <c r="AQ187" s="54"/>
      <c r="AR187" s="51"/>
      <c r="AS187" s="51"/>
      <c r="AT187" s="52"/>
      <c r="AU187" s="51"/>
      <c r="AV187" s="54"/>
      <c r="AW187" s="51"/>
      <c r="AX187" s="51"/>
      <c r="AY187" s="52"/>
      <c r="AZ187" s="51"/>
      <c r="BA187" s="54"/>
      <c r="BB187" s="51"/>
      <c r="BC187" s="51"/>
      <c r="BD187" s="52"/>
      <c r="BE187" s="51"/>
      <c r="BF187" s="54"/>
      <c r="BG187" s="51"/>
      <c r="BH187" s="51"/>
      <c r="BI187" s="52"/>
      <c r="BJ187" s="51"/>
      <c r="BK187" s="54"/>
      <c r="BL187" s="51"/>
      <c r="BM187" s="51"/>
      <c r="BN187" s="52"/>
      <c r="BO187" s="51"/>
      <c r="BP187" s="54"/>
      <c r="BQ187" s="51"/>
      <c r="BR187" s="51"/>
      <c r="BS187" s="52"/>
      <c r="BT187" s="51"/>
      <c r="BU187" s="54"/>
      <c r="BV187" s="51"/>
      <c r="BW187" s="51"/>
      <c r="BX187" s="52"/>
      <c r="BY187" s="51"/>
      <c r="BZ187" s="52"/>
      <c r="CA187" s="54"/>
      <c r="CB187" s="54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72"/>
      <c r="DS187" s="72"/>
      <c r="DT187" s="72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/>
      <c r="GC187" s="54"/>
      <c r="GD187" s="54"/>
      <c r="GE187" s="54"/>
      <c r="GF187" s="54"/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</row>
    <row x14ac:dyDescent="0.25" r="188" customHeight="1" ht="18">
      <c r="A188" s="54"/>
      <c r="B188" s="50"/>
      <c r="C188" s="54"/>
      <c r="D188" s="249"/>
      <c r="E188" s="249"/>
      <c r="F188" s="249"/>
      <c r="G188" s="249"/>
      <c r="H188" s="50"/>
      <c r="I188" s="52"/>
      <c r="J188" s="52"/>
      <c r="K188" s="52"/>
      <c r="L188" s="52"/>
      <c r="M188" s="52"/>
      <c r="N188" s="52"/>
      <c r="O188" s="52"/>
      <c r="P188" s="54"/>
      <c r="Q188" s="51"/>
      <c r="R188" s="54"/>
      <c r="S188" s="51"/>
      <c r="T188" s="51"/>
      <c r="U188" s="52"/>
      <c r="V188" s="52"/>
      <c r="W188" s="54"/>
      <c r="X188" s="51"/>
      <c r="Y188" s="51"/>
      <c r="Z188" s="52"/>
      <c r="AA188" s="52"/>
      <c r="AB188" s="54"/>
      <c r="AC188" s="51"/>
      <c r="AD188" s="51"/>
      <c r="AE188" s="52"/>
      <c r="AF188" s="52"/>
      <c r="AG188" s="54"/>
      <c r="AH188" s="51"/>
      <c r="AI188" s="51"/>
      <c r="AJ188" s="52"/>
      <c r="AK188" s="51"/>
      <c r="AL188" s="54"/>
      <c r="AM188" s="51"/>
      <c r="AN188" s="51"/>
      <c r="AO188" s="52"/>
      <c r="AP188" s="51"/>
      <c r="AQ188" s="54"/>
      <c r="AR188" s="51"/>
      <c r="AS188" s="51"/>
      <c r="AT188" s="52"/>
      <c r="AU188" s="51"/>
      <c r="AV188" s="54"/>
      <c r="AW188" s="51"/>
      <c r="AX188" s="51"/>
      <c r="AY188" s="52"/>
      <c r="AZ188" s="51"/>
      <c r="BA188" s="54"/>
      <c r="BB188" s="51"/>
      <c r="BC188" s="51"/>
      <c r="BD188" s="52"/>
      <c r="BE188" s="51"/>
      <c r="BF188" s="54"/>
      <c r="BG188" s="51"/>
      <c r="BH188" s="51"/>
      <c r="BI188" s="52"/>
      <c r="BJ188" s="51"/>
      <c r="BK188" s="54"/>
      <c r="BL188" s="51"/>
      <c r="BM188" s="51"/>
      <c r="BN188" s="52"/>
      <c r="BO188" s="51"/>
      <c r="BP188" s="54"/>
      <c r="BQ188" s="51"/>
      <c r="BR188" s="51"/>
      <c r="BS188" s="52"/>
      <c r="BT188" s="51"/>
      <c r="BU188" s="54"/>
      <c r="BV188" s="51"/>
      <c r="BW188" s="51"/>
      <c r="BX188" s="52"/>
      <c r="BY188" s="51"/>
      <c r="BZ188" s="52"/>
      <c r="CA188" s="54"/>
      <c r="CB188" s="54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  <c r="DR188" s="72"/>
      <c r="DS188" s="72"/>
      <c r="DT188" s="72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4"/>
      <c r="EH188" s="54"/>
      <c r="EI188" s="54"/>
      <c r="EJ188" s="54"/>
      <c r="EK188" s="54"/>
      <c r="EL188" s="54"/>
      <c r="EM188" s="54"/>
      <c r="EN188" s="54"/>
      <c r="EO188" s="54"/>
      <c r="EP188" s="54"/>
      <c r="EQ188" s="54"/>
      <c r="ER188" s="54"/>
      <c r="ES188" s="54"/>
      <c r="ET188" s="54"/>
      <c r="EU188" s="54"/>
      <c r="EV188" s="54"/>
      <c r="EW188" s="54"/>
      <c r="EX188" s="54"/>
      <c r="EY188" s="54"/>
      <c r="EZ188" s="54"/>
      <c r="FA188" s="54"/>
      <c r="FB188" s="54"/>
      <c r="FC188" s="54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/>
      <c r="GC188" s="54"/>
      <c r="GD188" s="54"/>
      <c r="GE188" s="54"/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/>
      <c r="JB188" s="54"/>
    </row>
    <row x14ac:dyDescent="0.25" r="189" customHeight="1" ht="18">
      <c r="A189" s="54"/>
      <c r="B189" s="50"/>
      <c r="C189" s="54"/>
      <c r="D189" s="249"/>
      <c r="E189" s="249"/>
      <c r="F189" s="249"/>
      <c r="G189" s="249"/>
      <c r="H189" s="50"/>
      <c r="I189" s="52"/>
      <c r="J189" s="52"/>
      <c r="K189" s="52"/>
      <c r="L189" s="52"/>
      <c r="M189" s="52"/>
      <c r="N189" s="52"/>
      <c r="O189" s="52"/>
      <c r="P189" s="54"/>
      <c r="Q189" s="51"/>
      <c r="R189" s="54"/>
      <c r="S189" s="51"/>
      <c r="T189" s="51"/>
      <c r="U189" s="52"/>
      <c r="V189" s="52"/>
      <c r="W189" s="54"/>
      <c r="X189" s="51"/>
      <c r="Y189" s="51"/>
      <c r="Z189" s="52"/>
      <c r="AA189" s="52"/>
      <c r="AB189" s="54"/>
      <c r="AC189" s="51"/>
      <c r="AD189" s="51"/>
      <c r="AE189" s="52"/>
      <c r="AF189" s="52"/>
      <c r="AG189" s="54"/>
      <c r="AH189" s="51"/>
      <c r="AI189" s="51"/>
      <c r="AJ189" s="52"/>
      <c r="AK189" s="51"/>
      <c r="AL189" s="54"/>
      <c r="AM189" s="51"/>
      <c r="AN189" s="51"/>
      <c r="AO189" s="52"/>
      <c r="AP189" s="51"/>
      <c r="AQ189" s="54"/>
      <c r="AR189" s="51"/>
      <c r="AS189" s="51"/>
      <c r="AT189" s="52"/>
      <c r="AU189" s="51"/>
      <c r="AV189" s="54"/>
      <c r="AW189" s="51"/>
      <c r="AX189" s="51"/>
      <c r="AY189" s="52"/>
      <c r="AZ189" s="51"/>
      <c r="BA189" s="54"/>
      <c r="BB189" s="51"/>
      <c r="BC189" s="51"/>
      <c r="BD189" s="52"/>
      <c r="BE189" s="51"/>
      <c r="BF189" s="54"/>
      <c r="BG189" s="51"/>
      <c r="BH189" s="51"/>
      <c r="BI189" s="52"/>
      <c r="BJ189" s="51"/>
      <c r="BK189" s="54"/>
      <c r="BL189" s="51"/>
      <c r="BM189" s="51"/>
      <c r="BN189" s="52"/>
      <c r="BO189" s="51"/>
      <c r="BP189" s="54"/>
      <c r="BQ189" s="51"/>
      <c r="BR189" s="51"/>
      <c r="BS189" s="52"/>
      <c r="BT189" s="51"/>
      <c r="BU189" s="54"/>
      <c r="BV189" s="51"/>
      <c r="BW189" s="51"/>
      <c r="BX189" s="52"/>
      <c r="BY189" s="51"/>
      <c r="BZ189" s="52"/>
      <c r="CA189" s="54"/>
      <c r="CB189" s="54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  <c r="DR189" s="72"/>
      <c r="DS189" s="72"/>
      <c r="DT189" s="72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/>
      <c r="GD189" s="54"/>
      <c r="GE189" s="54"/>
      <c r="GF189" s="54"/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</row>
    <row x14ac:dyDescent="0.25" r="190" customHeight="1" ht="18">
      <c r="A190" s="54"/>
      <c r="B190" s="50"/>
      <c r="C190" s="54"/>
      <c r="D190" s="249"/>
      <c r="E190" s="249"/>
      <c r="F190" s="249"/>
      <c r="G190" s="249"/>
      <c r="H190" s="50"/>
      <c r="I190" s="52"/>
      <c r="J190" s="52"/>
      <c r="K190" s="52"/>
      <c r="L190" s="52"/>
      <c r="M190" s="52"/>
      <c r="N190" s="52"/>
      <c r="O190" s="52"/>
      <c r="P190" s="54"/>
      <c r="Q190" s="51"/>
      <c r="R190" s="54"/>
      <c r="S190" s="51"/>
      <c r="T190" s="51"/>
      <c r="U190" s="52"/>
      <c r="V190" s="52"/>
      <c r="W190" s="54"/>
      <c r="X190" s="51"/>
      <c r="Y190" s="51"/>
      <c r="Z190" s="52"/>
      <c r="AA190" s="52"/>
      <c r="AB190" s="54"/>
      <c r="AC190" s="51"/>
      <c r="AD190" s="51"/>
      <c r="AE190" s="52"/>
      <c r="AF190" s="52"/>
      <c r="AG190" s="54"/>
      <c r="AH190" s="51"/>
      <c r="AI190" s="51"/>
      <c r="AJ190" s="52"/>
      <c r="AK190" s="51"/>
      <c r="AL190" s="54"/>
      <c r="AM190" s="51"/>
      <c r="AN190" s="51"/>
      <c r="AO190" s="52"/>
      <c r="AP190" s="51"/>
      <c r="AQ190" s="54"/>
      <c r="AR190" s="51"/>
      <c r="AS190" s="51"/>
      <c r="AT190" s="52"/>
      <c r="AU190" s="51"/>
      <c r="AV190" s="54"/>
      <c r="AW190" s="51"/>
      <c r="AX190" s="51"/>
      <c r="AY190" s="52"/>
      <c r="AZ190" s="51"/>
      <c r="BA190" s="54"/>
      <c r="BB190" s="51"/>
      <c r="BC190" s="51"/>
      <c r="BD190" s="52"/>
      <c r="BE190" s="51"/>
      <c r="BF190" s="54"/>
      <c r="BG190" s="51"/>
      <c r="BH190" s="51"/>
      <c r="BI190" s="52"/>
      <c r="BJ190" s="51"/>
      <c r="BK190" s="54"/>
      <c r="BL190" s="51"/>
      <c r="BM190" s="51"/>
      <c r="BN190" s="52"/>
      <c r="BO190" s="51"/>
      <c r="BP190" s="54"/>
      <c r="BQ190" s="51"/>
      <c r="BR190" s="51"/>
      <c r="BS190" s="52"/>
      <c r="BT190" s="51"/>
      <c r="BU190" s="54"/>
      <c r="BV190" s="51"/>
      <c r="BW190" s="51"/>
      <c r="BX190" s="52"/>
      <c r="BY190" s="51"/>
      <c r="BZ190" s="52"/>
      <c r="CA190" s="54"/>
      <c r="CB190" s="54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  <c r="DR190" s="72"/>
      <c r="DS190" s="72"/>
      <c r="DT190" s="72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/>
      <c r="EX190" s="54"/>
      <c r="EY190" s="54"/>
      <c r="EZ190" s="54"/>
      <c r="FA190" s="54"/>
      <c r="FB190" s="54"/>
      <c r="FC190" s="54"/>
      <c r="FD190" s="54"/>
      <c r="FE190" s="54"/>
      <c r="FF190" s="54"/>
      <c r="FG190" s="54"/>
      <c r="FH190" s="54"/>
      <c r="FI190" s="54"/>
      <c r="FJ190" s="54"/>
      <c r="FK190" s="54"/>
      <c r="FL190" s="54"/>
      <c r="FM190" s="54"/>
      <c r="FN190" s="54"/>
      <c r="FO190" s="54"/>
      <c r="FP190" s="54"/>
      <c r="FQ190" s="54"/>
      <c r="FR190" s="54"/>
      <c r="FS190" s="54"/>
      <c r="FT190" s="54"/>
      <c r="FU190" s="54"/>
      <c r="FV190" s="54"/>
      <c r="FW190" s="54"/>
      <c r="FX190" s="54"/>
      <c r="FY190" s="54"/>
      <c r="FZ190" s="54"/>
      <c r="GA190" s="54"/>
      <c r="GB190" s="54"/>
      <c r="GC190" s="54"/>
      <c r="GD190" s="54"/>
      <c r="GE190" s="54"/>
      <c r="GF190" s="54"/>
      <c r="GG190" s="54"/>
      <c r="GH190" s="54"/>
      <c r="GI190" s="54"/>
      <c r="GJ190" s="54"/>
      <c r="GK190" s="54"/>
      <c r="GL190" s="54"/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/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</row>
    <row x14ac:dyDescent="0.25" r="191" customHeight="1" ht="18">
      <c r="A191" s="54"/>
      <c r="B191" s="50"/>
      <c r="C191" s="54"/>
      <c r="D191" s="249"/>
      <c r="E191" s="249"/>
      <c r="F191" s="249"/>
      <c r="G191" s="249"/>
      <c r="H191" s="50"/>
      <c r="I191" s="52"/>
      <c r="J191" s="52"/>
      <c r="K191" s="52"/>
      <c r="L191" s="52"/>
      <c r="M191" s="52"/>
      <c r="N191" s="52"/>
      <c r="O191" s="52"/>
      <c r="P191" s="54"/>
      <c r="Q191" s="51"/>
      <c r="R191" s="54"/>
      <c r="S191" s="51"/>
      <c r="T191" s="51"/>
      <c r="U191" s="52"/>
      <c r="V191" s="52"/>
      <c r="W191" s="54"/>
      <c r="X191" s="51"/>
      <c r="Y191" s="51"/>
      <c r="Z191" s="52"/>
      <c r="AA191" s="52"/>
      <c r="AB191" s="54"/>
      <c r="AC191" s="51"/>
      <c r="AD191" s="51"/>
      <c r="AE191" s="52"/>
      <c r="AF191" s="52"/>
      <c r="AG191" s="54"/>
      <c r="AH191" s="51"/>
      <c r="AI191" s="51"/>
      <c r="AJ191" s="52"/>
      <c r="AK191" s="51"/>
      <c r="AL191" s="54"/>
      <c r="AM191" s="51"/>
      <c r="AN191" s="51"/>
      <c r="AO191" s="52"/>
      <c r="AP191" s="51"/>
      <c r="AQ191" s="54"/>
      <c r="AR191" s="51"/>
      <c r="AS191" s="51"/>
      <c r="AT191" s="52"/>
      <c r="AU191" s="51"/>
      <c r="AV191" s="54"/>
      <c r="AW191" s="51"/>
      <c r="AX191" s="51"/>
      <c r="AY191" s="52"/>
      <c r="AZ191" s="51"/>
      <c r="BA191" s="54"/>
      <c r="BB191" s="51"/>
      <c r="BC191" s="51"/>
      <c r="BD191" s="52"/>
      <c r="BE191" s="51"/>
      <c r="BF191" s="54"/>
      <c r="BG191" s="51"/>
      <c r="BH191" s="51"/>
      <c r="BI191" s="52"/>
      <c r="BJ191" s="51"/>
      <c r="BK191" s="54"/>
      <c r="BL191" s="51"/>
      <c r="BM191" s="51"/>
      <c r="BN191" s="52"/>
      <c r="BO191" s="51"/>
      <c r="BP191" s="54"/>
      <c r="BQ191" s="51"/>
      <c r="BR191" s="51"/>
      <c r="BS191" s="52"/>
      <c r="BT191" s="51"/>
      <c r="BU191" s="54"/>
      <c r="BV191" s="51"/>
      <c r="BW191" s="51"/>
      <c r="BX191" s="52"/>
      <c r="BY191" s="51"/>
      <c r="BZ191" s="52"/>
      <c r="CA191" s="54"/>
      <c r="CB191" s="54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  <c r="DR191" s="72"/>
      <c r="DS191" s="72"/>
      <c r="DT191" s="72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/>
      <c r="GD191" s="54"/>
      <c r="GE191" s="54"/>
      <c r="GF191" s="54"/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</row>
    <row x14ac:dyDescent="0.25" r="192" customHeight="1" ht="18">
      <c r="A192" s="54"/>
      <c r="B192" s="50"/>
      <c r="C192" s="54"/>
      <c r="D192" s="249"/>
      <c r="E192" s="249"/>
      <c r="F192" s="249"/>
      <c r="G192" s="249"/>
      <c r="H192" s="50"/>
      <c r="I192" s="52"/>
      <c r="J192" s="52"/>
      <c r="K192" s="52"/>
      <c r="L192" s="52"/>
      <c r="M192" s="52"/>
      <c r="N192" s="52"/>
      <c r="O192" s="52"/>
      <c r="P192" s="54"/>
      <c r="Q192" s="51"/>
      <c r="R192" s="54"/>
      <c r="S192" s="51"/>
      <c r="T192" s="51"/>
      <c r="U192" s="52"/>
      <c r="V192" s="52"/>
      <c r="W192" s="54"/>
      <c r="X192" s="51"/>
      <c r="Y192" s="51"/>
      <c r="Z192" s="52"/>
      <c r="AA192" s="52"/>
      <c r="AB192" s="54"/>
      <c r="AC192" s="51"/>
      <c r="AD192" s="51"/>
      <c r="AE192" s="52"/>
      <c r="AF192" s="52"/>
      <c r="AG192" s="54"/>
      <c r="AH192" s="51"/>
      <c r="AI192" s="51"/>
      <c r="AJ192" s="52"/>
      <c r="AK192" s="51"/>
      <c r="AL192" s="54"/>
      <c r="AM192" s="51"/>
      <c r="AN192" s="51"/>
      <c r="AO192" s="52"/>
      <c r="AP192" s="51"/>
      <c r="AQ192" s="54"/>
      <c r="AR192" s="51"/>
      <c r="AS192" s="51"/>
      <c r="AT192" s="52"/>
      <c r="AU192" s="51"/>
      <c r="AV192" s="54"/>
      <c r="AW192" s="51"/>
      <c r="AX192" s="51"/>
      <c r="AY192" s="52"/>
      <c r="AZ192" s="51"/>
      <c r="BA192" s="54"/>
      <c r="BB192" s="51"/>
      <c r="BC192" s="51"/>
      <c r="BD192" s="52"/>
      <c r="BE192" s="51"/>
      <c r="BF192" s="54"/>
      <c r="BG192" s="51"/>
      <c r="BH192" s="51"/>
      <c r="BI192" s="52"/>
      <c r="BJ192" s="51"/>
      <c r="BK192" s="54"/>
      <c r="BL192" s="51"/>
      <c r="BM192" s="51"/>
      <c r="BN192" s="52"/>
      <c r="BO192" s="51"/>
      <c r="BP192" s="54"/>
      <c r="BQ192" s="51"/>
      <c r="BR192" s="51"/>
      <c r="BS192" s="52"/>
      <c r="BT192" s="51"/>
      <c r="BU192" s="54"/>
      <c r="BV192" s="51"/>
      <c r="BW192" s="51"/>
      <c r="BX192" s="52"/>
      <c r="BY192" s="51"/>
      <c r="BZ192" s="52"/>
      <c r="CA192" s="54"/>
      <c r="CB192" s="54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  <c r="CV192" s="72"/>
      <c r="CW192" s="72"/>
      <c r="CX192" s="72"/>
      <c r="CY192" s="72"/>
      <c r="CZ192" s="72"/>
      <c r="DA192" s="72"/>
      <c r="DB192" s="72"/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72"/>
      <c r="DP192" s="72"/>
      <c r="DQ192" s="72"/>
      <c r="DR192" s="72"/>
      <c r="DS192" s="72"/>
      <c r="DT192" s="72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/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</row>
    <row x14ac:dyDescent="0.25" r="193" customHeight="1" ht="18">
      <c r="A193" s="54"/>
      <c r="B193" s="50"/>
      <c r="C193" s="54"/>
      <c r="D193" s="249"/>
      <c r="E193" s="249"/>
      <c r="F193" s="249"/>
      <c r="G193" s="249"/>
      <c r="H193" s="50"/>
      <c r="I193" s="52"/>
      <c r="J193" s="52"/>
      <c r="K193" s="52"/>
      <c r="L193" s="52"/>
      <c r="M193" s="52"/>
      <c r="N193" s="52"/>
      <c r="O193" s="52"/>
      <c r="P193" s="54"/>
      <c r="Q193" s="51"/>
      <c r="R193" s="54"/>
      <c r="S193" s="51"/>
      <c r="T193" s="51"/>
      <c r="U193" s="52"/>
      <c r="V193" s="52"/>
      <c r="W193" s="54"/>
      <c r="X193" s="51"/>
      <c r="Y193" s="51"/>
      <c r="Z193" s="52"/>
      <c r="AA193" s="52"/>
      <c r="AB193" s="54"/>
      <c r="AC193" s="51"/>
      <c r="AD193" s="51"/>
      <c r="AE193" s="52"/>
      <c r="AF193" s="52"/>
      <c r="AG193" s="54"/>
      <c r="AH193" s="51"/>
      <c r="AI193" s="51"/>
      <c r="AJ193" s="52"/>
      <c r="AK193" s="51"/>
      <c r="AL193" s="54"/>
      <c r="AM193" s="51"/>
      <c r="AN193" s="51"/>
      <c r="AO193" s="52"/>
      <c r="AP193" s="51"/>
      <c r="AQ193" s="54"/>
      <c r="AR193" s="51"/>
      <c r="AS193" s="51"/>
      <c r="AT193" s="52"/>
      <c r="AU193" s="51"/>
      <c r="AV193" s="54"/>
      <c r="AW193" s="51"/>
      <c r="AX193" s="51"/>
      <c r="AY193" s="52"/>
      <c r="AZ193" s="51"/>
      <c r="BA193" s="54"/>
      <c r="BB193" s="51"/>
      <c r="BC193" s="51"/>
      <c r="BD193" s="52"/>
      <c r="BE193" s="51"/>
      <c r="BF193" s="54"/>
      <c r="BG193" s="51"/>
      <c r="BH193" s="51"/>
      <c r="BI193" s="52"/>
      <c r="BJ193" s="51"/>
      <c r="BK193" s="54"/>
      <c r="BL193" s="51"/>
      <c r="BM193" s="51"/>
      <c r="BN193" s="52"/>
      <c r="BO193" s="51"/>
      <c r="BP193" s="54"/>
      <c r="BQ193" s="51"/>
      <c r="BR193" s="51"/>
      <c r="BS193" s="52"/>
      <c r="BT193" s="51"/>
      <c r="BU193" s="54"/>
      <c r="BV193" s="51"/>
      <c r="BW193" s="51"/>
      <c r="BX193" s="52"/>
      <c r="BY193" s="51"/>
      <c r="BZ193" s="52"/>
      <c r="CA193" s="54"/>
      <c r="CB193" s="54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  <c r="CV193" s="72"/>
      <c r="CW193" s="72"/>
      <c r="CX193" s="72"/>
      <c r="CY193" s="72"/>
      <c r="CZ193" s="72"/>
      <c r="DA193" s="72"/>
      <c r="DB193" s="72"/>
      <c r="DC193" s="72"/>
      <c r="DD193" s="72"/>
      <c r="DE193" s="72"/>
      <c r="DF193" s="72"/>
      <c r="DG193" s="72"/>
      <c r="DH193" s="72"/>
      <c r="DI193" s="72"/>
      <c r="DJ193" s="72"/>
      <c r="DK193" s="72"/>
      <c r="DL193" s="72"/>
      <c r="DM193" s="72"/>
      <c r="DN193" s="72"/>
      <c r="DO193" s="72"/>
      <c r="DP193" s="72"/>
      <c r="DQ193" s="72"/>
      <c r="DR193" s="72"/>
      <c r="DS193" s="72"/>
      <c r="DT193" s="72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/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/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/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</row>
    <row x14ac:dyDescent="0.25" r="194" customHeight="1" ht="18">
      <c r="A194" s="54"/>
      <c r="B194" s="50"/>
      <c r="C194" s="54"/>
      <c r="D194" s="249"/>
      <c r="E194" s="249"/>
      <c r="F194" s="249"/>
      <c r="G194" s="249"/>
      <c r="H194" s="50"/>
      <c r="I194" s="52"/>
      <c r="J194" s="52"/>
      <c r="K194" s="52"/>
      <c r="L194" s="52"/>
      <c r="M194" s="52"/>
      <c r="N194" s="52"/>
      <c r="O194" s="52"/>
      <c r="P194" s="54"/>
      <c r="Q194" s="51"/>
      <c r="R194" s="54"/>
      <c r="S194" s="51"/>
      <c r="T194" s="51"/>
      <c r="U194" s="52"/>
      <c r="V194" s="52"/>
      <c r="W194" s="54"/>
      <c r="X194" s="51"/>
      <c r="Y194" s="51"/>
      <c r="Z194" s="52"/>
      <c r="AA194" s="52"/>
      <c r="AB194" s="54"/>
      <c r="AC194" s="51"/>
      <c r="AD194" s="51"/>
      <c r="AE194" s="52"/>
      <c r="AF194" s="52"/>
      <c r="AG194" s="54"/>
      <c r="AH194" s="51"/>
      <c r="AI194" s="51"/>
      <c r="AJ194" s="52"/>
      <c r="AK194" s="51"/>
      <c r="AL194" s="54"/>
      <c r="AM194" s="51"/>
      <c r="AN194" s="51"/>
      <c r="AO194" s="52"/>
      <c r="AP194" s="51"/>
      <c r="AQ194" s="54"/>
      <c r="AR194" s="51"/>
      <c r="AS194" s="51"/>
      <c r="AT194" s="52"/>
      <c r="AU194" s="51"/>
      <c r="AV194" s="54"/>
      <c r="AW194" s="51"/>
      <c r="AX194" s="51"/>
      <c r="AY194" s="52"/>
      <c r="AZ194" s="51"/>
      <c r="BA194" s="54"/>
      <c r="BB194" s="51"/>
      <c r="BC194" s="51"/>
      <c r="BD194" s="52"/>
      <c r="BE194" s="51"/>
      <c r="BF194" s="54"/>
      <c r="BG194" s="51"/>
      <c r="BH194" s="51"/>
      <c r="BI194" s="52"/>
      <c r="BJ194" s="51"/>
      <c r="BK194" s="54"/>
      <c r="BL194" s="51"/>
      <c r="BM194" s="51"/>
      <c r="BN194" s="52"/>
      <c r="BO194" s="51"/>
      <c r="BP194" s="54"/>
      <c r="BQ194" s="51"/>
      <c r="BR194" s="51"/>
      <c r="BS194" s="52"/>
      <c r="BT194" s="51"/>
      <c r="BU194" s="54"/>
      <c r="BV194" s="51"/>
      <c r="BW194" s="51"/>
      <c r="BX194" s="52"/>
      <c r="BY194" s="51"/>
      <c r="BZ194" s="52"/>
      <c r="CA194" s="54"/>
      <c r="CB194" s="54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  <c r="DR194" s="72"/>
      <c r="DS194" s="72"/>
      <c r="DT194" s="72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/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</row>
    <row x14ac:dyDescent="0.25" r="195" customHeight="1" ht="18">
      <c r="A195" s="54"/>
      <c r="B195" s="50"/>
      <c r="C195" s="54"/>
      <c r="D195" s="249"/>
      <c r="E195" s="249"/>
      <c r="F195" s="249"/>
      <c r="G195" s="249"/>
      <c r="H195" s="50"/>
      <c r="I195" s="52"/>
      <c r="J195" s="52"/>
      <c r="K195" s="52"/>
      <c r="L195" s="52"/>
      <c r="M195" s="52"/>
      <c r="N195" s="52"/>
      <c r="O195" s="52"/>
      <c r="P195" s="54"/>
      <c r="Q195" s="51"/>
      <c r="R195" s="54"/>
      <c r="S195" s="51"/>
      <c r="T195" s="51"/>
      <c r="U195" s="52"/>
      <c r="V195" s="52"/>
      <c r="W195" s="54"/>
      <c r="X195" s="51"/>
      <c r="Y195" s="51"/>
      <c r="Z195" s="52"/>
      <c r="AA195" s="52"/>
      <c r="AB195" s="54"/>
      <c r="AC195" s="51"/>
      <c r="AD195" s="51"/>
      <c r="AE195" s="52"/>
      <c r="AF195" s="52"/>
      <c r="AG195" s="54"/>
      <c r="AH195" s="51"/>
      <c r="AI195" s="51"/>
      <c r="AJ195" s="52"/>
      <c r="AK195" s="51"/>
      <c r="AL195" s="54"/>
      <c r="AM195" s="51"/>
      <c r="AN195" s="51"/>
      <c r="AO195" s="52"/>
      <c r="AP195" s="51"/>
      <c r="AQ195" s="54"/>
      <c r="AR195" s="51"/>
      <c r="AS195" s="51"/>
      <c r="AT195" s="52"/>
      <c r="AU195" s="51"/>
      <c r="AV195" s="54"/>
      <c r="AW195" s="51"/>
      <c r="AX195" s="51"/>
      <c r="AY195" s="52"/>
      <c r="AZ195" s="51"/>
      <c r="BA195" s="54"/>
      <c r="BB195" s="51"/>
      <c r="BC195" s="51"/>
      <c r="BD195" s="52"/>
      <c r="BE195" s="51"/>
      <c r="BF195" s="54"/>
      <c r="BG195" s="51"/>
      <c r="BH195" s="51"/>
      <c r="BI195" s="52"/>
      <c r="BJ195" s="51"/>
      <c r="BK195" s="54"/>
      <c r="BL195" s="51"/>
      <c r="BM195" s="51"/>
      <c r="BN195" s="52"/>
      <c r="BO195" s="51"/>
      <c r="BP195" s="54"/>
      <c r="BQ195" s="51"/>
      <c r="BR195" s="51"/>
      <c r="BS195" s="52"/>
      <c r="BT195" s="51"/>
      <c r="BU195" s="54"/>
      <c r="BV195" s="51"/>
      <c r="BW195" s="51"/>
      <c r="BX195" s="52"/>
      <c r="BY195" s="51"/>
      <c r="BZ195" s="52"/>
      <c r="CA195" s="54"/>
      <c r="CB195" s="54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  <c r="DR195" s="72"/>
      <c r="DS195" s="72"/>
      <c r="DT195" s="72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/>
      <c r="FH195" s="54"/>
      <c r="FI195" s="54"/>
      <c r="FJ195" s="54"/>
      <c r="FK195" s="54"/>
      <c r="FL195" s="54"/>
      <c r="FM195" s="54"/>
      <c r="FN195" s="54"/>
      <c r="FO195" s="54"/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/>
      <c r="GD195" s="54"/>
      <c r="GE195" s="54"/>
      <c r="GF195" s="54"/>
      <c r="GG195" s="54"/>
      <c r="GH195" s="54"/>
      <c r="GI195" s="54"/>
      <c r="GJ195" s="54"/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/>
      <c r="HC195" s="54"/>
      <c r="HD195" s="54"/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/>
      <c r="IB195" s="54"/>
      <c r="IC195" s="54"/>
      <c r="ID195" s="54"/>
      <c r="IE195" s="54"/>
      <c r="IF195" s="54"/>
      <c r="IG195" s="54"/>
      <c r="IH195" s="54"/>
      <c r="II195" s="54"/>
      <c r="IJ195" s="54"/>
      <c r="IK195" s="54"/>
      <c r="IL195" s="54"/>
      <c r="IM195" s="54"/>
      <c r="IN195" s="54"/>
      <c r="IO195" s="54"/>
      <c r="IP195" s="54"/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</row>
    <row x14ac:dyDescent="0.25" r="196" customHeight="1" ht="18">
      <c r="A196" s="54"/>
      <c r="B196" s="50"/>
      <c r="C196" s="54"/>
      <c r="D196" s="249"/>
      <c r="E196" s="249"/>
      <c r="F196" s="249"/>
      <c r="G196" s="249"/>
      <c r="H196" s="50"/>
      <c r="I196" s="52"/>
      <c r="J196" s="52"/>
      <c r="K196" s="52"/>
      <c r="L196" s="52"/>
      <c r="M196" s="52"/>
      <c r="N196" s="52"/>
      <c r="O196" s="52"/>
      <c r="P196" s="54"/>
      <c r="Q196" s="51"/>
      <c r="R196" s="54"/>
      <c r="S196" s="51"/>
      <c r="T196" s="51"/>
      <c r="U196" s="52"/>
      <c r="V196" s="52"/>
      <c r="W196" s="54"/>
      <c r="X196" s="51"/>
      <c r="Y196" s="51"/>
      <c r="Z196" s="52"/>
      <c r="AA196" s="52"/>
      <c r="AB196" s="54"/>
      <c r="AC196" s="51"/>
      <c r="AD196" s="51"/>
      <c r="AE196" s="52"/>
      <c r="AF196" s="52"/>
      <c r="AG196" s="54"/>
      <c r="AH196" s="51"/>
      <c r="AI196" s="51"/>
      <c r="AJ196" s="52"/>
      <c r="AK196" s="51"/>
      <c r="AL196" s="54"/>
      <c r="AM196" s="51"/>
      <c r="AN196" s="51"/>
      <c r="AO196" s="52"/>
      <c r="AP196" s="51"/>
      <c r="AQ196" s="54"/>
      <c r="AR196" s="51"/>
      <c r="AS196" s="51"/>
      <c r="AT196" s="52"/>
      <c r="AU196" s="51"/>
      <c r="AV196" s="54"/>
      <c r="AW196" s="51"/>
      <c r="AX196" s="51"/>
      <c r="AY196" s="52"/>
      <c r="AZ196" s="51"/>
      <c r="BA196" s="54"/>
      <c r="BB196" s="51"/>
      <c r="BC196" s="51"/>
      <c r="BD196" s="52"/>
      <c r="BE196" s="51"/>
      <c r="BF196" s="54"/>
      <c r="BG196" s="51"/>
      <c r="BH196" s="51"/>
      <c r="BI196" s="52"/>
      <c r="BJ196" s="51"/>
      <c r="BK196" s="54"/>
      <c r="BL196" s="51"/>
      <c r="BM196" s="51"/>
      <c r="BN196" s="52"/>
      <c r="BO196" s="51"/>
      <c r="BP196" s="54"/>
      <c r="BQ196" s="51"/>
      <c r="BR196" s="51"/>
      <c r="BS196" s="52"/>
      <c r="BT196" s="51"/>
      <c r="BU196" s="54"/>
      <c r="BV196" s="51"/>
      <c r="BW196" s="51"/>
      <c r="BX196" s="52"/>
      <c r="BY196" s="51"/>
      <c r="BZ196" s="52"/>
      <c r="CA196" s="54"/>
      <c r="CB196" s="54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2"/>
      <c r="CZ196" s="72"/>
      <c r="DA196" s="72"/>
      <c r="DB196" s="72"/>
      <c r="DC196" s="72"/>
      <c r="DD196" s="72"/>
      <c r="DE196" s="72"/>
      <c r="DF196" s="72"/>
      <c r="DG196" s="72"/>
      <c r="DH196" s="72"/>
      <c r="DI196" s="72"/>
      <c r="DJ196" s="72"/>
      <c r="DK196" s="72"/>
      <c r="DL196" s="72"/>
      <c r="DM196" s="72"/>
      <c r="DN196" s="72"/>
      <c r="DO196" s="72"/>
      <c r="DP196" s="72"/>
      <c r="DQ196" s="72"/>
      <c r="DR196" s="72"/>
      <c r="DS196" s="72"/>
      <c r="DT196" s="72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/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</row>
    <row x14ac:dyDescent="0.25" r="197" customHeight="1" ht="18">
      <c r="A197" s="54"/>
      <c r="B197" s="50"/>
      <c r="C197" s="54"/>
      <c r="D197" s="249"/>
      <c r="E197" s="249"/>
      <c r="F197" s="249"/>
      <c r="G197" s="249"/>
      <c r="H197" s="50"/>
      <c r="I197" s="52"/>
      <c r="J197" s="52"/>
      <c r="K197" s="52"/>
      <c r="L197" s="52"/>
      <c r="M197" s="52"/>
      <c r="N197" s="52"/>
      <c r="O197" s="52"/>
      <c r="P197" s="54"/>
      <c r="Q197" s="51"/>
      <c r="R197" s="54"/>
      <c r="S197" s="51"/>
      <c r="T197" s="51"/>
      <c r="U197" s="52"/>
      <c r="V197" s="52"/>
      <c r="W197" s="54"/>
      <c r="X197" s="51"/>
      <c r="Y197" s="51"/>
      <c r="Z197" s="52"/>
      <c r="AA197" s="52"/>
      <c r="AB197" s="54"/>
      <c r="AC197" s="51"/>
      <c r="AD197" s="51"/>
      <c r="AE197" s="52"/>
      <c r="AF197" s="52"/>
      <c r="AG197" s="54"/>
      <c r="AH197" s="51"/>
      <c r="AI197" s="51"/>
      <c r="AJ197" s="52"/>
      <c r="AK197" s="51"/>
      <c r="AL197" s="54"/>
      <c r="AM197" s="51"/>
      <c r="AN197" s="51"/>
      <c r="AO197" s="52"/>
      <c r="AP197" s="51"/>
      <c r="AQ197" s="54"/>
      <c r="AR197" s="51"/>
      <c r="AS197" s="51"/>
      <c r="AT197" s="52"/>
      <c r="AU197" s="51"/>
      <c r="AV197" s="54"/>
      <c r="AW197" s="51"/>
      <c r="AX197" s="51"/>
      <c r="AY197" s="52"/>
      <c r="AZ197" s="51"/>
      <c r="BA197" s="54"/>
      <c r="BB197" s="51"/>
      <c r="BC197" s="51"/>
      <c r="BD197" s="52"/>
      <c r="BE197" s="51"/>
      <c r="BF197" s="54"/>
      <c r="BG197" s="51"/>
      <c r="BH197" s="51"/>
      <c r="BI197" s="52"/>
      <c r="BJ197" s="51"/>
      <c r="BK197" s="54"/>
      <c r="BL197" s="51"/>
      <c r="BM197" s="51"/>
      <c r="BN197" s="52"/>
      <c r="BO197" s="51"/>
      <c r="BP197" s="54"/>
      <c r="BQ197" s="51"/>
      <c r="BR197" s="51"/>
      <c r="BS197" s="52"/>
      <c r="BT197" s="51"/>
      <c r="BU197" s="54"/>
      <c r="BV197" s="51"/>
      <c r="BW197" s="51"/>
      <c r="BX197" s="52"/>
      <c r="BY197" s="51"/>
      <c r="BZ197" s="52"/>
      <c r="CA197" s="54"/>
      <c r="CB197" s="54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  <c r="CR197" s="72"/>
      <c r="CS197" s="72"/>
      <c r="CT197" s="72"/>
      <c r="CU197" s="72"/>
      <c r="CV197" s="72"/>
      <c r="CW197" s="72"/>
      <c r="CX197" s="72"/>
      <c r="CY197" s="72"/>
      <c r="CZ197" s="72"/>
      <c r="DA197" s="72"/>
      <c r="DB197" s="72"/>
      <c r="DC197" s="72"/>
      <c r="DD197" s="72"/>
      <c r="DE197" s="72"/>
      <c r="DF197" s="72"/>
      <c r="DG197" s="72"/>
      <c r="DH197" s="72"/>
      <c r="DI197" s="72"/>
      <c r="DJ197" s="72"/>
      <c r="DK197" s="72"/>
      <c r="DL197" s="72"/>
      <c r="DM197" s="72"/>
      <c r="DN197" s="72"/>
      <c r="DO197" s="72"/>
      <c r="DP197" s="72"/>
      <c r="DQ197" s="72"/>
      <c r="DR197" s="72"/>
      <c r="DS197" s="72"/>
      <c r="DT197" s="72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/>
      <c r="EM197" s="54"/>
      <c r="EN197" s="54"/>
      <c r="EO197" s="54"/>
      <c r="EP197" s="54"/>
      <c r="EQ197" s="54"/>
      <c r="ER197" s="54"/>
      <c r="ES197" s="54"/>
      <c r="ET197" s="54"/>
      <c r="EU197" s="54"/>
      <c r="EV197" s="54"/>
      <c r="EW197" s="54"/>
      <c r="EX197" s="54"/>
      <c r="EY197" s="54"/>
      <c r="EZ197" s="54"/>
      <c r="FA197" s="54"/>
      <c r="FB197" s="54"/>
      <c r="FC197" s="54"/>
      <c r="FD197" s="54"/>
      <c r="FE197" s="54"/>
      <c r="FF197" s="54"/>
      <c r="FG197" s="54"/>
      <c r="FH197" s="54"/>
      <c r="FI197" s="54"/>
      <c r="FJ197" s="54"/>
      <c r="FK197" s="54"/>
      <c r="FL197" s="54"/>
      <c r="FM197" s="54"/>
      <c r="FN197" s="54"/>
      <c r="FO197" s="54"/>
      <c r="FP197" s="54"/>
      <c r="FQ197" s="54"/>
      <c r="FR197" s="54"/>
      <c r="FS197" s="54"/>
      <c r="FT197" s="54"/>
      <c r="FU197" s="54"/>
      <c r="FV197" s="54"/>
      <c r="FW197" s="54"/>
      <c r="FX197" s="54"/>
      <c r="FY197" s="54"/>
      <c r="FZ197" s="54"/>
      <c r="GA197" s="54"/>
      <c r="GB197" s="54"/>
      <c r="GC197" s="54"/>
      <c r="GD197" s="54"/>
      <c r="GE197" s="54"/>
      <c r="GF197" s="54"/>
      <c r="GG197" s="54"/>
      <c r="GH197" s="54"/>
      <c r="GI197" s="54"/>
      <c r="GJ197" s="54"/>
      <c r="GK197" s="54"/>
      <c r="GL197" s="54"/>
      <c r="GM197" s="54"/>
      <c r="GN197" s="54"/>
      <c r="GO197" s="54"/>
      <c r="GP197" s="54"/>
      <c r="GQ197" s="54"/>
      <c r="GR197" s="54"/>
      <c r="GS197" s="54"/>
      <c r="GT197" s="54"/>
      <c r="GU197" s="54"/>
      <c r="GV197" s="54"/>
      <c r="GW197" s="54"/>
      <c r="GX197" s="54"/>
      <c r="GY197" s="54"/>
      <c r="GZ197" s="54"/>
      <c r="HA197" s="54"/>
      <c r="HB197" s="54"/>
      <c r="HC197" s="54"/>
      <c r="HD197" s="54"/>
      <c r="HE197" s="54"/>
      <c r="HF197" s="54"/>
      <c r="HG197" s="54"/>
      <c r="HH197" s="54"/>
      <c r="HI197" s="54"/>
      <c r="HJ197" s="54"/>
      <c r="HK197" s="54"/>
      <c r="HL197" s="54"/>
      <c r="HM197" s="54"/>
      <c r="HN197" s="54"/>
      <c r="HO197" s="54"/>
      <c r="HP197" s="54"/>
      <c r="HQ197" s="54"/>
      <c r="HR197" s="54"/>
      <c r="HS197" s="54"/>
      <c r="HT197" s="54"/>
      <c r="HU197" s="54"/>
      <c r="HV197" s="54"/>
      <c r="HW197" s="54"/>
      <c r="HX197" s="54"/>
      <c r="HY197" s="54"/>
      <c r="HZ197" s="54"/>
      <c r="IA197" s="54"/>
      <c r="IB197" s="54"/>
      <c r="IC197" s="54"/>
      <c r="ID197" s="54"/>
      <c r="IE197" s="54"/>
      <c r="IF197" s="54"/>
      <c r="IG197" s="54"/>
      <c r="IH197" s="54"/>
      <c r="II197" s="54"/>
      <c r="IJ197" s="54"/>
      <c r="IK197" s="54"/>
      <c r="IL197" s="54"/>
      <c r="IM197" s="54"/>
      <c r="IN197" s="54"/>
      <c r="IO197" s="54"/>
      <c r="IP197" s="54"/>
      <c r="IQ197" s="54"/>
      <c r="IR197" s="54"/>
      <c r="IS197" s="54"/>
      <c r="IT197" s="54"/>
      <c r="IU197" s="54"/>
      <c r="IV197" s="54"/>
      <c r="IW197" s="54"/>
      <c r="IX197" s="54"/>
      <c r="IY197" s="54"/>
      <c r="IZ197" s="54"/>
      <c r="JA197" s="54"/>
      <c r="JB197" s="54"/>
    </row>
    <row x14ac:dyDescent="0.25" r="198" customHeight="1" ht="18">
      <c r="A198" s="54"/>
      <c r="B198" s="50"/>
      <c r="C198" s="54"/>
      <c r="D198" s="249"/>
      <c r="E198" s="249"/>
      <c r="F198" s="249"/>
      <c r="G198" s="249"/>
      <c r="H198" s="50"/>
      <c r="I198" s="52"/>
      <c r="J198" s="52"/>
      <c r="K198" s="52"/>
      <c r="L198" s="52"/>
      <c r="M198" s="52"/>
      <c r="N198" s="52"/>
      <c r="O198" s="52"/>
      <c r="P198" s="54"/>
      <c r="Q198" s="51"/>
      <c r="R198" s="54"/>
      <c r="S198" s="51"/>
      <c r="T198" s="51"/>
      <c r="U198" s="52"/>
      <c r="V198" s="52"/>
      <c r="W198" s="54"/>
      <c r="X198" s="51"/>
      <c r="Y198" s="51"/>
      <c r="Z198" s="52"/>
      <c r="AA198" s="52"/>
      <c r="AB198" s="54"/>
      <c r="AC198" s="51"/>
      <c r="AD198" s="51"/>
      <c r="AE198" s="52"/>
      <c r="AF198" s="52"/>
      <c r="AG198" s="54"/>
      <c r="AH198" s="51"/>
      <c r="AI198" s="51"/>
      <c r="AJ198" s="52"/>
      <c r="AK198" s="51"/>
      <c r="AL198" s="54"/>
      <c r="AM198" s="51"/>
      <c r="AN198" s="51"/>
      <c r="AO198" s="52"/>
      <c r="AP198" s="51"/>
      <c r="AQ198" s="54"/>
      <c r="AR198" s="51"/>
      <c r="AS198" s="51"/>
      <c r="AT198" s="52"/>
      <c r="AU198" s="51"/>
      <c r="AV198" s="54"/>
      <c r="AW198" s="51"/>
      <c r="AX198" s="51"/>
      <c r="AY198" s="52"/>
      <c r="AZ198" s="51"/>
      <c r="BA198" s="54"/>
      <c r="BB198" s="51"/>
      <c r="BC198" s="51"/>
      <c r="BD198" s="52"/>
      <c r="BE198" s="51"/>
      <c r="BF198" s="54"/>
      <c r="BG198" s="51"/>
      <c r="BH198" s="51"/>
      <c r="BI198" s="52"/>
      <c r="BJ198" s="51"/>
      <c r="BK198" s="54"/>
      <c r="BL198" s="51"/>
      <c r="BM198" s="51"/>
      <c r="BN198" s="52"/>
      <c r="BO198" s="51"/>
      <c r="BP198" s="54"/>
      <c r="BQ198" s="51"/>
      <c r="BR198" s="51"/>
      <c r="BS198" s="52"/>
      <c r="BT198" s="51"/>
      <c r="BU198" s="54"/>
      <c r="BV198" s="51"/>
      <c r="BW198" s="51"/>
      <c r="BX198" s="52"/>
      <c r="BY198" s="51"/>
      <c r="BZ198" s="52"/>
      <c r="CA198" s="54"/>
      <c r="CB198" s="54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  <c r="CV198" s="72"/>
      <c r="CW198" s="72"/>
      <c r="CX198" s="72"/>
      <c r="CY198" s="72"/>
      <c r="CZ198" s="72"/>
      <c r="DA198" s="72"/>
      <c r="DB198" s="72"/>
      <c r="DC198" s="72"/>
      <c r="DD198" s="72"/>
      <c r="DE198" s="72"/>
      <c r="DF198" s="72"/>
      <c r="DG198" s="72"/>
      <c r="DH198" s="72"/>
      <c r="DI198" s="72"/>
      <c r="DJ198" s="72"/>
      <c r="DK198" s="72"/>
      <c r="DL198" s="72"/>
      <c r="DM198" s="72"/>
      <c r="DN198" s="72"/>
      <c r="DO198" s="72"/>
      <c r="DP198" s="72"/>
      <c r="DQ198" s="72"/>
      <c r="DR198" s="72"/>
      <c r="DS198" s="72"/>
      <c r="DT198" s="72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/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</row>
    <row x14ac:dyDescent="0.25" r="199" customHeight="1" ht="18">
      <c r="A199" s="54"/>
      <c r="B199" s="50"/>
      <c r="C199" s="54"/>
      <c r="D199" s="249"/>
      <c r="E199" s="249"/>
      <c r="F199" s="249"/>
      <c r="G199" s="249"/>
      <c r="H199" s="50"/>
      <c r="I199" s="52"/>
      <c r="J199" s="52"/>
      <c r="K199" s="52"/>
      <c r="L199" s="52"/>
      <c r="M199" s="52"/>
      <c r="N199" s="52"/>
      <c r="O199" s="52"/>
      <c r="P199" s="54"/>
      <c r="Q199" s="51"/>
      <c r="R199" s="54"/>
      <c r="S199" s="51"/>
      <c r="T199" s="51"/>
      <c r="U199" s="52"/>
      <c r="V199" s="52"/>
      <c r="W199" s="54"/>
      <c r="X199" s="51"/>
      <c r="Y199" s="51"/>
      <c r="Z199" s="52"/>
      <c r="AA199" s="52"/>
      <c r="AB199" s="54"/>
      <c r="AC199" s="51"/>
      <c r="AD199" s="51"/>
      <c r="AE199" s="52"/>
      <c r="AF199" s="52"/>
      <c r="AG199" s="54"/>
      <c r="AH199" s="51"/>
      <c r="AI199" s="51"/>
      <c r="AJ199" s="52"/>
      <c r="AK199" s="51"/>
      <c r="AL199" s="54"/>
      <c r="AM199" s="51"/>
      <c r="AN199" s="51"/>
      <c r="AO199" s="52"/>
      <c r="AP199" s="51"/>
      <c r="AQ199" s="54"/>
      <c r="AR199" s="51"/>
      <c r="AS199" s="51"/>
      <c r="AT199" s="52"/>
      <c r="AU199" s="51"/>
      <c r="AV199" s="54"/>
      <c r="AW199" s="51"/>
      <c r="AX199" s="51"/>
      <c r="AY199" s="52"/>
      <c r="AZ199" s="51"/>
      <c r="BA199" s="54"/>
      <c r="BB199" s="51"/>
      <c r="BC199" s="51"/>
      <c r="BD199" s="52"/>
      <c r="BE199" s="51"/>
      <c r="BF199" s="54"/>
      <c r="BG199" s="51"/>
      <c r="BH199" s="51"/>
      <c r="BI199" s="52"/>
      <c r="BJ199" s="51"/>
      <c r="BK199" s="54"/>
      <c r="BL199" s="51"/>
      <c r="BM199" s="51"/>
      <c r="BN199" s="52"/>
      <c r="BO199" s="51"/>
      <c r="BP199" s="54"/>
      <c r="BQ199" s="51"/>
      <c r="BR199" s="51"/>
      <c r="BS199" s="52"/>
      <c r="BT199" s="51"/>
      <c r="BU199" s="54"/>
      <c r="BV199" s="51"/>
      <c r="BW199" s="51"/>
      <c r="BX199" s="52"/>
      <c r="BY199" s="51"/>
      <c r="BZ199" s="52"/>
      <c r="CA199" s="54"/>
      <c r="CB199" s="54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  <c r="CR199" s="72"/>
      <c r="CS199" s="72"/>
      <c r="CT199" s="72"/>
      <c r="CU199" s="72"/>
      <c r="CV199" s="72"/>
      <c r="CW199" s="72"/>
      <c r="CX199" s="72"/>
      <c r="CY199" s="72"/>
      <c r="CZ199" s="72"/>
      <c r="DA199" s="72"/>
      <c r="DB199" s="72"/>
      <c r="DC199" s="72"/>
      <c r="DD199" s="72"/>
      <c r="DE199" s="72"/>
      <c r="DF199" s="72"/>
      <c r="DG199" s="72"/>
      <c r="DH199" s="72"/>
      <c r="DI199" s="72"/>
      <c r="DJ199" s="72"/>
      <c r="DK199" s="72"/>
      <c r="DL199" s="72"/>
      <c r="DM199" s="72"/>
      <c r="DN199" s="72"/>
      <c r="DO199" s="72"/>
      <c r="DP199" s="72"/>
      <c r="DQ199" s="72"/>
      <c r="DR199" s="72"/>
      <c r="DS199" s="72"/>
      <c r="DT199" s="72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/>
      <c r="GN199" s="54"/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/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</row>
    <row x14ac:dyDescent="0.25" r="200" customHeight="1" ht="18">
      <c r="A200" s="54"/>
      <c r="B200" s="50"/>
      <c r="C200" s="54"/>
      <c r="D200" s="249"/>
      <c r="E200" s="249"/>
      <c r="F200" s="249"/>
      <c r="G200" s="249"/>
      <c r="H200" s="50"/>
      <c r="I200" s="52"/>
      <c r="J200" s="52"/>
      <c r="K200" s="52"/>
      <c r="L200" s="52"/>
      <c r="M200" s="52"/>
      <c r="N200" s="52"/>
      <c r="O200" s="52"/>
      <c r="P200" s="54"/>
      <c r="Q200" s="51"/>
      <c r="R200" s="54"/>
      <c r="S200" s="51"/>
      <c r="T200" s="51"/>
      <c r="U200" s="52"/>
      <c r="V200" s="52"/>
      <c r="W200" s="54"/>
      <c r="X200" s="51"/>
      <c r="Y200" s="51"/>
      <c r="Z200" s="52"/>
      <c r="AA200" s="52"/>
      <c r="AB200" s="54"/>
      <c r="AC200" s="51"/>
      <c r="AD200" s="51"/>
      <c r="AE200" s="52"/>
      <c r="AF200" s="52"/>
      <c r="AG200" s="54"/>
      <c r="AH200" s="51"/>
      <c r="AI200" s="51"/>
      <c r="AJ200" s="52"/>
      <c r="AK200" s="51"/>
      <c r="AL200" s="54"/>
      <c r="AM200" s="51"/>
      <c r="AN200" s="51"/>
      <c r="AO200" s="52"/>
      <c r="AP200" s="51"/>
      <c r="AQ200" s="54"/>
      <c r="AR200" s="51"/>
      <c r="AS200" s="51"/>
      <c r="AT200" s="52"/>
      <c r="AU200" s="51"/>
      <c r="AV200" s="54"/>
      <c r="AW200" s="51"/>
      <c r="AX200" s="51"/>
      <c r="AY200" s="52"/>
      <c r="AZ200" s="51"/>
      <c r="BA200" s="54"/>
      <c r="BB200" s="51"/>
      <c r="BC200" s="51"/>
      <c r="BD200" s="52"/>
      <c r="BE200" s="51"/>
      <c r="BF200" s="54"/>
      <c r="BG200" s="51"/>
      <c r="BH200" s="51"/>
      <c r="BI200" s="52"/>
      <c r="BJ200" s="51"/>
      <c r="BK200" s="54"/>
      <c r="BL200" s="51"/>
      <c r="BM200" s="51"/>
      <c r="BN200" s="52"/>
      <c r="BO200" s="51"/>
      <c r="BP200" s="54"/>
      <c r="BQ200" s="51"/>
      <c r="BR200" s="51"/>
      <c r="BS200" s="52"/>
      <c r="BT200" s="51"/>
      <c r="BU200" s="54"/>
      <c r="BV200" s="51"/>
      <c r="BW200" s="51"/>
      <c r="BX200" s="52"/>
      <c r="BY200" s="51"/>
      <c r="BZ200" s="52"/>
      <c r="CA200" s="54"/>
      <c r="CB200" s="54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  <c r="CR200" s="72"/>
      <c r="CS200" s="72"/>
      <c r="CT200" s="72"/>
      <c r="CU200" s="72"/>
      <c r="CV200" s="72"/>
      <c r="CW200" s="72"/>
      <c r="CX200" s="72"/>
      <c r="CY200" s="72"/>
      <c r="CZ200" s="72"/>
      <c r="DA200" s="72"/>
      <c r="DB200" s="72"/>
      <c r="DC200" s="72"/>
      <c r="DD200" s="72"/>
      <c r="DE200" s="72"/>
      <c r="DF200" s="72"/>
      <c r="DG200" s="72"/>
      <c r="DH200" s="72"/>
      <c r="DI200" s="72"/>
      <c r="DJ200" s="72"/>
      <c r="DK200" s="72"/>
      <c r="DL200" s="72"/>
      <c r="DM200" s="72"/>
      <c r="DN200" s="72"/>
      <c r="DO200" s="72"/>
      <c r="DP200" s="72"/>
      <c r="DQ200" s="72"/>
      <c r="DR200" s="72"/>
      <c r="DS200" s="72"/>
      <c r="DT200" s="72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/>
      <c r="GN200" s="54"/>
      <c r="GO200" s="54"/>
      <c r="GP200" s="54"/>
      <c r="GQ200" s="54"/>
      <c r="GR200" s="54"/>
      <c r="GS200" s="54"/>
      <c r="GT200" s="54"/>
      <c r="GU200" s="54"/>
      <c r="GV200" s="54"/>
      <c r="GW200" s="54"/>
      <c r="GX200" s="54"/>
      <c r="GY200" s="54"/>
      <c r="GZ200" s="54"/>
      <c r="HA200" s="54"/>
      <c r="HB200" s="54"/>
      <c r="HC200" s="54"/>
      <c r="HD200" s="54"/>
      <c r="HE200" s="54"/>
      <c r="HF200" s="54"/>
      <c r="HG200" s="54"/>
      <c r="HH200" s="54"/>
      <c r="HI200" s="54"/>
      <c r="HJ200" s="54"/>
      <c r="HK200" s="54"/>
      <c r="HL200" s="54"/>
      <c r="HM200" s="54"/>
      <c r="HN200" s="54"/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</row>
    <row x14ac:dyDescent="0.25" r="201" customHeight="1" ht="18">
      <c r="A201" s="54"/>
      <c r="B201" s="50"/>
      <c r="C201" s="54"/>
      <c r="D201" s="249"/>
      <c r="E201" s="249"/>
      <c r="F201" s="249"/>
      <c r="G201" s="249"/>
      <c r="H201" s="50"/>
      <c r="I201" s="52"/>
      <c r="J201" s="52"/>
      <c r="K201" s="52"/>
      <c r="L201" s="52"/>
      <c r="M201" s="52"/>
      <c r="N201" s="52"/>
      <c r="O201" s="52"/>
      <c r="P201" s="54"/>
      <c r="Q201" s="51"/>
      <c r="R201" s="54"/>
      <c r="S201" s="51"/>
      <c r="T201" s="51"/>
      <c r="U201" s="52"/>
      <c r="V201" s="52"/>
      <c r="W201" s="54"/>
      <c r="X201" s="51"/>
      <c r="Y201" s="51"/>
      <c r="Z201" s="52"/>
      <c r="AA201" s="52"/>
      <c r="AB201" s="54"/>
      <c r="AC201" s="51"/>
      <c r="AD201" s="51"/>
      <c r="AE201" s="52"/>
      <c r="AF201" s="52"/>
      <c r="AG201" s="54"/>
      <c r="AH201" s="51"/>
      <c r="AI201" s="51"/>
      <c r="AJ201" s="52"/>
      <c r="AK201" s="51"/>
      <c r="AL201" s="54"/>
      <c r="AM201" s="51"/>
      <c r="AN201" s="51"/>
      <c r="AO201" s="52"/>
      <c r="AP201" s="51"/>
      <c r="AQ201" s="54"/>
      <c r="AR201" s="51"/>
      <c r="AS201" s="51"/>
      <c r="AT201" s="52"/>
      <c r="AU201" s="51"/>
      <c r="AV201" s="54"/>
      <c r="AW201" s="51"/>
      <c r="AX201" s="51"/>
      <c r="AY201" s="52"/>
      <c r="AZ201" s="51"/>
      <c r="BA201" s="54"/>
      <c r="BB201" s="51"/>
      <c r="BC201" s="51"/>
      <c r="BD201" s="52"/>
      <c r="BE201" s="51"/>
      <c r="BF201" s="54"/>
      <c r="BG201" s="51"/>
      <c r="BH201" s="51"/>
      <c r="BI201" s="52"/>
      <c r="BJ201" s="51"/>
      <c r="BK201" s="54"/>
      <c r="BL201" s="51"/>
      <c r="BM201" s="51"/>
      <c r="BN201" s="52"/>
      <c r="BO201" s="51"/>
      <c r="BP201" s="54"/>
      <c r="BQ201" s="51"/>
      <c r="BR201" s="51"/>
      <c r="BS201" s="52"/>
      <c r="BT201" s="51"/>
      <c r="BU201" s="54"/>
      <c r="BV201" s="51"/>
      <c r="BW201" s="51"/>
      <c r="BX201" s="52"/>
      <c r="BY201" s="51"/>
      <c r="BZ201" s="52"/>
      <c r="CA201" s="54"/>
      <c r="CB201" s="54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  <c r="CV201" s="72"/>
      <c r="CW201" s="72"/>
      <c r="CX201" s="72"/>
      <c r="CY201" s="72"/>
      <c r="CZ201" s="72"/>
      <c r="DA201" s="72"/>
      <c r="DB201" s="72"/>
      <c r="DC201" s="72"/>
      <c r="DD201" s="72"/>
      <c r="DE201" s="72"/>
      <c r="DF201" s="72"/>
      <c r="DG201" s="72"/>
      <c r="DH201" s="72"/>
      <c r="DI201" s="72"/>
      <c r="DJ201" s="72"/>
      <c r="DK201" s="72"/>
      <c r="DL201" s="72"/>
      <c r="DM201" s="72"/>
      <c r="DN201" s="72"/>
      <c r="DO201" s="72"/>
      <c r="DP201" s="72"/>
      <c r="DQ201" s="72"/>
      <c r="DR201" s="72"/>
      <c r="DS201" s="72"/>
      <c r="DT201" s="72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/>
      <c r="GN201" s="54"/>
      <c r="GO201" s="54"/>
      <c r="GP201" s="54"/>
      <c r="GQ201" s="54"/>
      <c r="GR201" s="54"/>
      <c r="GS201" s="54"/>
      <c r="GT201" s="54"/>
      <c r="GU201" s="54"/>
      <c r="GV201" s="54"/>
      <c r="GW201" s="54"/>
      <c r="GX201" s="54"/>
      <c r="GY201" s="54"/>
      <c r="GZ201" s="54"/>
      <c r="HA201" s="54"/>
      <c r="HB201" s="54"/>
      <c r="HC201" s="54"/>
      <c r="HD201" s="54"/>
      <c r="HE201" s="54"/>
      <c r="HF201" s="54"/>
      <c r="HG201" s="54"/>
      <c r="HH201" s="54"/>
      <c r="HI201" s="54"/>
      <c r="HJ201" s="54"/>
      <c r="HK201" s="54"/>
      <c r="HL201" s="54"/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/>
      <c r="HY201" s="54"/>
      <c r="HZ201" s="54"/>
      <c r="IA201" s="54"/>
      <c r="IB201" s="54"/>
      <c r="IC201" s="54"/>
      <c r="ID201" s="54"/>
      <c r="IE201" s="54"/>
      <c r="IF201" s="54"/>
      <c r="IG201" s="54"/>
      <c r="IH201" s="54"/>
      <c r="II201" s="54"/>
      <c r="IJ201" s="54"/>
      <c r="IK201" s="54"/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/>
      <c r="JA201" s="54"/>
      <c r="JB201" s="54"/>
    </row>
    <row x14ac:dyDescent="0.25" r="202" customHeight="1" ht="18">
      <c r="A202" s="54"/>
      <c r="B202" s="50"/>
      <c r="C202" s="54"/>
      <c r="D202" s="249"/>
      <c r="E202" s="249"/>
      <c r="F202" s="249"/>
      <c r="G202" s="249"/>
      <c r="H202" s="50"/>
      <c r="I202" s="52"/>
      <c r="J202" s="52"/>
      <c r="K202" s="52"/>
      <c r="L202" s="52"/>
      <c r="M202" s="52"/>
      <c r="N202" s="52"/>
      <c r="O202" s="52"/>
      <c r="P202" s="54"/>
      <c r="Q202" s="51"/>
      <c r="R202" s="54"/>
      <c r="S202" s="51"/>
      <c r="T202" s="51"/>
      <c r="U202" s="52"/>
      <c r="V202" s="52"/>
      <c r="W202" s="54"/>
      <c r="X202" s="51"/>
      <c r="Y202" s="51"/>
      <c r="Z202" s="52"/>
      <c r="AA202" s="52"/>
      <c r="AB202" s="54"/>
      <c r="AC202" s="51"/>
      <c r="AD202" s="51"/>
      <c r="AE202" s="52"/>
      <c r="AF202" s="52"/>
      <c r="AG202" s="54"/>
      <c r="AH202" s="51"/>
      <c r="AI202" s="51"/>
      <c r="AJ202" s="52"/>
      <c r="AK202" s="51"/>
      <c r="AL202" s="54"/>
      <c r="AM202" s="51"/>
      <c r="AN202" s="51"/>
      <c r="AO202" s="52"/>
      <c r="AP202" s="51"/>
      <c r="AQ202" s="54"/>
      <c r="AR202" s="51"/>
      <c r="AS202" s="51"/>
      <c r="AT202" s="52"/>
      <c r="AU202" s="51"/>
      <c r="AV202" s="54"/>
      <c r="AW202" s="51"/>
      <c r="AX202" s="51"/>
      <c r="AY202" s="52"/>
      <c r="AZ202" s="51"/>
      <c r="BA202" s="54"/>
      <c r="BB202" s="51"/>
      <c r="BC202" s="51"/>
      <c r="BD202" s="52"/>
      <c r="BE202" s="51"/>
      <c r="BF202" s="54"/>
      <c r="BG202" s="51"/>
      <c r="BH202" s="51"/>
      <c r="BI202" s="52"/>
      <c r="BJ202" s="51"/>
      <c r="BK202" s="54"/>
      <c r="BL202" s="51"/>
      <c r="BM202" s="51"/>
      <c r="BN202" s="52"/>
      <c r="BO202" s="51"/>
      <c r="BP202" s="54"/>
      <c r="BQ202" s="51"/>
      <c r="BR202" s="51"/>
      <c r="BS202" s="52"/>
      <c r="BT202" s="51"/>
      <c r="BU202" s="54"/>
      <c r="BV202" s="51"/>
      <c r="BW202" s="51"/>
      <c r="BX202" s="52"/>
      <c r="BY202" s="51"/>
      <c r="BZ202" s="52"/>
      <c r="CA202" s="54"/>
      <c r="CB202" s="54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  <c r="CV202" s="72"/>
      <c r="CW202" s="72"/>
      <c r="CX202" s="72"/>
      <c r="CY202" s="72"/>
      <c r="CZ202" s="72"/>
      <c r="DA202" s="72"/>
      <c r="DB202" s="72"/>
      <c r="DC202" s="72"/>
      <c r="DD202" s="72"/>
      <c r="DE202" s="72"/>
      <c r="DF202" s="72"/>
      <c r="DG202" s="72"/>
      <c r="DH202" s="72"/>
      <c r="DI202" s="72"/>
      <c r="DJ202" s="72"/>
      <c r="DK202" s="72"/>
      <c r="DL202" s="72"/>
      <c r="DM202" s="72"/>
      <c r="DN202" s="72"/>
      <c r="DO202" s="72"/>
      <c r="DP202" s="72"/>
      <c r="DQ202" s="72"/>
      <c r="DR202" s="72"/>
      <c r="DS202" s="72"/>
      <c r="DT202" s="72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/>
      <c r="GN202" s="54"/>
      <c r="GO202" s="54"/>
      <c r="GP202" s="54"/>
      <c r="GQ202" s="54"/>
      <c r="GR202" s="54"/>
      <c r="GS202" s="54"/>
      <c r="GT202" s="54"/>
      <c r="GU202" s="54"/>
      <c r="GV202" s="54"/>
      <c r="GW202" s="54"/>
      <c r="GX202" s="54"/>
      <c r="GY202" s="54"/>
      <c r="GZ202" s="54"/>
      <c r="HA202" s="54"/>
      <c r="HB202" s="54"/>
      <c r="HC202" s="54"/>
      <c r="HD202" s="54"/>
      <c r="HE202" s="54"/>
      <c r="HF202" s="54"/>
      <c r="HG202" s="54"/>
      <c r="HH202" s="54"/>
      <c r="HI202" s="54"/>
      <c r="HJ202" s="54"/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/>
      <c r="II202" s="54"/>
      <c r="IJ202" s="54"/>
      <c r="IK202" s="54"/>
      <c r="IL202" s="54"/>
      <c r="IM202" s="54"/>
      <c r="IN202" s="54"/>
      <c r="IO202" s="54"/>
      <c r="IP202" s="54"/>
      <c r="IQ202" s="54"/>
      <c r="IR202" s="54"/>
      <c r="IS202" s="54"/>
      <c r="IT202" s="54"/>
      <c r="IU202" s="54"/>
      <c r="IV202" s="54"/>
      <c r="IW202" s="54"/>
      <c r="IX202" s="54"/>
      <c r="IY202" s="54"/>
      <c r="IZ202" s="54"/>
      <c r="JA202" s="54"/>
      <c r="JB202" s="54"/>
    </row>
    <row x14ac:dyDescent="0.25" r="203" customHeight="1" ht="18">
      <c r="A203" s="54"/>
      <c r="B203" s="50"/>
      <c r="C203" s="54"/>
      <c r="D203" s="249"/>
      <c r="E203" s="249"/>
      <c r="F203" s="249"/>
      <c r="G203" s="249"/>
      <c r="H203" s="50"/>
      <c r="I203" s="52"/>
      <c r="J203" s="52"/>
      <c r="K203" s="52"/>
      <c r="L203" s="52"/>
      <c r="M203" s="52"/>
      <c r="N203" s="52"/>
      <c r="O203" s="52"/>
      <c r="P203" s="54"/>
      <c r="Q203" s="51"/>
      <c r="R203" s="54"/>
      <c r="S203" s="51"/>
      <c r="T203" s="51"/>
      <c r="U203" s="52"/>
      <c r="V203" s="52"/>
      <c r="W203" s="54"/>
      <c r="X203" s="51"/>
      <c r="Y203" s="51"/>
      <c r="Z203" s="52"/>
      <c r="AA203" s="52"/>
      <c r="AB203" s="54"/>
      <c r="AC203" s="51"/>
      <c r="AD203" s="51"/>
      <c r="AE203" s="52"/>
      <c r="AF203" s="52"/>
      <c r="AG203" s="54"/>
      <c r="AH203" s="51"/>
      <c r="AI203" s="51"/>
      <c r="AJ203" s="52"/>
      <c r="AK203" s="51"/>
      <c r="AL203" s="54"/>
      <c r="AM203" s="51"/>
      <c r="AN203" s="51"/>
      <c r="AO203" s="52"/>
      <c r="AP203" s="51"/>
      <c r="AQ203" s="54"/>
      <c r="AR203" s="51"/>
      <c r="AS203" s="51"/>
      <c r="AT203" s="52"/>
      <c r="AU203" s="51"/>
      <c r="AV203" s="54"/>
      <c r="AW203" s="51"/>
      <c r="AX203" s="51"/>
      <c r="AY203" s="52"/>
      <c r="AZ203" s="51"/>
      <c r="BA203" s="54"/>
      <c r="BB203" s="51"/>
      <c r="BC203" s="51"/>
      <c r="BD203" s="52"/>
      <c r="BE203" s="51"/>
      <c r="BF203" s="54"/>
      <c r="BG203" s="51"/>
      <c r="BH203" s="51"/>
      <c r="BI203" s="52"/>
      <c r="BJ203" s="51"/>
      <c r="BK203" s="54"/>
      <c r="BL203" s="51"/>
      <c r="BM203" s="51"/>
      <c r="BN203" s="52"/>
      <c r="BO203" s="51"/>
      <c r="BP203" s="54"/>
      <c r="BQ203" s="51"/>
      <c r="BR203" s="51"/>
      <c r="BS203" s="52"/>
      <c r="BT203" s="51"/>
      <c r="BU203" s="54"/>
      <c r="BV203" s="51"/>
      <c r="BW203" s="51"/>
      <c r="BX203" s="52"/>
      <c r="BY203" s="51"/>
      <c r="BZ203" s="52"/>
      <c r="CA203" s="54"/>
      <c r="CB203" s="54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  <c r="CR203" s="72"/>
      <c r="CS203" s="72"/>
      <c r="CT203" s="72"/>
      <c r="CU203" s="72"/>
      <c r="CV203" s="72"/>
      <c r="CW203" s="72"/>
      <c r="CX203" s="72"/>
      <c r="CY203" s="72"/>
      <c r="CZ203" s="72"/>
      <c r="DA203" s="72"/>
      <c r="DB203" s="72"/>
      <c r="DC203" s="72"/>
      <c r="DD203" s="72"/>
      <c r="DE203" s="72"/>
      <c r="DF203" s="72"/>
      <c r="DG203" s="72"/>
      <c r="DH203" s="72"/>
      <c r="DI203" s="72"/>
      <c r="DJ203" s="72"/>
      <c r="DK203" s="72"/>
      <c r="DL203" s="72"/>
      <c r="DM203" s="72"/>
      <c r="DN203" s="72"/>
      <c r="DO203" s="72"/>
      <c r="DP203" s="72"/>
      <c r="DQ203" s="72"/>
      <c r="DR203" s="72"/>
      <c r="DS203" s="72"/>
      <c r="DT203" s="72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/>
      <c r="GN203" s="54"/>
      <c r="GO203" s="54"/>
      <c r="GP203" s="54"/>
      <c r="GQ203" s="54"/>
      <c r="GR203" s="54"/>
      <c r="GS203" s="54"/>
      <c r="GT203" s="54"/>
      <c r="GU203" s="54"/>
      <c r="GV203" s="54"/>
      <c r="GW203" s="54"/>
      <c r="GX203" s="54"/>
      <c r="GY203" s="54"/>
      <c r="GZ203" s="54"/>
      <c r="HA203" s="54"/>
      <c r="HB203" s="54"/>
      <c r="HC203" s="54"/>
      <c r="HD203" s="54"/>
      <c r="HE203" s="54"/>
      <c r="HF203" s="54"/>
      <c r="HG203" s="54"/>
      <c r="HH203" s="54"/>
      <c r="HI203" s="54"/>
      <c r="HJ203" s="54"/>
      <c r="HK203" s="54"/>
      <c r="HL203" s="54"/>
      <c r="HM203" s="54"/>
      <c r="HN203" s="54"/>
      <c r="HO203" s="54"/>
      <c r="HP203" s="54"/>
      <c r="HQ203" s="54"/>
      <c r="HR203" s="54"/>
      <c r="HS203" s="54"/>
      <c r="HT203" s="54"/>
      <c r="HU203" s="54"/>
      <c r="HV203" s="54"/>
      <c r="HW203" s="54"/>
      <c r="HX203" s="54"/>
      <c r="HY203" s="54"/>
      <c r="HZ203" s="54"/>
      <c r="IA203" s="54"/>
      <c r="IB203" s="54"/>
      <c r="IC203" s="54"/>
      <c r="ID203" s="54"/>
      <c r="IE203" s="54"/>
      <c r="IF203" s="54"/>
      <c r="IG203" s="54"/>
      <c r="IH203" s="54"/>
      <c r="II203" s="54"/>
      <c r="IJ203" s="54"/>
      <c r="IK203" s="54"/>
      <c r="IL203" s="54"/>
      <c r="IM203" s="54"/>
      <c r="IN203" s="54"/>
      <c r="IO203" s="54"/>
      <c r="IP203" s="54"/>
      <c r="IQ203" s="54"/>
      <c r="IR203" s="54"/>
      <c r="IS203" s="54"/>
      <c r="IT203" s="54"/>
      <c r="IU203" s="54"/>
      <c r="IV203" s="54"/>
      <c r="IW203" s="54"/>
      <c r="IX203" s="54"/>
      <c r="IY203" s="54"/>
      <c r="IZ203" s="54"/>
      <c r="JA203" s="54"/>
      <c r="JB203" s="54"/>
    </row>
    <row x14ac:dyDescent="0.25" r="204" customHeight="1" ht="18">
      <c r="A204" s="54"/>
      <c r="B204" s="50"/>
      <c r="C204" s="54"/>
      <c r="D204" s="249"/>
      <c r="E204" s="249"/>
      <c r="F204" s="249"/>
      <c r="G204" s="249"/>
      <c r="H204" s="50"/>
      <c r="I204" s="52"/>
      <c r="J204" s="52"/>
      <c r="K204" s="52"/>
      <c r="L204" s="52"/>
      <c r="M204" s="52"/>
      <c r="N204" s="52"/>
      <c r="O204" s="52"/>
      <c r="P204" s="54"/>
      <c r="Q204" s="51"/>
      <c r="R204" s="54"/>
      <c r="S204" s="51"/>
      <c r="T204" s="51"/>
      <c r="U204" s="52"/>
      <c r="V204" s="52"/>
      <c r="W204" s="54"/>
      <c r="X204" s="51"/>
      <c r="Y204" s="51"/>
      <c r="Z204" s="52"/>
      <c r="AA204" s="52"/>
      <c r="AB204" s="54"/>
      <c r="AC204" s="51"/>
      <c r="AD204" s="51"/>
      <c r="AE204" s="52"/>
      <c r="AF204" s="52"/>
      <c r="AG204" s="54"/>
      <c r="AH204" s="51"/>
      <c r="AI204" s="51"/>
      <c r="AJ204" s="52"/>
      <c r="AK204" s="51"/>
      <c r="AL204" s="54"/>
      <c r="AM204" s="51"/>
      <c r="AN204" s="51"/>
      <c r="AO204" s="52"/>
      <c r="AP204" s="51"/>
      <c r="AQ204" s="54"/>
      <c r="AR204" s="51"/>
      <c r="AS204" s="51"/>
      <c r="AT204" s="52"/>
      <c r="AU204" s="51"/>
      <c r="AV204" s="54"/>
      <c r="AW204" s="51"/>
      <c r="AX204" s="51"/>
      <c r="AY204" s="52"/>
      <c r="AZ204" s="51"/>
      <c r="BA204" s="54"/>
      <c r="BB204" s="51"/>
      <c r="BC204" s="51"/>
      <c r="BD204" s="52"/>
      <c r="BE204" s="51"/>
      <c r="BF204" s="54"/>
      <c r="BG204" s="51"/>
      <c r="BH204" s="51"/>
      <c r="BI204" s="52"/>
      <c r="BJ204" s="51"/>
      <c r="BK204" s="54"/>
      <c r="BL204" s="51"/>
      <c r="BM204" s="51"/>
      <c r="BN204" s="52"/>
      <c r="BO204" s="51"/>
      <c r="BP204" s="54"/>
      <c r="BQ204" s="51"/>
      <c r="BR204" s="51"/>
      <c r="BS204" s="52"/>
      <c r="BT204" s="51"/>
      <c r="BU204" s="54"/>
      <c r="BV204" s="51"/>
      <c r="BW204" s="51"/>
      <c r="BX204" s="52"/>
      <c r="BY204" s="51"/>
      <c r="BZ204" s="52"/>
      <c r="CA204" s="54"/>
      <c r="CB204" s="54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  <c r="CV204" s="72"/>
      <c r="CW204" s="72"/>
      <c r="CX204" s="72"/>
      <c r="CY204" s="72"/>
      <c r="CZ204" s="72"/>
      <c r="DA204" s="72"/>
      <c r="DB204" s="72"/>
      <c r="DC204" s="72"/>
      <c r="DD204" s="72"/>
      <c r="DE204" s="72"/>
      <c r="DF204" s="72"/>
      <c r="DG204" s="72"/>
      <c r="DH204" s="72"/>
      <c r="DI204" s="72"/>
      <c r="DJ204" s="72"/>
      <c r="DK204" s="72"/>
      <c r="DL204" s="72"/>
      <c r="DM204" s="72"/>
      <c r="DN204" s="72"/>
      <c r="DO204" s="72"/>
      <c r="DP204" s="72"/>
      <c r="DQ204" s="72"/>
      <c r="DR204" s="72"/>
      <c r="DS204" s="72"/>
      <c r="DT204" s="72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/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</row>
    <row x14ac:dyDescent="0.25" r="205" customHeight="1" ht="18">
      <c r="A205" s="54"/>
      <c r="B205" s="50"/>
      <c r="C205" s="54"/>
      <c r="D205" s="249"/>
      <c r="E205" s="249"/>
      <c r="F205" s="249"/>
      <c r="G205" s="249"/>
      <c r="H205" s="50"/>
      <c r="I205" s="52"/>
      <c r="J205" s="52"/>
      <c r="K205" s="52"/>
      <c r="L205" s="52"/>
      <c r="M205" s="52"/>
      <c r="N205" s="52"/>
      <c r="O205" s="52"/>
      <c r="P205" s="54"/>
      <c r="Q205" s="51"/>
      <c r="R205" s="54"/>
      <c r="S205" s="51"/>
      <c r="T205" s="51"/>
      <c r="U205" s="52"/>
      <c r="V205" s="52"/>
      <c r="W205" s="54"/>
      <c r="X205" s="51"/>
      <c r="Y205" s="51"/>
      <c r="Z205" s="52"/>
      <c r="AA205" s="52"/>
      <c r="AB205" s="54"/>
      <c r="AC205" s="51"/>
      <c r="AD205" s="51"/>
      <c r="AE205" s="52"/>
      <c r="AF205" s="52"/>
      <c r="AG205" s="54"/>
      <c r="AH205" s="51"/>
      <c r="AI205" s="51"/>
      <c r="AJ205" s="52"/>
      <c r="AK205" s="51"/>
      <c r="AL205" s="54"/>
      <c r="AM205" s="51"/>
      <c r="AN205" s="51"/>
      <c r="AO205" s="52"/>
      <c r="AP205" s="51"/>
      <c r="AQ205" s="54"/>
      <c r="AR205" s="51"/>
      <c r="AS205" s="51"/>
      <c r="AT205" s="52"/>
      <c r="AU205" s="51"/>
      <c r="AV205" s="54"/>
      <c r="AW205" s="51"/>
      <c r="AX205" s="51"/>
      <c r="AY205" s="52"/>
      <c r="AZ205" s="51"/>
      <c r="BA205" s="54"/>
      <c r="BB205" s="51"/>
      <c r="BC205" s="51"/>
      <c r="BD205" s="52"/>
      <c r="BE205" s="51"/>
      <c r="BF205" s="54"/>
      <c r="BG205" s="51"/>
      <c r="BH205" s="51"/>
      <c r="BI205" s="52"/>
      <c r="BJ205" s="51"/>
      <c r="BK205" s="54"/>
      <c r="BL205" s="51"/>
      <c r="BM205" s="51"/>
      <c r="BN205" s="52"/>
      <c r="BO205" s="51"/>
      <c r="BP205" s="54"/>
      <c r="BQ205" s="51"/>
      <c r="BR205" s="51"/>
      <c r="BS205" s="52"/>
      <c r="BT205" s="51"/>
      <c r="BU205" s="54"/>
      <c r="BV205" s="51"/>
      <c r="BW205" s="51"/>
      <c r="BX205" s="52"/>
      <c r="BY205" s="51"/>
      <c r="BZ205" s="52"/>
      <c r="CA205" s="54"/>
      <c r="CB205" s="54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72"/>
      <c r="DS205" s="72"/>
      <c r="DT205" s="72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/>
      <c r="GN205" s="54"/>
      <c r="GO205" s="54"/>
      <c r="GP205" s="54"/>
      <c r="GQ205" s="54"/>
      <c r="GR205" s="54"/>
      <c r="GS205" s="54"/>
      <c r="GT205" s="54"/>
      <c r="GU205" s="54"/>
      <c r="GV205" s="54"/>
      <c r="GW205" s="54"/>
      <c r="GX205" s="54"/>
      <c r="GY205" s="54"/>
      <c r="GZ205" s="54"/>
      <c r="HA205" s="54"/>
      <c r="HB205" s="54"/>
      <c r="HC205" s="54"/>
      <c r="HD205" s="54"/>
      <c r="HE205" s="54"/>
      <c r="HF205" s="54"/>
      <c r="HG205" s="54"/>
      <c r="HH205" s="54"/>
      <c r="HI205" s="54"/>
      <c r="HJ205" s="54"/>
      <c r="HK205" s="54"/>
      <c r="HL205" s="54"/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</row>
    <row x14ac:dyDescent="0.25" r="206" customHeight="1" ht="18">
      <c r="A206" s="54"/>
      <c r="B206" s="50"/>
      <c r="C206" s="54"/>
      <c r="D206" s="249"/>
      <c r="E206" s="249"/>
      <c r="F206" s="249"/>
      <c r="G206" s="249"/>
      <c r="H206" s="50"/>
      <c r="I206" s="52"/>
      <c r="J206" s="52"/>
      <c r="K206" s="52"/>
      <c r="L206" s="52"/>
      <c r="M206" s="52"/>
      <c r="N206" s="52"/>
      <c r="O206" s="52"/>
      <c r="P206" s="54"/>
      <c r="Q206" s="51"/>
      <c r="R206" s="54"/>
      <c r="S206" s="51"/>
      <c r="T206" s="51"/>
      <c r="U206" s="52"/>
      <c r="V206" s="52"/>
      <c r="W206" s="54"/>
      <c r="X206" s="51"/>
      <c r="Y206" s="51"/>
      <c r="Z206" s="52"/>
      <c r="AA206" s="52"/>
      <c r="AB206" s="54"/>
      <c r="AC206" s="51"/>
      <c r="AD206" s="51"/>
      <c r="AE206" s="52"/>
      <c r="AF206" s="52"/>
      <c r="AG206" s="54"/>
      <c r="AH206" s="51"/>
      <c r="AI206" s="51"/>
      <c r="AJ206" s="52"/>
      <c r="AK206" s="51"/>
      <c r="AL206" s="54"/>
      <c r="AM206" s="51"/>
      <c r="AN206" s="51"/>
      <c r="AO206" s="52"/>
      <c r="AP206" s="51"/>
      <c r="AQ206" s="54"/>
      <c r="AR206" s="51"/>
      <c r="AS206" s="51"/>
      <c r="AT206" s="52"/>
      <c r="AU206" s="51"/>
      <c r="AV206" s="54"/>
      <c r="AW206" s="51"/>
      <c r="AX206" s="51"/>
      <c r="AY206" s="52"/>
      <c r="AZ206" s="51"/>
      <c r="BA206" s="54"/>
      <c r="BB206" s="51"/>
      <c r="BC206" s="51"/>
      <c r="BD206" s="52"/>
      <c r="BE206" s="51"/>
      <c r="BF206" s="54"/>
      <c r="BG206" s="51"/>
      <c r="BH206" s="51"/>
      <c r="BI206" s="52"/>
      <c r="BJ206" s="51"/>
      <c r="BK206" s="54"/>
      <c r="BL206" s="51"/>
      <c r="BM206" s="51"/>
      <c r="BN206" s="52"/>
      <c r="BO206" s="51"/>
      <c r="BP206" s="54"/>
      <c r="BQ206" s="51"/>
      <c r="BR206" s="51"/>
      <c r="BS206" s="52"/>
      <c r="BT206" s="51"/>
      <c r="BU206" s="54"/>
      <c r="BV206" s="51"/>
      <c r="BW206" s="51"/>
      <c r="BX206" s="52"/>
      <c r="BY206" s="51"/>
      <c r="BZ206" s="52"/>
      <c r="CA206" s="54"/>
      <c r="CB206" s="54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2"/>
      <c r="DN206" s="72"/>
      <c r="DO206" s="72"/>
      <c r="DP206" s="72"/>
      <c r="DQ206" s="72"/>
      <c r="DR206" s="72"/>
      <c r="DS206" s="72"/>
      <c r="DT206" s="72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/>
      <c r="GV206" s="54"/>
      <c r="GW206" s="54"/>
      <c r="GX206" s="54"/>
      <c r="GY206" s="54"/>
      <c r="GZ206" s="54"/>
      <c r="HA206" s="54"/>
      <c r="HB206" s="54"/>
      <c r="HC206" s="54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</row>
    <row x14ac:dyDescent="0.25" r="207" customHeight="1" ht="18">
      <c r="A207" s="54"/>
      <c r="B207" s="50"/>
      <c r="C207" s="54"/>
      <c r="D207" s="249"/>
      <c r="E207" s="249"/>
      <c r="F207" s="249"/>
      <c r="G207" s="249"/>
      <c r="H207" s="50"/>
      <c r="I207" s="52"/>
      <c r="J207" s="52"/>
      <c r="K207" s="52"/>
      <c r="L207" s="52"/>
      <c r="M207" s="52"/>
      <c r="N207" s="52"/>
      <c r="O207" s="52"/>
      <c r="P207" s="54"/>
      <c r="Q207" s="51"/>
      <c r="R207" s="54"/>
      <c r="S207" s="51"/>
      <c r="T207" s="51"/>
      <c r="U207" s="52"/>
      <c r="V207" s="52"/>
      <c r="W207" s="54"/>
      <c r="X207" s="51"/>
      <c r="Y207" s="51"/>
      <c r="Z207" s="52"/>
      <c r="AA207" s="52"/>
      <c r="AB207" s="54"/>
      <c r="AC207" s="51"/>
      <c r="AD207" s="51"/>
      <c r="AE207" s="52"/>
      <c r="AF207" s="52"/>
      <c r="AG207" s="54"/>
      <c r="AH207" s="51"/>
      <c r="AI207" s="51"/>
      <c r="AJ207" s="52"/>
      <c r="AK207" s="51"/>
      <c r="AL207" s="54"/>
      <c r="AM207" s="51"/>
      <c r="AN207" s="51"/>
      <c r="AO207" s="52"/>
      <c r="AP207" s="51"/>
      <c r="AQ207" s="54"/>
      <c r="AR207" s="51"/>
      <c r="AS207" s="51"/>
      <c r="AT207" s="52"/>
      <c r="AU207" s="51"/>
      <c r="AV207" s="54"/>
      <c r="AW207" s="51"/>
      <c r="AX207" s="51"/>
      <c r="AY207" s="52"/>
      <c r="AZ207" s="51"/>
      <c r="BA207" s="54"/>
      <c r="BB207" s="51"/>
      <c r="BC207" s="51"/>
      <c r="BD207" s="52"/>
      <c r="BE207" s="51"/>
      <c r="BF207" s="54"/>
      <c r="BG207" s="51"/>
      <c r="BH207" s="51"/>
      <c r="BI207" s="52"/>
      <c r="BJ207" s="51"/>
      <c r="BK207" s="54"/>
      <c r="BL207" s="51"/>
      <c r="BM207" s="51"/>
      <c r="BN207" s="52"/>
      <c r="BO207" s="51"/>
      <c r="BP207" s="54"/>
      <c r="BQ207" s="51"/>
      <c r="BR207" s="51"/>
      <c r="BS207" s="52"/>
      <c r="BT207" s="51"/>
      <c r="BU207" s="54"/>
      <c r="BV207" s="51"/>
      <c r="BW207" s="51"/>
      <c r="BX207" s="52"/>
      <c r="BY207" s="51"/>
      <c r="BZ207" s="52"/>
      <c r="CA207" s="54"/>
      <c r="CB207" s="54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  <c r="CV207" s="72"/>
      <c r="CW207" s="72"/>
      <c r="CX207" s="72"/>
      <c r="CY207" s="72"/>
      <c r="CZ207" s="72"/>
      <c r="DA207" s="72"/>
      <c r="DB207" s="72"/>
      <c r="DC207" s="72"/>
      <c r="DD207" s="72"/>
      <c r="DE207" s="72"/>
      <c r="DF207" s="72"/>
      <c r="DG207" s="72"/>
      <c r="DH207" s="72"/>
      <c r="DI207" s="72"/>
      <c r="DJ207" s="72"/>
      <c r="DK207" s="72"/>
      <c r="DL207" s="72"/>
      <c r="DM207" s="72"/>
      <c r="DN207" s="72"/>
      <c r="DO207" s="72"/>
      <c r="DP207" s="72"/>
      <c r="DQ207" s="72"/>
      <c r="DR207" s="72"/>
      <c r="DS207" s="72"/>
      <c r="DT207" s="72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/>
      <c r="GT207" s="54"/>
      <c r="GU207" s="54"/>
      <c r="GV207" s="54"/>
      <c r="GW207" s="54"/>
      <c r="GX207" s="54"/>
      <c r="GY207" s="54"/>
      <c r="GZ207" s="54"/>
      <c r="HA207" s="54"/>
      <c r="HB207" s="54"/>
      <c r="HC207" s="54"/>
      <c r="HD207" s="54"/>
      <c r="HE207" s="54"/>
      <c r="HF207" s="54"/>
      <c r="HG207" s="54"/>
      <c r="HH207" s="54"/>
      <c r="HI207" s="54"/>
      <c r="HJ207" s="54"/>
      <c r="HK207" s="54"/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</row>
    <row x14ac:dyDescent="0.25" r="208" customHeight="1" ht="18">
      <c r="A208" s="54"/>
      <c r="B208" s="50"/>
      <c r="C208" s="54"/>
      <c r="D208" s="249"/>
      <c r="E208" s="249"/>
      <c r="F208" s="249"/>
      <c r="G208" s="249"/>
      <c r="H208" s="50"/>
      <c r="I208" s="52"/>
      <c r="J208" s="52"/>
      <c r="K208" s="52"/>
      <c r="L208" s="52"/>
      <c r="M208" s="52"/>
      <c r="N208" s="52"/>
      <c r="O208" s="52"/>
      <c r="P208" s="54"/>
      <c r="Q208" s="51"/>
      <c r="R208" s="54"/>
      <c r="S208" s="51"/>
      <c r="T208" s="51"/>
      <c r="U208" s="52"/>
      <c r="V208" s="52"/>
      <c r="W208" s="54"/>
      <c r="X208" s="51"/>
      <c r="Y208" s="51"/>
      <c r="Z208" s="52"/>
      <c r="AA208" s="52"/>
      <c r="AB208" s="54"/>
      <c r="AC208" s="51"/>
      <c r="AD208" s="51"/>
      <c r="AE208" s="52"/>
      <c r="AF208" s="52"/>
      <c r="AG208" s="54"/>
      <c r="AH208" s="51"/>
      <c r="AI208" s="51"/>
      <c r="AJ208" s="52"/>
      <c r="AK208" s="51"/>
      <c r="AL208" s="54"/>
      <c r="AM208" s="51"/>
      <c r="AN208" s="51"/>
      <c r="AO208" s="52"/>
      <c r="AP208" s="51"/>
      <c r="AQ208" s="54"/>
      <c r="AR208" s="51"/>
      <c r="AS208" s="51"/>
      <c r="AT208" s="52"/>
      <c r="AU208" s="51"/>
      <c r="AV208" s="54"/>
      <c r="AW208" s="51"/>
      <c r="AX208" s="51"/>
      <c r="AY208" s="52"/>
      <c r="AZ208" s="51"/>
      <c r="BA208" s="54"/>
      <c r="BB208" s="51"/>
      <c r="BC208" s="51"/>
      <c r="BD208" s="52"/>
      <c r="BE208" s="51"/>
      <c r="BF208" s="54"/>
      <c r="BG208" s="51"/>
      <c r="BH208" s="51"/>
      <c r="BI208" s="52"/>
      <c r="BJ208" s="51"/>
      <c r="BK208" s="54"/>
      <c r="BL208" s="51"/>
      <c r="BM208" s="51"/>
      <c r="BN208" s="52"/>
      <c r="BO208" s="51"/>
      <c r="BP208" s="54"/>
      <c r="BQ208" s="51"/>
      <c r="BR208" s="51"/>
      <c r="BS208" s="52"/>
      <c r="BT208" s="51"/>
      <c r="BU208" s="54"/>
      <c r="BV208" s="51"/>
      <c r="BW208" s="51"/>
      <c r="BX208" s="52"/>
      <c r="BY208" s="51"/>
      <c r="BZ208" s="52"/>
      <c r="CA208" s="54"/>
      <c r="CB208" s="54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  <c r="CV208" s="72"/>
      <c r="CW208" s="72"/>
      <c r="CX208" s="72"/>
      <c r="CY208" s="72"/>
      <c r="CZ208" s="72"/>
      <c r="DA208" s="72"/>
      <c r="DB208" s="72"/>
      <c r="DC208" s="72"/>
      <c r="DD208" s="72"/>
      <c r="DE208" s="72"/>
      <c r="DF208" s="72"/>
      <c r="DG208" s="72"/>
      <c r="DH208" s="72"/>
      <c r="DI208" s="72"/>
      <c r="DJ208" s="72"/>
      <c r="DK208" s="72"/>
      <c r="DL208" s="72"/>
      <c r="DM208" s="72"/>
      <c r="DN208" s="72"/>
      <c r="DO208" s="72"/>
      <c r="DP208" s="72"/>
      <c r="DQ208" s="72"/>
      <c r="DR208" s="72"/>
      <c r="DS208" s="72"/>
      <c r="DT208" s="72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/>
      <c r="GV208" s="54"/>
      <c r="GW208" s="54"/>
      <c r="GX208" s="54"/>
      <c r="GY208" s="54"/>
      <c r="GZ208" s="54"/>
      <c r="HA208" s="54"/>
      <c r="HB208" s="54"/>
      <c r="HC208" s="54"/>
      <c r="HD208" s="54"/>
      <c r="HE208" s="54"/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</row>
    <row x14ac:dyDescent="0.25" r="209" customHeight="1" ht="18">
      <c r="A209" s="54"/>
      <c r="B209" s="50"/>
      <c r="C209" s="54"/>
      <c r="D209" s="249"/>
      <c r="E209" s="249"/>
      <c r="F209" s="249"/>
      <c r="G209" s="249"/>
      <c r="H209" s="50"/>
      <c r="I209" s="52"/>
      <c r="J209" s="52"/>
      <c r="K209" s="52"/>
      <c r="L209" s="52"/>
      <c r="M209" s="52"/>
      <c r="N209" s="52"/>
      <c r="O209" s="52"/>
      <c r="P209" s="54"/>
      <c r="Q209" s="51"/>
      <c r="R209" s="54"/>
      <c r="S209" s="51"/>
      <c r="T209" s="51"/>
      <c r="U209" s="52"/>
      <c r="V209" s="52"/>
      <c r="W209" s="54"/>
      <c r="X209" s="51"/>
      <c r="Y209" s="51"/>
      <c r="Z209" s="52"/>
      <c r="AA209" s="52"/>
      <c r="AB209" s="54"/>
      <c r="AC209" s="51"/>
      <c r="AD209" s="51"/>
      <c r="AE209" s="52"/>
      <c r="AF209" s="52"/>
      <c r="AG209" s="54"/>
      <c r="AH209" s="51"/>
      <c r="AI209" s="51"/>
      <c r="AJ209" s="52"/>
      <c r="AK209" s="51"/>
      <c r="AL209" s="54"/>
      <c r="AM209" s="51"/>
      <c r="AN209" s="51"/>
      <c r="AO209" s="52"/>
      <c r="AP209" s="51"/>
      <c r="AQ209" s="54"/>
      <c r="AR209" s="51"/>
      <c r="AS209" s="51"/>
      <c r="AT209" s="52"/>
      <c r="AU209" s="51"/>
      <c r="AV209" s="54"/>
      <c r="AW209" s="51"/>
      <c r="AX209" s="51"/>
      <c r="AY209" s="52"/>
      <c r="AZ209" s="51"/>
      <c r="BA209" s="54"/>
      <c r="BB209" s="51"/>
      <c r="BC209" s="51"/>
      <c r="BD209" s="52"/>
      <c r="BE209" s="51"/>
      <c r="BF209" s="54"/>
      <c r="BG209" s="51"/>
      <c r="BH209" s="51"/>
      <c r="BI209" s="52"/>
      <c r="BJ209" s="51"/>
      <c r="BK209" s="54"/>
      <c r="BL209" s="51"/>
      <c r="BM209" s="51"/>
      <c r="BN209" s="52"/>
      <c r="BO209" s="51"/>
      <c r="BP209" s="54"/>
      <c r="BQ209" s="51"/>
      <c r="BR209" s="51"/>
      <c r="BS209" s="52"/>
      <c r="BT209" s="51"/>
      <c r="BU209" s="54"/>
      <c r="BV209" s="51"/>
      <c r="BW209" s="51"/>
      <c r="BX209" s="52"/>
      <c r="BY209" s="51"/>
      <c r="BZ209" s="52"/>
      <c r="CA209" s="54"/>
      <c r="CB209" s="54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DA209" s="72"/>
      <c r="DB209" s="72"/>
      <c r="DC209" s="72"/>
      <c r="DD209" s="72"/>
      <c r="DE209" s="72"/>
      <c r="DF209" s="72"/>
      <c r="DG209" s="72"/>
      <c r="DH209" s="72"/>
      <c r="DI209" s="72"/>
      <c r="DJ209" s="72"/>
      <c r="DK209" s="72"/>
      <c r="DL209" s="72"/>
      <c r="DM209" s="72"/>
      <c r="DN209" s="72"/>
      <c r="DO209" s="72"/>
      <c r="DP209" s="72"/>
      <c r="DQ209" s="72"/>
      <c r="DR209" s="72"/>
      <c r="DS209" s="72"/>
      <c r="DT209" s="72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/>
      <c r="GN209" s="54"/>
      <c r="GO209" s="54"/>
      <c r="GP209" s="54"/>
      <c r="GQ209" s="54"/>
      <c r="GR209" s="54"/>
      <c r="GS209" s="54"/>
      <c r="GT209" s="54"/>
      <c r="GU209" s="54"/>
      <c r="GV209" s="54"/>
      <c r="GW209" s="54"/>
      <c r="GX209" s="54"/>
      <c r="GY209" s="54"/>
      <c r="GZ209" s="54"/>
      <c r="HA209" s="54"/>
      <c r="HB209" s="54"/>
      <c r="HC209" s="54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/>
      <c r="IT209" s="54"/>
      <c r="IU209" s="54"/>
      <c r="IV209" s="54"/>
      <c r="IW209" s="54"/>
      <c r="IX209" s="54"/>
      <c r="IY209" s="54"/>
      <c r="IZ209" s="54"/>
      <c r="JA209" s="54"/>
      <c r="JB209" s="54"/>
    </row>
    <row x14ac:dyDescent="0.25" r="210" customHeight="1" ht="18">
      <c r="A210" s="54"/>
      <c r="B210" s="50"/>
      <c r="C210" s="54"/>
      <c r="D210" s="249"/>
      <c r="E210" s="249"/>
      <c r="F210" s="249"/>
      <c r="G210" s="249"/>
      <c r="H210" s="50"/>
      <c r="I210" s="52"/>
      <c r="J210" s="52"/>
      <c r="K210" s="52"/>
      <c r="L210" s="52"/>
      <c r="M210" s="52"/>
      <c r="N210" s="52"/>
      <c r="O210" s="52"/>
      <c r="P210" s="54"/>
      <c r="Q210" s="51"/>
      <c r="R210" s="54"/>
      <c r="S210" s="51"/>
      <c r="T210" s="51"/>
      <c r="U210" s="52"/>
      <c r="V210" s="52"/>
      <c r="W210" s="54"/>
      <c r="X210" s="51"/>
      <c r="Y210" s="51"/>
      <c r="Z210" s="52"/>
      <c r="AA210" s="52"/>
      <c r="AB210" s="54"/>
      <c r="AC210" s="51"/>
      <c r="AD210" s="51"/>
      <c r="AE210" s="52"/>
      <c r="AF210" s="52"/>
      <c r="AG210" s="54"/>
      <c r="AH210" s="51"/>
      <c r="AI210" s="51"/>
      <c r="AJ210" s="52"/>
      <c r="AK210" s="51"/>
      <c r="AL210" s="54"/>
      <c r="AM210" s="51"/>
      <c r="AN210" s="51"/>
      <c r="AO210" s="52"/>
      <c r="AP210" s="51"/>
      <c r="AQ210" s="54"/>
      <c r="AR210" s="51"/>
      <c r="AS210" s="51"/>
      <c r="AT210" s="52"/>
      <c r="AU210" s="51"/>
      <c r="AV210" s="54"/>
      <c r="AW210" s="51"/>
      <c r="AX210" s="51"/>
      <c r="AY210" s="52"/>
      <c r="AZ210" s="51"/>
      <c r="BA210" s="54"/>
      <c r="BB210" s="51"/>
      <c r="BC210" s="51"/>
      <c r="BD210" s="52"/>
      <c r="BE210" s="51"/>
      <c r="BF210" s="54"/>
      <c r="BG210" s="51"/>
      <c r="BH210" s="51"/>
      <c r="BI210" s="52"/>
      <c r="BJ210" s="51"/>
      <c r="BK210" s="54"/>
      <c r="BL210" s="51"/>
      <c r="BM210" s="51"/>
      <c r="BN210" s="52"/>
      <c r="BO210" s="51"/>
      <c r="BP210" s="54"/>
      <c r="BQ210" s="51"/>
      <c r="BR210" s="51"/>
      <c r="BS210" s="52"/>
      <c r="BT210" s="51"/>
      <c r="BU210" s="54"/>
      <c r="BV210" s="51"/>
      <c r="BW210" s="51"/>
      <c r="BX210" s="52"/>
      <c r="BY210" s="51"/>
      <c r="BZ210" s="52"/>
      <c r="CA210" s="54"/>
      <c r="CB210" s="54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  <c r="CV210" s="72"/>
      <c r="CW210" s="72"/>
      <c r="CX210" s="72"/>
      <c r="CY210" s="72"/>
      <c r="CZ210" s="72"/>
      <c r="DA210" s="72"/>
      <c r="DB210" s="72"/>
      <c r="DC210" s="72"/>
      <c r="DD210" s="72"/>
      <c r="DE210" s="72"/>
      <c r="DF210" s="72"/>
      <c r="DG210" s="72"/>
      <c r="DH210" s="72"/>
      <c r="DI210" s="72"/>
      <c r="DJ210" s="72"/>
      <c r="DK210" s="72"/>
      <c r="DL210" s="72"/>
      <c r="DM210" s="72"/>
      <c r="DN210" s="72"/>
      <c r="DO210" s="72"/>
      <c r="DP210" s="72"/>
      <c r="DQ210" s="72"/>
      <c r="DR210" s="72"/>
      <c r="DS210" s="72"/>
      <c r="DT210" s="72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/>
      <c r="GU210" s="54"/>
      <c r="GV210" s="54"/>
      <c r="GW210" s="54"/>
      <c r="GX210" s="54"/>
      <c r="GY210" s="54"/>
      <c r="GZ210" s="54"/>
      <c r="HA210" s="54"/>
      <c r="HB210" s="54"/>
      <c r="HC210" s="54"/>
      <c r="HD210" s="54"/>
      <c r="HE210" s="54"/>
      <c r="HF210" s="54"/>
      <c r="HG210" s="54"/>
      <c r="HH210" s="54"/>
      <c r="HI210" s="54"/>
      <c r="HJ210" s="54"/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</row>
    <row x14ac:dyDescent="0.25" r="211" customHeight="1" ht="18">
      <c r="A211" s="54"/>
      <c r="B211" s="50"/>
      <c r="C211" s="54"/>
      <c r="D211" s="249"/>
      <c r="E211" s="249"/>
      <c r="F211" s="249"/>
      <c r="G211" s="249"/>
      <c r="H211" s="50"/>
      <c r="I211" s="52"/>
      <c r="J211" s="52"/>
      <c r="K211" s="52"/>
      <c r="L211" s="52"/>
      <c r="M211" s="52"/>
      <c r="N211" s="52"/>
      <c r="O211" s="52"/>
      <c r="P211" s="54"/>
      <c r="Q211" s="51"/>
      <c r="R211" s="54"/>
      <c r="S211" s="51"/>
      <c r="T211" s="51"/>
      <c r="U211" s="52"/>
      <c r="V211" s="52"/>
      <c r="W211" s="54"/>
      <c r="X211" s="51"/>
      <c r="Y211" s="51"/>
      <c r="Z211" s="52"/>
      <c r="AA211" s="52"/>
      <c r="AB211" s="54"/>
      <c r="AC211" s="51"/>
      <c r="AD211" s="51"/>
      <c r="AE211" s="52"/>
      <c r="AF211" s="52"/>
      <c r="AG211" s="54"/>
      <c r="AH211" s="51"/>
      <c r="AI211" s="51"/>
      <c r="AJ211" s="52"/>
      <c r="AK211" s="51"/>
      <c r="AL211" s="54"/>
      <c r="AM211" s="51"/>
      <c r="AN211" s="51"/>
      <c r="AO211" s="52"/>
      <c r="AP211" s="51"/>
      <c r="AQ211" s="54"/>
      <c r="AR211" s="51"/>
      <c r="AS211" s="51"/>
      <c r="AT211" s="52"/>
      <c r="AU211" s="51"/>
      <c r="AV211" s="54"/>
      <c r="AW211" s="51"/>
      <c r="AX211" s="51"/>
      <c r="AY211" s="52"/>
      <c r="AZ211" s="51"/>
      <c r="BA211" s="54"/>
      <c r="BB211" s="51"/>
      <c r="BC211" s="51"/>
      <c r="BD211" s="52"/>
      <c r="BE211" s="51"/>
      <c r="BF211" s="54"/>
      <c r="BG211" s="51"/>
      <c r="BH211" s="51"/>
      <c r="BI211" s="52"/>
      <c r="BJ211" s="51"/>
      <c r="BK211" s="54"/>
      <c r="BL211" s="51"/>
      <c r="BM211" s="51"/>
      <c r="BN211" s="52"/>
      <c r="BO211" s="51"/>
      <c r="BP211" s="54"/>
      <c r="BQ211" s="51"/>
      <c r="BR211" s="51"/>
      <c r="BS211" s="52"/>
      <c r="BT211" s="51"/>
      <c r="BU211" s="54"/>
      <c r="BV211" s="51"/>
      <c r="BW211" s="51"/>
      <c r="BX211" s="52"/>
      <c r="BY211" s="51"/>
      <c r="BZ211" s="52"/>
      <c r="CA211" s="54"/>
      <c r="CB211" s="54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  <c r="CV211" s="72"/>
      <c r="CW211" s="72"/>
      <c r="CX211" s="72"/>
      <c r="CY211" s="72"/>
      <c r="CZ211" s="72"/>
      <c r="DA211" s="72"/>
      <c r="DB211" s="72"/>
      <c r="DC211" s="72"/>
      <c r="DD211" s="72"/>
      <c r="DE211" s="72"/>
      <c r="DF211" s="72"/>
      <c r="DG211" s="72"/>
      <c r="DH211" s="72"/>
      <c r="DI211" s="72"/>
      <c r="DJ211" s="72"/>
      <c r="DK211" s="72"/>
      <c r="DL211" s="72"/>
      <c r="DM211" s="72"/>
      <c r="DN211" s="72"/>
      <c r="DO211" s="72"/>
      <c r="DP211" s="72"/>
      <c r="DQ211" s="72"/>
      <c r="DR211" s="72"/>
      <c r="DS211" s="72"/>
      <c r="DT211" s="72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/>
      <c r="GY211" s="54"/>
      <c r="GZ211" s="54"/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</row>
    <row x14ac:dyDescent="0.25" r="212" customHeight="1" ht="18">
      <c r="A212" s="54"/>
      <c r="B212" s="50"/>
      <c r="C212" s="54"/>
      <c r="D212" s="249"/>
      <c r="E212" s="249"/>
      <c r="F212" s="249"/>
      <c r="G212" s="249"/>
      <c r="H212" s="50"/>
      <c r="I212" s="52"/>
      <c r="J212" s="52"/>
      <c r="K212" s="52"/>
      <c r="L212" s="52"/>
      <c r="M212" s="52"/>
      <c r="N212" s="52"/>
      <c r="O212" s="52"/>
      <c r="P212" s="54"/>
      <c r="Q212" s="51"/>
      <c r="R212" s="54"/>
      <c r="S212" s="51"/>
      <c r="T212" s="51"/>
      <c r="U212" s="52"/>
      <c r="V212" s="52"/>
      <c r="W212" s="54"/>
      <c r="X212" s="51"/>
      <c r="Y212" s="51"/>
      <c r="Z212" s="52"/>
      <c r="AA212" s="52"/>
      <c r="AB212" s="54"/>
      <c r="AC212" s="51"/>
      <c r="AD212" s="51"/>
      <c r="AE212" s="52"/>
      <c r="AF212" s="52"/>
      <c r="AG212" s="54"/>
      <c r="AH212" s="51"/>
      <c r="AI212" s="51"/>
      <c r="AJ212" s="52"/>
      <c r="AK212" s="51"/>
      <c r="AL212" s="54"/>
      <c r="AM212" s="51"/>
      <c r="AN212" s="51"/>
      <c r="AO212" s="52"/>
      <c r="AP212" s="51"/>
      <c r="AQ212" s="54"/>
      <c r="AR212" s="51"/>
      <c r="AS212" s="51"/>
      <c r="AT212" s="52"/>
      <c r="AU212" s="51"/>
      <c r="AV212" s="54"/>
      <c r="AW212" s="51"/>
      <c r="AX212" s="51"/>
      <c r="AY212" s="52"/>
      <c r="AZ212" s="51"/>
      <c r="BA212" s="54"/>
      <c r="BB212" s="51"/>
      <c r="BC212" s="51"/>
      <c r="BD212" s="52"/>
      <c r="BE212" s="51"/>
      <c r="BF212" s="54"/>
      <c r="BG212" s="51"/>
      <c r="BH212" s="51"/>
      <c r="BI212" s="52"/>
      <c r="BJ212" s="51"/>
      <c r="BK212" s="54"/>
      <c r="BL212" s="51"/>
      <c r="BM212" s="51"/>
      <c r="BN212" s="52"/>
      <c r="BO212" s="51"/>
      <c r="BP212" s="54"/>
      <c r="BQ212" s="51"/>
      <c r="BR212" s="51"/>
      <c r="BS212" s="52"/>
      <c r="BT212" s="51"/>
      <c r="BU212" s="54"/>
      <c r="BV212" s="51"/>
      <c r="BW212" s="51"/>
      <c r="BX212" s="52"/>
      <c r="BY212" s="51"/>
      <c r="BZ212" s="52"/>
      <c r="CA212" s="54"/>
      <c r="CB212" s="54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F212" s="72"/>
      <c r="DG212" s="72"/>
      <c r="DH212" s="72"/>
      <c r="DI212" s="72"/>
      <c r="DJ212" s="72"/>
      <c r="DK212" s="72"/>
      <c r="DL212" s="72"/>
      <c r="DM212" s="72"/>
      <c r="DN212" s="72"/>
      <c r="DO212" s="72"/>
      <c r="DP212" s="72"/>
      <c r="DQ212" s="72"/>
      <c r="DR212" s="72"/>
      <c r="DS212" s="72"/>
      <c r="DT212" s="72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/>
      <c r="GV212" s="54"/>
      <c r="GW212" s="54"/>
      <c r="GX212" s="54"/>
      <c r="GY212" s="54"/>
      <c r="GZ212" s="54"/>
      <c r="HA212" s="54"/>
      <c r="HB212" s="54"/>
      <c r="HC212" s="54"/>
      <c r="HD212" s="54"/>
      <c r="HE212" s="54"/>
      <c r="HF212" s="54"/>
      <c r="HG212" s="54"/>
      <c r="HH212" s="54"/>
      <c r="HI212" s="54"/>
      <c r="HJ212" s="54"/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</row>
    <row x14ac:dyDescent="0.25" r="213" customHeight="1" ht="18">
      <c r="A213" s="54"/>
      <c r="B213" s="50"/>
      <c r="C213" s="54"/>
      <c r="D213" s="249"/>
      <c r="E213" s="249"/>
      <c r="F213" s="249"/>
      <c r="G213" s="249"/>
      <c r="H213" s="50"/>
      <c r="I213" s="52"/>
      <c r="J213" s="52"/>
      <c r="K213" s="52"/>
      <c r="L213" s="52"/>
      <c r="M213" s="52"/>
      <c r="N213" s="52"/>
      <c r="O213" s="52"/>
      <c r="P213" s="54"/>
      <c r="Q213" s="51"/>
      <c r="R213" s="54"/>
      <c r="S213" s="51"/>
      <c r="T213" s="51"/>
      <c r="U213" s="52"/>
      <c r="V213" s="52"/>
      <c r="W213" s="54"/>
      <c r="X213" s="51"/>
      <c r="Y213" s="51"/>
      <c r="Z213" s="52"/>
      <c r="AA213" s="52"/>
      <c r="AB213" s="54"/>
      <c r="AC213" s="51"/>
      <c r="AD213" s="51"/>
      <c r="AE213" s="52"/>
      <c r="AF213" s="52"/>
      <c r="AG213" s="54"/>
      <c r="AH213" s="51"/>
      <c r="AI213" s="51"/>
      <c r="AJ213" s="52"/>
      <c r="AK213" s="51"/>
      <c r="AL213" s="54"/>
      <c r="AM213" s="51"/>
      <c r="AN213" s="51"/>
      <c r="AO213" s="52"/>
      <c r="AP213" s="51"/>
      <c r="AQ213" s="54"/>
      <c r="AR213" s="51"/>
      <c r="AS213" s="51"/>
      <c r="AT213" s="52"/>
      <c r="AU213" s="51"/>
      <c r="AV213" s="54"/>
      <c r="AW213" s="51"/>
      <c r="AX213" s="51"/>
      <c r="AY213" s="52"/>
      <c r="AZ213" s="51"/>
      <c r="BA213" s="54"/>
      <c r="BB213" s="51"/>
      <c r="BC213" s="51"/>
      <c r="BD213" s="52"/>
      <c r="BE213" s="51"/>
      <c r="BF213" s="54"/>
      <c r="BG213" s="51"/>
      <c r="BH213" s="51"/>
      <c r="BI213" s="52"/>
      <c r="BJ213" s="51"/>
      <c r="BK213" s="54"/>
      <c r="BL213" s="51"/>
      <c r="BM213" s="51"/>
      <c r="BN213" s="52"/>
      <c r="BO213" s="51"/>
      <c r="BP213" s="54"/>
      <c r="BQ213" s="51"/>
      <c r="BR213" s="51"/>
      <c r="BS213" s="52"/>
      <c r="BT213" s="51"/>
      <c r="BU213" s="54"/>
      <c r="BV213" s="51"/>
      <c r="BW213" s="51"/>
      <c r="BX213" s="52"/>
      <c r="BY213" s="51"/>
      <c r="BZ213" s="52"/>
      <c r="CA213" s="54"/>
      <c r="CB213" s="54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F213" s="72"/>
      <c r="DG213" s="72"/>
      <c r="DH213" s="72"/>
      <c r="DI213" s="72"/>
      <c r="DJ213" s="72"/>
      <c r="DK213" s="72"/>
      <c r="DL213" s="72"/>
      <c r="DM213" s="72"/>
      <c r="DN213" s="72"/>
      <c r="DO213" s="72"/>
      <c r="DP213" s="72"/>
      <c r="DQ213" s="72"/>
      <c r="DR213" s="72"/>
      <c r="DS213" s="72"/>
      <c r="DT213" s="72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/>
      <c r="GM213" s="54"/>
      <c r="GN213" s="54"/>
      <c r="GO213" s="54"/>
      <c r="GP213" s="54"/>
      <c r="GQ213" s="54"/>
      <c r="GR213" s="54"/>
      <c r="GS213" s="54"/>
      <c r="GT213" s="54"/>
      <c r="GU213" s="54"/>
      <c r="GV213" s="54"/>
      <c r="GW213" s="54"/>
      <c r="GX213" s="54"/>
      <c r="GY213" s="54"/>
      <c r="GZ213" s="54"/>
      <c r="HA213" s="54"/>
      <c r="HB213" s="54"/>
      <c r="HC213" s="54"/>
      <c r="HD213" s="54"/>
      <c r="HE213" s="54"/>
      <c r="HF213" s="54"/>
      <c r="HG213" s="54"/>
      <c r="HH213" s="54"/>
      <c r="HI213" s="54"/>
      <c r="HJ213" s="54"/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/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/>
      <c r="II213" s="54"/>
      <c r="IJ213" s="54"/>
      <c r="IK213" s="54"/>
      <c r="IL213" s="54"/>
      <c r="IM213" s="54"/>
      <c r="IN213" s="54"/>
      <c r="IO213" s="54"/>
      <c r="IP213" s="54"/>
      <c r="IQ213" s="54"/>
      <c r="IR213" s="54"/>
      <c r="IS213" s="54"/>
      <c r="IT213" s="54"/>
      <c r="IU213" s="54"/>
      <c r="IV213" s="54"/>
      <c r="IW213" s="54"/>
      <c r="IX213" s="54"/>
      <c r="IY213" s="54"/>
      <c r="IZ213" s="54"/>
      <c r="JA213" s="54"/>
      <c r="JB213" s="54"/>
    </row>
    <row x14ac:dyDescent="0.25" r="214" customHeight="1" ht="18">
      <c r="A214" s="54"/>
      <c r="B214" s="50"/>
      <c r="C214" s="54"/>
      <c r="D214" s="249"/>
      <c r="E214" s="249"/>
      <c r="F214" s="249"/>
      <c r="G214" s="249"/>
      <c r="H214" s="50"/>
      <c r="I214" s="52"/>
      <c r="J214" s="52"/>
      <c r="K214" s="52"/>
      <c r="L214" s="52"/>
      <c r="M214" s="52"/>
      <c r="N214" s="52"/>
      <c r="O214" s="52"/>
      <c r="P214" s="54"/>
      <c r="Q214" s="51"/>
      <c r="R214" s="54"/>
      <c r="S214" s="51"/>
      <c r="T214" s="51"/>
      <c r="U214" s="52"/>
      <c r="V214" s="52"/>
      <c r="W214" s="54"/>
      <c r="X214" s="51"/>
      <c r="Y214" s="51"/>
      <c r="Z214" s="52"/>
      <c r="AA214" s="52"/>
      <c r="AB214" s="54"/>
      <c r="AC214" s="51"/>
      <c r="AD214" s="51"/>
      <c r="AE214" s="52"/>
      <c r="AF214" s="52"/>
      <c r="AG214" s="54"/>
      <c r="AH214" s="51"/>
      <c r="AI214" s="51"/>
      <c r="AJ214" s="52"/>
      <c r="AK214" s="51"/>
      <c r="AL214" s="54"/>
      <c r="AM214" s="51"/>
      <c r="AN214" s="51"/>
      <c r="AO214" s="52"/>
      <c r="AP214" s="51"/>
      <c r="AQ214" s="54"/>
      <c r="AR214" s="51"/>
      <c r="AS214" s="51"/>
      <c r="AT214" s="52"/>
      <c r="AU214" s="51"/>
      <c r="AV214" s="54"/>
      <c r="AW214" s="51"/>
      <c r="AX214" s="51"/>
      <c r="AY214" s="52"/>
      <c r="AZ214" s="51"/>
      <c r="BA214" s="54"/>
      <c r="BB214" s="51"/>
      <c r="BC214" s="51"/>
      <c r="BD214" s="52"/>
      <c r="BE214" s="51"/>
      <c r="BF214" s="54"/>
      <c r="BG214" s="51"/>
      <c r="BH214" s="51"/>
      <c r="BI214" s="52"/>
      <c r="BJ214" s="51"/>
      <c r="BK214" s="54"/>
      <c r="BL214" s="51"/>
      <c r="BM214" s="51"/>
      <c r="BN214" s="52"/>
      <c r="BO214" s="51"/>
      <c r="BP214" s="54"/>
      <c r="BQ214" s="51"/>
      <c r="BR214" s="51"/>
      <c r="BS214" s="52"/>
      <c r="BT214" s="51"/>
      <c r="BU214" s="54"/>
      <c r="BV214" s="51"/>
      <c r="BW214" s="51"/>
      <c r="BX214" s="52"/>
      <c r="BY214" s="51"/>
      <c r="BZ214" s="52"/>
      <c r="CA214" s="54"/>
      <c r="CB214" s="54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  <c r="CR214" s="72"/>
      <c r="CS214" s="72"/>
      <c r="CT214" s="72"/>
      <c r="CU214" s="72"/>
      <c r="CV214" s="72"/>
      <c r="CW214" s="72"/>
      <c r="CX214" s="72"/>
      <c r="CY214" s="72"/>
      <c r="CZ214" s="72"/>
      <c r="DA214" s="72"/>
      <c r="DB214" s="72"/>
      <c r="DC214" s="72"/>
      <c r="DD214" s="72"/>
      <c r="DE214" s="72"/>
      <c r="DF214" s="72"/>
      <c r="DG214" s="72"/>
      <c r="DH214" s="72"/>
      <c r="DI214" s="72"/>
      <c r="DJ214" s="72"/>
      <c r="DK214" s="72"/>
      <c r="DL214" s="72"/>
      <c r="DM214" s="72"/>
      <c r="DN214" s="72"/>
      <c r="DO214" s="72"/>
      <c r="DP214" s="72"/>
      <c r="DQ214" s="72"/>
      <c r="DR214" s="72"/>
      <c r="DS214" s="72"/>
      <c r="DT214" s="72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/>
      <c r="GN214" s="54"/>
      <c r="GO214" s="54"/>
      <c r="GP214" s="54"/>
      <c r="GQ214" s="54"/>
      <c r="GR214" s="54"/>
      <c r="GS214" s="54"/>
      <c r="GT214" s="54"/>
      <c r="GU214" s="54"/>
      <c r="GV214" s="54"/>
      <c r="GW214" s="54"/>
      <c r="GX214" s="54"/>
      <c r="GY214" s="54"/>
      <c r="GZ214" s="54"/>
      <c r="HA214" s="54"/>
      <c r="HB214" s="54"/>
      <c r="HC214" s="54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</row>
    <row x14ac:dyDescent="0.25" r="215" customHeight="1" ht="18">
      <c r="A215" s="54"/>
      <c r="B215" s="50"/>
      <c r="C215" s="54"/>
      <c r="D215" s="249"/>
      <c r="E215" s="249"/>
      <c r="F215" s="249"/>
      <c r="G215" s="249"/>
      <c r="H215" s="50"/>
      <c r="I215" s="52"/>
      <c r="J215" s="52"/>
      <c r="K215" s="52"/>
      <c r="L215" s="52"/>
      <c r="M215" s="52"/>
      <c r="N215" s="52"/>
      <c r="O215" s="52"/>
      <c r="P215" s="54"/>
      <c r="Q215" s="51"/>
      <c r="R215" s="54"/>
      <c r="S215" s="51"/>
      <c r="T215" s="51"/>
      <c r="U215" s="52"/>
      <c r="V215" s="52"/>
      <c r="W215" s="54"/>
      <c r="X215" s="51"/>
      <c r="Y215" s="51"/>
      <c r="Z215" s="52"/>
      <c r="AA215" s="52"/>
      <c r="AB215" s="54"/>
      <c r="AC215" s="51"/>
      <c r="AD215" s="51"/>
      <c r="AE215" s="52"/>
      <c r="AF215" s="52"/>
      <c r="AG215" s="54"/>
      <c r="AH215" s="51"/>
      <c r="AI215" s="51"/>
      <c r="AJ215" s="52"/>
      <c r="AK215" s="51"/>
      <c r="AL215" s="54"/>
      <c r="AM215" s="51"/>
      <c r="AN215" s="51"/>
      <c r="AO215" s="52"/>
      <c r="AP215" s="51"/>
      <c r="AQ215" s="54"/>
      <c r="AR215" s="51"/>
      <c r="AS215" s="51"/>
      <c r="AT215" s="52"/>
      <c r="AU215" s="51"/>
      <c r="AV215" s="54"/>
      <c r="AW215" s="51"/>
      <c r="AX215" s="51"/>
      <c r="AY215" s="52"/>
      <c r="AZ215" s="51"/>
      <c r="BA215" s="54"/>
      <c r="BB215" s="51"/>
      <c r="BC215" s="51"/>
      <c r="BD215" s="52"/>
      <c r="BE215" s="51"/>
      <c r="BF215" s="54"/>
      <c r="BG215" s="51"/>
      <c r="BH215" s="51"/>
      <c r="BI215" s="52"/>
      <c r="BJ215" s="51"/>
      <c r="BK215" s="54"/>
      <c r="BL215" s="51"/>
      <c r="BM215" s="51"/>
      <c r="BN215" s="52"/>
      <c r="BO215" s="51"/>
      <c r="BP215" s="54"/>
      <c r="BQ215" s="51"/>
      <c r="BR215" s="51"/>
      <c r="BS215" s="52"/>
      <c r="BT215" s="51"/>
      <c r="BU215" s="54"/>
      <c r="BV215" s="51"/>
      <c r="BW215" s="51"/>
      <c r="BX215" s="52"/>
      <c r="BY215" s="51"/>
      <c r="BZ215" s="52"/>
      <c r="CA215" s="54"/>
      <c r="CB215" s="54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  <c r="CR215" s="72"/>
      <c r="CS215" s="72"/>
      <c r="CT215" s="72"/>
      <c r="CU215" s="72"/>
      <c r="CV215" s="72"/>
      <c r="CW215" s="72"/>
      <c r="CX215" s="72"/>
      <c r="CY215" s="72"/>
      <c r="CZ215" s="72"/>
      <c r="DA215" s="72"/>
      <c r="DB215" s="72"/>
      <c r="DC215" s="72"/>
      <c r="DD215" s="72"/>
      <c r="DE215" s="72"/>
      <c r="DF215" s="72"/>
      <c r="DG215" s="72"/>
      <c r="DH215" s="72"/>
      <c r="DI215" s="72"/>
      <c r="DJ215" s="72"/>
      <c r="DK215" s="72"/>
      <c r="DL215" s="72"/>
      <c r="DM215" s="72"/>
      <c r="DN215" s="72"/>
      <c r="DO215" s="72"/>
      <c r="DP215" s="72"/>
      <c r="DQ215" s="72"/>
      <c r="DR215" s="72"/>
      <c r="DS215" s="72"/>
      <c r="DT215" s="72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</row>
    <row x14ac:dyDescent="0.25" r="216" customHeight="1" ht="18">
      <c r="A216" s="54"/>
      <c r="B216" s="50"/>
      <c r="C216" s="54"/>
      <c r="D216" s="249"/>
      <c r="E216" s="249"/>
      <c r="F216" s="249"/>
      <c r="G216" s="249"/>
      <c r="H216" s="50"/>
      <c r="I216" s="52"/>
      <c r="J216" s="52"/>
      <c r="K216" s="52"/>
      <c r="L216" s="52"/>
      <c r="M216" s="52"/>
      <c r="N216" s="52"/>
      <c r="O216" s="52"/>
      <c r="P216" s="54"/>
      <c r="Q216" s="51"/>
      <c r="R216" s="54"/>
      <c r="S216" s="51"/>
      <c r="T216" s="51"/>
      <c r="U216" s="52"/>
      <c r="V216" s="52"/>
      <c r="W216" s="54"/>
      <c r="X216" s="51"/>
      <c r="Y216" s="51"/>
      <c r="Z216" s="52"/>
      <c r="AA216" s="52"/>
      <c r="AB216" s="54"/>
      <c r="AC216" s="51"/>
      <c r="AD216" s="51"/>
      <c r="AE216" s="52"/>
      <c r="AF216" s="52"/>
      <c r="AG216" s="54"/>
      <c r="AH216" s="51"/>
      <c r="AI216" s="51"/>
      <c r="AJ216" s="52"/>
      <c r="AK216" s="51"/>
      <c r="AL216" s="54"/>
      <c r="AM216" s="51"/>
      <c r="AN216" s="51"/>
      <c r="AO216" s="52"/>
      <c r="AP216" s="51"/>
      <c r="AQ216" s="54"/>
      <c r="AR216" s="51"/>
      <c r="AS216" s="51"/>
      <c r="AT216" s="52"/>
      <c r="AU216" s="51"/>
      <c r="AV216" s="54"/>
      <c r="AW216" s="51"/>
      <c r="AX216" s="51"/>
      <c r="AY216" s="52"/>
      <c r="AZ216" s="51"/>
      <c r="BA216" s="54"/>
      <c r="BB216" s="51"/>
      <c r="BC216" s="51"/>
      <c r="BD216" s="52"/>
      <c r="BE216" s="51"/>
      <c r="BF216" s="54"/>
      <c r="BG216" s="51"/>
      <c r="BH216" s="51"/>
      <c r="BI216" s="52"/>
      <c r="BJ216" s="51"/>
      <c r="BK216" s="54"/>
      <c r="BL216" s="51"/>
      <c r="BM216" s="51"/>
      <c r="BN216" s="52"/>
      <c r="BO216" s="51"/>
      <c r="BP216" s="54"/>
      <c r="BQ216" s="51"/>
      <c r="BR216" s="51"/>
      <c r="BS216" s="52"/>
      <c r="BT216" s="51"/>
      <c r="BU216" s="54"/>
      <c r="BV216" s="51"/>
      <c r="BW216" s="51"/>
      <c r="BX216" s="52"/>
      <c r="BY216" s="51"/>
      <c r="BZ216" s="52"/>
      <c r="CA216" s="54"/>
      <c r="CB216" s="54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  <c r="CR216" s="72"/>
      <c r="CS216" s="72"/>
      <c r="CT216" s="72"/>
      <c r="CU216" s="72"/>
      <c r="CV216" s="72"/>
      <c r="CW216" s="72"/>
      <c r="CX216" s="72"/>
      <c r="CY216" s="72"/>
      <c r="CZ216" s="72"/>
      <c r="DA216" s="72"/>
      <c r="DB216" s="72"/>
      <c r="DC216" s="72"/>
      <c r="DD216" s="72"/>
      <c r="DE216" s="72"/>
      <c r="DF216" s="72"/>
      <c r="DG216" s="72"/>
      <c r="DH216" s="72"/>
      <c r="DI216" s="72"/>
      <c r="DJ216" s="72"/>
      <c r="DK216" s="72"/>
      <c r="DL216" s="72"/>
      <c r="DM216" s="72"/>
      <c r="DN216" s="72"/>
      <c r="DO216" s="72"/>
      <c r="DP216" s="72"/>
      <c r="DQ216" s="72"/>
      <c r="DR216" s="72"/>
      <c r="DS216" s="72"/>
      <c r="DT216" s="72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/>
      <c r="GT216" s="54"/>
      <c r="GU216" s="54"/>
      <c r="GV216" s="54"/>
      <c r="GW216" s="54"/>
      <c r="GX216" s="54"/>
      <c r="GY216" s="54"/>
      <c r="GZ216" s="54"/>
      <c r="HA216" s="54"/>
      <c r="HB216" s="54"/>
      <c r="HC216" s="54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</row>
    <row x14ac:dyDescent="0.25" r="217" customHeight="1" ht="18">
      <c r="A217" s="54"/>
      <c r="B217" s="50"/>
      <c r="C217" s="54"/>
      <c r="D217" s="249"/>
      <c r="E217" s="249"/>
      <c r="F217" s="249"/>
      <c r="G217" s="249"/>
      <c r="H217" s="50"/>
      <c r="I217" s="52"/>
      <c r="J217" s="52"/>
      <c r="K217" s="52"/>
      <c r="L217" s="52"/>
      <c r="M217" s="52"/>
      <c r="N217" s="52"/>
      <c r="O217" s="52"/>
      <c r="P217" s="54"/>
      <c r="Q217" s="51"/>
      <c r="R217" s="54"/>
      <c r="S217" s="51"/>
      <c r="T217" s="51"/>
      <c r="U217" s="52"/>
      <c r="V217" s="52"/>
      <c r="W217" s="54"/>
      <c r="X217" s="51"/>
      <c r="Y217" s="51"/>
      <c r="Z217" s="52"/>
      <c r="AA217" s="52"/>
      <c r="AB217" s="54"/>
      <c r="AC217" s="51"/>
      <c r="AD217" s="51"/>
      <c r="AE217" s="52"/>
      <c r="AF217" s="52"/>
      <c r="AG217" s="54"/>
      <c r="AH217" s="51"/>
      <c r="AI217" s="51"/>
      <c r="AJ217" s="52"/>
      <c r="AK217" s="51"/>
      <c r="AL217" s="54"/>
      <c r="AM217" s="51"/>
      <c r="AN217" s="51"/>
      <c r="AO217" s="52"/>
      <c r="AP217" s="51"/>
      <c r="AQ217" s="54"/>
      <c r="AR217" s="51"/>
      <c r="AS217" s="51"/>
      <c r="AT217" s="52"/>
      <c r="AU217" s="51"/>
      <c r="AV217" s="54"/>
      <c r="AW217" s="51"/>
      <c r="AX217" s="51"/>
      <c r="AY217" s="52"/>
      <c r="AZ217" s="51"/>
      <c r="BA217" s="54"/>
      <c r="BB217" s="51"/>
      <c r="BC217" s="51"/>
      <c r="BD217" s="52"/>
      <c r="BE217" s="51"/>
      <c r="BF217" s="54"/>
      <c r="BG217" s="51"/>
      <c r="BH217" s="51"/>
      <c r="BI217" s="52"/>
      <c r="BJ217" s="51"/>
      <c r="BK217" s="54"/>
      <c r="BL217" s="51"/>
      <c r="BM217" s="51"/>
      <c r="BN217" s="52"/>
      <c r="BO217" s="51"/>
      <c r="BP217" s="54"/>
      <c r="BQ217" s="51"/>
      <c r="BR217" s="51"/>
      <c r="BS217" s="52"/>
      <c r="BT217" s="51"/>
      <c r="BU217" s="54"/>
      <c r="BV217" s="51"/>
      <c r="BW217" s="51"/>
      <c r="BX217" s="52"/>
      <c r="BY217" s="51"/>
      <c r="BZ217" s="52"/>
      <c r="CA217" s="54"/>
      <c r="CB217" s="54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  <c r="CR217" s="72"/>
      <c r="CS217" s="72"/>
      <c r="CT217" s="72"/>
      <c r="CU217" s="72"/>
      <c r="CV217" s="72"/>
      <c r="CW217" s="72"/>
      <c r="CX217" s="72"/>
      <c r="CY217" s="72"/>
      <c r="CZ217" s="72"/>
      <c r="DA217" s="72"/>
      <c r="DB217" s="72"/>
      <c r="DC217" s="72"/>
      <c r="DD217" s="72"/>
      <c r="DE217" s="72"/>
      <c r="DF217" s="72"/>
      <c r="DG217" s="72"/>
      <c r="DH217" s="72"/>
      <c r="DI217" s="72"/>
      <c r="DJ217" s="72"/>
      <c r="DK217" s="72"/>
      <c r="DL217" s="72"/>
      <c r="DM217" s="72"/>
      <c r="DN217" s="72"/>
      <c r="DO217" s="72"/>
      <c r="DP217" s="72"/>
      <c r="DQ217" s="72"/>
      <c r="DR217" s="72"/>
      <c r="DS217" s="72"/>
      <c r="DT217" s="72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/>
      <c r="GT217" s="54"/>
      <c r="GU217" s="54"/>
      <c r="GV217" s="54"/>
      <c r="GW217" s="54"/>
      <c r="GX217" s="54"/>
      <c r="GY217" s="54"/>
      <c r="GZ217" s="54"/>
      <c r="HA217" s="54"/>
      <c r="HB217" s="54"/>
      <c r="HC217" s="54"/>
      <c r="HD217" s="54"/>
      <c r="HE217" s="54"/>
      <c r="HF217" s="54"/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</row>
    <row x14ac:dyDescent="0.25" r="218" customHeight="1" ht="18">
      <c r="A218" s="54"/>
      <c r="B218" s="50"/>
      <c r="C218" s="54"/>
      <c r="D218" s="249"/>
      <c r="E218" s="249"/>
      <c r="F218" s="249"/>
      <c r="G218" s="249"/>
      <c r="H218" s="50"/>
      <c r="I218" s="52"/>
      <c r="J218" s="52"/>
      <c r="K218" s="52"/>
      <c r="L218" s="52"/>
      <c r="M218" s="52"/>
      <c r="N218" s="52"/>
      <c r="O218" s="52"/>
      <c r="P218" s="54"/>
      <c r="Q218" s="51"/>
      <c r="R218" s="54"/>
      <c r="S218" s="51"/>
      <c r="T218" s="51"/>
      <c r="U218" s="52"/>
      <c r="V218" s="52"/>
      <c r="W218" s="54"/>
      <c r="X218" s="51"/>
      <c r="Y218" s="51"/>
      <c r="Z218" s="52"/>
      <c r="AA218" s="52"/>
      <c r="AB218" s="54"/>
      <c r="AC218" s="51"/>
      <c r="AD218" s="51"/>
      <c r="AE218" s="52"/>
      <c r="AF218" s="52"/>
      <c r="AG218" s="54"/>
      <c r="AH218" s="51"/>
      <c r="AI218" s="51"/>
      <c r="AJ218" s="52"/>
      <c r="AK218" s="51"/>
      <c r="AL218" s="54"/>
      <c r="AM218" s="51"/>
      <c r="AN218" s="51"/>
      <c r="AO218" s="52"/>
      <c r="AP218" s="51"/>
      <c r="AQ218" s="54"/>
      <c r="AR218" s="51"/>
      <c r="AS218" s="51"/>
      <c r="AT218" s="52"/>
      <c r="AU218" s="51"/>
      <c r="AV218" s="54"/>
      <c r="AW218" s="51"/>
      <c r="AX218" s="51"/>
      <c r="AY218" s="52"/>
      <c r="AZ218" s="51"/>
      <c r="BA218" s="54"/>
      <c r="BB218" s="51"/>
      <c r="BC218" s="51"/>
      <c r="BD218" s="52"/>
      <c r="BE218" s="51"/>
      <c r="BF218" s="54"/>
      <c r="BG218" s="51"/>
      <c r="BH218" s="51"/>
      <c r="BI218" s="52"/>
      <c r="BJ218" s="51"/>
      <c r="BK218" s="54"/>
      <c r="BL218" s="51"/>
      <c r="BM218" s="51"/>
      <c r="BN218" s="52"/>
      <c r="BO218" s="51"/>
      <c r="BP218" s="54"/>
      <c r="BQ218" s="51"/>
      <c r="BR218" s="51"/>
      <c r="BS218" s="52"/>
      <c r="BT218" s="51"/>
      <c r="BU218" s="54"/>
      <c r="BV218" s="51"/>
      <c r="BW218" s="51"/>
      <c r="BX218" s="52"/>
      <c r="BY218" s="51"/>
      <c r="BZ218" s="52"/>
      <c r="CA218" s="54"/>
      <c r="CB218" s="54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  <c r="CV218" s="72"/>
      <c r="CW218" s="72"/>
      <c r="CX218" s="72"/>
      <c r="CY218" s="72"/>
      <c r="CZ218" s="72"/>
      <c r="DA218" s="72"/>
      <c r="DB218" s="72"/>
      <c r="DC218" s="72"/>
      <c r="DD218" s="72"/>
      <c r="DE218" s="72"/>
      <c r="DF218" s="72"/>
      <c r="DG218" s="72"/>
      <c r="DH218" s="72"/>
      <c r="DI218" s="72"/>
      <c r="DJ218" s="72"/>
      <c r="DK218" s="72"/>
      <c r="DL218" s="72"/>
      <c r="DM218" s="72"/>
      <c r="DN218" s="72"/>
      <c r="DO218" s="72"/>
      <c r="DP218" s="72"/>
      <c r="DQ218" s="72"/>
      <c r="DR218" s="72"/>
      <c r="DS218" s="72"/>
      <c r="DT218" s="72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</row>
    <row x14ac:dyDescent="0.25" r="219" customHeight="1" ht="18">
      <c r="A219" s="54"/>
      <c r="B219" s="50"/>
      <c r="C219" s="54"/>
      <c r="D219" s="249"/>
      <c r="E219" s="249"/>
      <c r="F219" s="249"/>
      <c r="G219" s="249"/>
      <c r="H219" s="50"/>
      <c r="I219" s="52"/>
      <c r="J219" s="52"/>
      <c r="K219" s="52"/>
      <c r="L219" s="52"/>
      <c r="M219" s="52"/>
      <c r="N219" s="52"/>
      <c r="O219" s="52"/>
      <c r="P219" s="54"/>
      <c r="Q219" s="51"/>
      <c r="R219" s="54"/>
      <c r="S219" s="51"/>
      <c r="T219" s="51"/>
      <c r="U219" s="52"/>
      <c r="V219" s="52"/>
      <c r="W219" s="54"/>
      <c r="X219" s="51"/>
      <c r="Y219" s="51"/>
      <c r="Z219" s="52"/>
      <c r="AA219" s="52"/>
      <c r="AB219" s="54"/>
      <c r="AC219" s="51"/>
      <c r="AD219" s="51"/>
      <c r="AE219" s="52"/>
      <c r="AF219" s="52"/>
      <c r="AG219" s="54"/>
      <c r="AH219" s="51"/>
      <c r="AI219" s="51"/>
      <c r="AJ219" s="52"/>
      <c r="AK219" s="51"/>
      <c r="AL219" s="54"/>
      <c r="AM219" s="51"/>
      <c r="AN219" s="51"/>
      <c r="AO219" s="52"/>
      <c r="AP219" s="51"/>
      <c r="AQ219" s="54"/>
      <c r="AR219" s="51"/>
      <c r="AS219" s="51"/>
      <c r="AT219" s="52"/>
      <c r="AU219" s="51"/>
      <c r="AV219" s="54"/>
      <c r="AW219" s="51"/>
      <c r="AX219" s="51"/>
      <c r="AY219" s="52"/>
      <c r="AZ219" s="51"/>
      <c r="BA219" s="54"/>
      <c r="BB219" s="51"/>
      <c r="BC219" s="51"/>
      <c r="BD219" s="52"/>
      <c r="BE219" s="51"/>
      <c r="BF219" s="54"/>
      <c r="BG219" s="51"/>
      <c r="BH219" s="51"/>
      <c r="BI219" s="52"/>
      <c r="BJ219" s="51"/>
      <c r="BK219" s="54"/>
      <c r="BL219" s="51"/>
      <c r="BM219" s="51"/>
      <c r="BN219" s="52"/>
      <c r="BO219" s="51"/>
      <c r="BP219" s="54"/>
      <c r="BQ219" s="51"/>
      <c r="BR219" s="51"/>
      <c r="BS219" s="52"/>
      <c r="BT219" s="51"/>
      <c r="BU219" s="54"/>
      <c r="BV219" s="51"/>
      <c r="BW219" s="51"/>
      <c r="BX219" s="52"/>
      <c r="BY219" s="51"/>
      <c r="BZ219" s="52"/>
      <c r="CA219" s="54"/>
      <c r="CB219" s="54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  <c r="CR219" s="72"/>
      <c r="CS219" s="72"/>
      <c r="CT219" s="72"/>
      <c r="CU219" s="72"/>
      <c r="CV219" s="72"/>
      <c r="CW219" s="72"/>
      <c r="CX219" s="72"/>
      <c r="CY219" s="72"/>
      <c r="CZ219" s="72"/>
      <c r="DA219" s="72"/>
      <c r="DB219" s="72"/>
      <c r="DC219" s="72"/>
      <c r="DD219" s="72"/>
      <c r="DE219" s="72"/>
      <c r="DF219" s="72"/>
      <c r="DG219" s="72"/>
      <c r="DH219" s="72"/>
      <c r="DI219" s="72"/>
      <c r="DJ219" s="72"/>
      <c r="DK219" s="72"/>
      <c r="DL219" s="72"/>
      <c r="DM219" s="72"/>
      <c r="DN219" s="72"/>
      <c r="DO219" s="72"/>
      <c r="DP219" s="72"/>
      <c r="DQ219" s="72"/>
      <c r="DR219" s="72"/>
      <c r="DS219" s="72"/>
      <c r="DT219" s="72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</row>
    <row x14ac:dyDescent="0.25" r="220" customHeight="1" ht="18">
      <c r="A220" s="54"/>
      <c r="B220" s="50"/>
      <c r="C220" s="54"/>
      <c r="D220" s="249"/>
      <c r="E220" s="249"/>
      <c r="F220" s="249"/>
      <c r="G220" s="249"/>
      <c r="H220" s="50"/>
      <c r="I220" s="52"/>
      <c r="J220" s="52"/>
      <c r="K220" s="52"/>
      <c r="L220" s="52"/>
      <c r="M220" s="52"/>
      <c r="N220" s="52"/>
      <c r="O220" s="52"/>
      <c r="P220" s="54"/>
      <c r="Q220" s="51"/>
      <c r="R220" s="54"/>
      <c r="S220" s="51"/>
      <c r="T220" s="51"/>
      <c r="U220" s="52"/>
      <c r="V220" s="52"/>
      <c r="W220" s="54"/>
      <c r="X220" s="51"/>
      <c r="Y220" s="51"/>
      <c r="Z220" s="52"/>
      <c r="AA220" s="52"/>
      <c r="AB220" s="54"/>
      <c r="AC220" s="51"/>
      <c r="AD220" s="51"/>
      <c r="AE220" s="52"/>
      <c r="AF220" s="52"/>
      <c r="AG220" s="54"/>
      <c r="AH220" s="51"/>
      <c r="AI220" s="51"/>
      <c r="AJ220" s="52"/>
      <c r="AK220" s="51"/>
      <c r="AL220" s="54"/>
      <c r="AM220" s="51"/>
      <c r="AN220" s="51"/>
      <c r="AO220" s="52"/>
      <c r="AP220" s="51"/>
      <c r="AQ220" s="54"/>
      <c r="AR220" s="51"/>
      <c r="AS220" s="51"/>
      <c r="AT220" s="52"/>
      <c r="AU220" s="51"/>
      <c r="AV220" s="54"/>
      <c r="AW220" s="51"/>
      <c r="AX220" s="51"/>
      <c r="AY220" s="52"/>
      <c r="AZ220" s="51"/>
      <c r="BA220" s="54"/>
      <c r="BB220" s="51"/>
      <c r="BC220" s="51"/>
      <c r="BD220" s="52"/>
      <c r="BE220" s="51"/>
      <c r="BF220" s="54"/>
      <c r="BG220" s="51"/>
      <c r="BH220" s="51"/>
      <c r="BI220" s="52"/>
      <c r="BJ220" s="51"/>
      <c r="BK220" s="54"/>
      <c r="BL220" s="51"/>
      <c r="BM220" s="51"/>
      <c r="BN220" s="52"/>
      <c r="BO220" s="51"/>
      <c r="BP220" s="54"/>
      <c r="BQ220" s="51"/>
      <c r="BR220" s="51"/>
      <c r="BS220" s="52"/>
      <c r="BT220" s="51"/>
      <c r="BU220" s="54"/>
      <c r="BV220" s="51"/>
      <c r="BW220" s="51"/>
      <c r="BX220" s="52"/>
      <c r="BY220" s="51"/>
      <c r="BZ220" s="52"/>
      <c r="CA220" s="54"/>
      <c r="CB220" s="54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  <c r="CV220" s="72"/>
      <c r="CW220" s="72"/>
      <c r="CX220" s="72"/>
      <c r="CY220" s="72"/>
      <c r="CZ220" s="72"/>
      <c r="DA220" s="72"/>
      <c r="DB220" s="72"/>
      <c r="DC220" s="72"/>
      <c r="DD220" s="72"/>
      <c r="DE220" s="72"/>
      <c r="DF220" s="72"/>
      <c r="DG220" s="72"/>
      <c r="DH220" s="72"/>
      <c r="DI220" s="72"/>
      <c r="DJ220" s="72"/>
      <c r="DK220" s="72"/>
      <c r="DL220" s="72"/>
      <c r="DM220" s="72"/>
      <c r="DN220" s="72"/>
      <c r="DO220" s="72"/>
      <c r="DP220" s="72"/>
      <c r="DQ220" s="72"/>
      <c r="DR220" s="72"/>
      <c r="DS220" s="72"/>
      <c r="DT220" s="72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</row>
    <row x14ac:dyDescent="0.25" r="221" customHeight="1" ht="18">
      <c r="A221" s="54"/>
      <c r="B221" s="50"/>
      <c r="C221" s="54"/>
      <c r="D221" s="249"/>
      <c r="E221" s="249"/>
      <c r="F221" s="249"/>
      <c r="G221" s="249"/>
      <c r="H221" s="50"/>
      <c r="I221" s="52"/>
      <c r="J221" s="52"/>
      <c r="K221" s="52"/>
      <c r="L221" s="52"/>
      <c r="M221" s="52"/>
      <c r="N221" s="52"/>
      <c r="O221" s="52"/>
      <c r="P221" s="54"/>
      <c r="Q221" s="51"/>
      <c r="R221" s="54"/>
      <c r="S221" s="51"/>
      <c r="T221" s="51"/>
      <c r="U221" s="52"/>
      <c r="V221" s="52"/>
      <c r="W221" s="54"/>
      <c r="X221" s="51"/>
      <c r="Y221" s="51"/>
      <c r="Z221" s="52"/>
      <c r="AA221" s="52"/>
      <c r="AB221" s="54"/>
      <c r="AC221" s="51"/>
      <c r="AD221" s="51"/>
      <c r="AE221" s="52"/>
      <c r="AF221" s="52"/>
      <c r="AG221" s="54"/>
      <c r="AH221" s="51"/>
      <c r="AI221" s="51"/>
      <c r="AJ221" s="52"/>
      <c r="AK221" s="51"/>
      <c r="AL221" s="54"/>
      <c r="AM221" s="51"/>
      <c r="AN221" s="51"/>
      <c r="AO221" s="52"/>
      <c r="AP221" s="51"/>
      <c r="AQ221" s="54"/>
      <c r="AR221" s="51"/>
      <c r="AS221" s="51"/>
      <c r="AT221" s="52"/>
      <c r="AU221" s="51"/>
      <c r="AV221" s="54"/>
      <c r="AW221" s="51"/>
      <c r="AX221" s="51"/>
      <c r="AY221" s="52"/>
      <c r="AZ221" s="51"/>
      <c r="BA221" s="54"/>
      <c r="BB221" s="51"/>
      <c r="BC221" s="51"/>
      <c r="BD221" s="52"/>
      <c r="BE221" s="51"/>
      <c r="BF221" s="54"/>
      <c r="BG221" s="51"/>
      <c r="BH221" s="51"/>
      <c r="BI221" s="52"/>
      <c r="BJ221" s="51"/>
      <c r="BK221" s="54"/>
      <c r="BL221" s="51"/>
      <c r="BM221" s="51"/>
      <c r="BN221" s="52"/>
      <c r="BO221" s="51"/>
      <c r="BP221" s="54"/>
      <c r="BQ221" s="51"/>
      <c r="BR221" s="51"/>
      <c r="BS221" s="52"/>
      <c r="BT221" s="51"/>
      <c r="BU221" s="54"/>
      <c r="BV221" s="51"/>
      <c r="BW221" s="51"/>
      <c r="BX221" s="52"/>
      <c r="BY221" s="51"/>
      <c r="BZ221" s="52"/>
      <c r="CA221" s="54"/>
      <c r="CB221" s="54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  <c r="CR221" s="72"/>
      <c r="CS221" s="72"/>
      <c r="CT221" s="72"/>
      <c r="CU221" s="72"/>
      <c r="CV221" s="72"/>
      <c r="CW221" s="72"/>
      <c r="CX221" s="72"/>
      <c r="CY221" s="72"/>
      <c r="CZ221" s="72"/>
      <c r="DA221" s="72"/>
      <c r="DB221" s="72"/>
      <c r="DC221" s="72"/>
      <c r="DD221" s="72"/>
      <c r="DE221" s="72"/>
      <c r="DF221" s="72"/>
      <c r="DG221" s="72"/>
      <c r="DH221" s="72"/>
      <c r="DI221" s="72"/>
      <c r="DJ221" s="72"/>
      <c r="DK221" s="72"/>
      <c r="DL221" s="72"/>
      <c r="DM221" s="72"/>
      <c r="DN221" s="72"/>
      <c r="DO221" s="72"/>
      <c r="DP221" s="72"/>
      <c r="DQ221" s="72"/>
      <c r="DR221" s="72"/>
      <c r="DS221" s="72"/>
      <c r="DT221" s="72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/>
      <c r="IT221" s="54"/>
      <c r="IU221" s="54"/>
      <c r="IV221" s="54"/>
      <c r="IW221" s="54"/>
      <c r="IX221" s="54"/>
      <c r="IY221" s="54"/>
      <c r="IZ221" s="54"/>
      <c r="JA221" s="54"/>
      <c r="JB221" s="54"/>
    </row>
    <row x14ac:dyDescent="0.25" r="222" customHeight="1" ht="18">
      <c r="A222" s="54"/>
      <c r="B222" s="50"/>
      <c r="C222" s="54"/>
      <c r="D222" s="249"/>
      <c r="E222" s="249"/>
      <c r="F222" s="249"/>
      <c r="G222" s="249"/>
      <c r="H222" s="50"/>
      <c r="I222" s="52"/>
      <c r="J222" s="52"/>
      <c r="K222" s="52"/>
      <c r="L222" s="52"/>
      <c r="M222" s="52"/>
      <c r="N222" s="52"/>
      <c r="O222" s="52"/>
      <c r="P222" s="54"/>
      <c r="Q222" s="51"/>
      <c r="R222" s="54"/>
      <c r="S222" s="51"/>
      <c r="T222" s="51"/>
      <c r="U222" s="52"/>
      <c r="V222" s="52"/>
      <c r="W222" s="54"/>
      <c r="X222" s="51"/>
      <c r="Y222" s="51"/>
      <c r="Z222" s="52"/>
      <c r="AA222" s="52"/>
      <c r="AB222" s="54"/>
      <c r="AC222" s="51"/>
      <c r="AD222" s="51"/>
      <c r="AE222" s="52"/>
      <c r="AF222" s="52"/>
      <c r="AG222" s="54"/>
      <c r="AH222" s="51"/>
      <c r="AI222" s="51"/>
      <c r="AJ222" s="52"/>
      <c r="AK222" s="51"/>
      <c r="AL222" s="54"/>
      <c r="AM222" s="51"/>
      <c r="AN222" s="51"/>
      <c r="AO222" s="52"/>
      <c r="AP222" s="51"/>
      <c r="AQ222" s="54"/>
      <c r="AR222" s="51"/>
      <c r="AS222" s="51"/>
      <c r="AT222" s="52"/>
      <c r="AU222" s="51"/>
      <c r="AV222" s="54"/>
      <c r="AW222" s="51"/>
      <c r="AX222" s="51"/>
      <c r="AY222" s="52"/>
      <c r="AZ222" s="51"/>
      <c r="BA222" s="54"/>
      <c r="BB222" s="51"/>
      <c r="BC222" s="51"/>
      <c r="BD222" s="52"/>
      <c r="BE222" s="51"/>
      <c r="BF222" s="54"/>
      <c r="BG222" s="51"/>
      <c r="BH222" s="51"/>
      <c r="BI222" s="52"/>
      <c r="BJ222" s="51"/>
      <c r="BK222" s="54"/>
      <c r="BL222" s="51"/>
      <c r="BM222" s="51"/>
      <c r="BN222" s="52"/>
      <c r="BO222" s="51"/>
      <c r="BP222" s="54"/>
      <c r="BQ222" s="51"/>
      <c r="BR222" s="51"/>
      <c r="BS222" s="52"/>
      <c r="BT222" s="51"/>
      <c r="BU222" s="54"/>
      <c r="BV222" s="51"/>
      <c r="BW222" s="51"/>
      <c r="BX222" s="52"/>
      <c r="BY222" s="51"/>
      <c r="BZ222" s="52"/>
      <c r="CA222" s="54"/>
      <c r="CB222" s="54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  <c r="CR222" s="72"/>
      <c r="CS222" s="72"/>
      <c r="CT222" s="72"/>
      <c r="CU222" s="72"/>
      <c r="CV222" s="72"/>
      <c r="CW222" s="72"/>
      <c r="CX222" s="72"/>
      <c r="CY222" s="72"/>
      <c r="CZ222" s="72"/>
      <c r="DA222" s="72"/>
      <c r="DB222" s="72"/>
      <c r="DC222" s="72"/>
      <c r="DD222" s="72"/>
      <c r="DE222" s="72"/>
      <c r="DF222" s="72"/>
      <c r="DG222" s="72"/>
      <c r="DH222" s="72"/>
      <c r="DI222" s="72"/>
      <c r="DJ222" s="72"/>
      <c r="DK222" s="72"/>
      <c r="DL222" s="72"/>
      <c r="DM222" s="72"/>
      <c r="DN222" s="72"/>
      <c r="DO222" s="72"/>
      <c r="DP222" s="72"/>
      <c r="DQ222" s="72"/>
      <c r="DR222" s="72"/>
      <c r="DS222" s="72"/>
      <c r="DT222" s="72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/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</row>
    <row x14ac:dyDescent="0.25" r="223" customHeight="1" ht="18">
      <c r="A223" s="54"/>
      <c r="B223" s="50"/>
      <c r="C223" s="54"/>
      <c r="D223" s="249"/>
      <c r="E223" s="249"/>
      <c r="F223" s="249"/>
      <c r="G223" s="249"/>
      <c r="H223" s="50"/>
      <c r="I223" s="52"/>
      <c r="J223" s="52"/>
      <c r="K223" s="52"/>
      <c r="L223" s="52"/>
      <c r="M223" s="52"/>
      <c r="N223" s="52"/>
      <c r="O223" s="52"/>
      <c r="P223" s="54"/>
      <c r="Q223" s="51"/>
      <c r="R223" s="54"/>
      <c r="S223" s="51"/>
      <c r="T223" s="51"/>
      <c r="U223" s="52"/>
      <c r="V223" s="52"/>
      <c r="W223" s="54"/>
      <c r="X223" s="51"/>
      <c r="Y223" s="51"/>
      <c r="Z223" s="52"/>
      <c r="AA223" s="52"/>
      <c r="AB223" s="54"/>
      <c r="AC223" s="51"/>
      <c r="AD223" s="51"/>
      <c r="AE223" s="52"/>
      <c r="AF223" s="52"/>
      <c r="AG223" s="54"/>
      <c r="AH223" s="51"/>
      <c r="AI223" s="51"/>
      <c r="AJ223" s="52"/>
      <c r="AK223" s="51"/>
      <c r="AL223" s="54"/>
      <c r="AM223" s="51"/>
      <c r="AN223" s="51"/>
      <c r="AO223" s="52"/>
      <c r="AP223" s="51"/>
      <c r="AQ223" s="54"/>
      <c r="AR223" s="51"/>
      <c r="AS223" s="51"/>
      <c r="AT223" s="52"/>
      <c r="AU223" s="51"/>
      <c r="AV223" s="54"/>
      <c r="AW223" s="51"/>
      <c r="AX223" s="51"/>
      <c r="AY223" s="52"/>
      <c r="AZ223" s="51"/>
      <c r="BA223" s="54"/>
      <c r="BB223" s="51"/>
      <c r="BC223" s="51"/>
      <c r="BD223" s="52"/>
      <c r="BE223" s="51"/>
      <c r="BF223" s="54"/>
      <c r="BG223" s="51"/>
      <c r="BH223" s="51"/>
      <c r="BI223" s="52"/>
      <c r="BJ223" s="51"/>
      <c r="BK223" s="54"/>
      <c r="BL223" s="51"/>
      <c r="BM223" s="51"/>
      <c r="BN223" s="52"/>
      <c r="BO223" s="51"/>
      <c r="BP223" s="54"/>
      <c r="BQ223" s="51"/>
      <c r="BR223" s="51"/>
      <c r="BS223" s="52"/>
      <c r="BT223" s="51"/>
      <c r="BU223" s="54"/>
      <c r="BV223" s="51"/>
      <c r="BW223" s="51"/>
      <c r="BX223" s="52"/>
      <c r="BY223" s="51"/>
      <c r="BZ223" s="52"/>
      <c r="CA223" s="54"/>
      <c r="CB223" s="54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  <c r="CR223" s="72"/>
      <c r="CS223" s="72"/>
      <c r="CT223" s="72"/>
      <c r="CU223" s="72"/>
      <c r="CV223" s="72"/>
      <c r="CW223" s="72"/>
      <c r="CX223" s="72"/>
      <c r="CY223" s="72"/>
      <c r="CZ223" s="72"/>
      <c r="DA223" s="72"/>
      <c r="DB223" s="72"/>
      <c r="DC223" s="72"/>
      <c r="DD223" s="72"/>
      <c r="DE223" s="72"/>
      <c r="DF223" s="72"/>
      <c r="DG223" s="72"/>
      <c r="DH223" s="72"/>
      <c r="DI223" s="72"/>
      <c r="DJ223" s="72"/>
      <c r="DK223" s="72"/>
      <c r="DL223" s="72"/>
      <c r="DM223" s="72"/>
      <c r="DN223" s="72"/>
      <c r="DO223" s="72"/>
      <c r="DP223" s="72"/>
      <c r="DQ223" s="72"/>
      <c r="DR223" s="72"/>
      <c r="DS223" s="72"/>
      <c r="DT223" s="72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/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/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</row>
    <row x14ac:dyDescent="0.25" r="224" customHeight="1" ht="18">
      <c r="A224" s="54"/>
      <c r="B224" s="50"/>
      <c r="C224" s="54"/>
      <c r="D224" s="249"/>
      <c r="E224" s="249"/>
      <c r="F224" s="249"/>
      <c r="G224" s="249"/>
      <c r="H224" s="50"/>
      <c r="I224" s="52"/>
      <c r="J224" s="52"/>
      <c r="K224" s="52"/>
      <c r="L224" s="52"/>
      <c r="M224" s="52"/>
      <c r="N224" s="52"/>
      <c r="O224" s="52"/>
      <c r="P224" s="54"/>
      <c r="Q224" s="51"/>
      <c r="R224" s="54"/>
      <c r="S224" s="51"/>
      <c r="T224" s="51"/>
      <c r="U224" s="52"/>
      <c r="V224" s="52"/>
      <c r="W224" s="54"/>
      <c r="X224" s="51"/>
      <c r="Y224" s="51"/>
      <c r="Z224" s="52"/>
      <c r="AA224" s="52"/>
      <c r="AB224" s="54"/>
      <c r="AC224" s="51"/>
      <c r="AD224" s="51"/>
      <c r="AE224" s="52"/>
      <c r="AF224" s="52"/>
      <c r="AG224" s="54"/>
      <c r="AH224" s="51"/>
      <c r="AI224" s="51"/>
      <c r="AJ224" s="52"/>
      <c r="AK224" s="51"/>
      <c r="AL224" s="54"/>
      <c r="AM224" s="51"/>
      <c r="AN224" s="51"/>
      <c r="AO224" s="52"/>
      <c r="AP224" s="51"/>
      <c r="AQ224" s="54"/>
      <c r="AR224" s="51"/>
      <c r="AS224" s="51"/>
      <c r="AT224" s="52"/>
      <c r="AU224" s="51"/>
      <c r="AV224" s="54"/>
      <c r="AW224" s="51"/>
      <c r="AX224" s="51"/>
      <c r="AY224" s="52"/>
      <c r="AZ224" s="51"/>
      <c r="BA224" s="54"/>
      <c r="BB224" s="51"/>
      <c r="BC224" s="51"/>
      <c r="BD224" s="52"/>
      <c r="BE224" s="51"/>
      <c r="BF224" s="54"/>
      <c r="BG224" s="51"/>
      <c r="BH224" s="51"/>
      <c r="BI224" s="52"/>
      <c r="BJ224" s="51"/>
      <c r="BK224" s="54"/>
      <c r="BL224" s="51"/>
      <c r="BM224" s="51"/>
      <c r="BN224" s="52"/>
      <c r="BO224" s="51"/>
      <c r="BP224" s="54"/>
      <c r="BQ224" s="51"/>
      <c r="BR224" s="51"/>
      <c r="BS224" s="52"/>
      <c r="BT224" s="51"/>
      <c r="BU224" s="54"/>
      <c r="BV224" s="51"/>
      <c r="BW224" s="51"/>
      <c r="BX224" s="52"/>
      <c r="BY224" s="51"/>
      <c r="BZ224" s="52"/>
      <c r="CA224" s="54"/>
      <c r="CB224" s="54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  <c r="CR224" s="72"/>
      <c r="CS224" s="72"/>
      <c r="CT224" s="72"/>
      <c r="CU224" s="72"/>
      <c r="CV224" s="72"/>
      <c r="CW224" s="72"/>
      <c r="CX224" s="72"/>
      <c r="CY224" s="72"/>
      <c r="CZ224" s="72"/>
      <c r="DA224" s="72"/>
      <c r="DB224" s="72"/>
      <c r="DC224" s="72"/>
      <c r="DD224" s="72"/>
      <c r="DE224" s="72"/>
      <c r="DF224" s="72"/>
      <c r="DG224" s="72"/>
      <c r="DH224" s="72"/>
      <c r="DI224" s="72"/>
      <c r="DJ224" s="72"/>
      <c r="DK224" s="72"/>
      <c r="DL224" s="72"/>
      <c r="DM224" s="72"/>
      <c r="DN224" s="72"/>
      <c r="DO224" s="72"/>
      <c r="DP224" s="72"/>
      <c r="DQ224" s="72"/>
      <c r="DR224" s="72"/>
      <c r="DS224" s="72"/>
      <c r="DT224" s="72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/>
      <c r="HN224" s="54"/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</row>
    <row x14ac:dyDescent="0.25" r="225" customHeight="1" ht="18">
      <c r="A225" s="54"/>
      <c r="B225" s="50"/>
      <c r="C225" s="54"/>
      <c r="D225" s="249"/>
      <c r="E225" s="249"/>
      <c r="F225" s="249"/>
      <c r="G225" s="249"/>
      <c r="H225" s="50"/>
      <c r="I225" s="52"/>
      <c r="J225" s="52"/>
      <c r="K225" s="52"/>
      <c r="L225" s="52"/>
      <c r="M225" s="52"/>
      <c r="N225" s="52"/>
      <c r="O225" s="52"/>
      <c r="P225" s="54"/>
      <c r="Q225" s="51"/>
      <c r="R225" s="54"/>
      <c r="S225" s="51"/>
      <c r="T225" s="51"/>
      <c r="U225" s="52"/>
      <c r="V225" s="52"/>
      <c r="W225" s="54"/>
      <c r="X225" s="51"/>
      <c r="Y225" s="51"/>
      <c r="Z225" s="52"/>
      <c r="AA225" s="52"/>
      <c r="AB225" s="54"/>
      <c r="AC225" s="51"/>
      <c r="AD225" s="51"/>
      <c r="AE225" s="52"/>
      <c r="AF225" s="52"/>
      <c r="AG225" s="54"/>
      <c r="AH225" s="51"/>
      <c r="AI225" s="51"/>
      <c r="AJ225" s="52"/>
      <c r="AK225" s="51"/>
      <c r="AL225" s="54"/>
      <c r="AM225" s="51"/>
      <c r="AN225" s="51"/>
      <c r="AO225" s="52"/>
      <c r="AP225" s="51"/>
      <c r="AQ225" s="54"/>
      <c r="AR225" s="51"/>
      <c r="AS225" s="51"/>
      <c r="AT225" s="52"/>
      <c r="AU225" s="51"/>
      <c r="AV225" s="54"/>
      <c r="AW225" s="51"/>
      <c r="AX225" s="51"/>
      <c r="AY225" s="52"/>
      <c r="AZ225" s="51"/>
      <c r="BA225" s="54"/>
      <c r="BB225" s="51"/>
      <c r="BC225" s="51"/>
      <c r="BD225" s="52"/>
      <c r="BE225" s="51"/>
      <c r="BF225" s="54"/>
      <c r="BG225" s="51"/>
      <c r="BH225" s="51"/>
      <c r="BI225" s="52"/>
      <c r="BJ225" s="51"/>
      <c r="BK225" s="54"/>
      <c r="BL225" s="51"/>
      <c r="BM225" s="51"/>
      <c r="BN225" s="52"/>
      <c r="BO225" s="51"/>
      <c r="BP225" s="54"/>
      <c r="BQ225" s="51"/>
      <c r="BR225" s="51"/>
      <c r="BS225" s="52"/>
      <c r="BT225" s="51"/>
      <c r="BU225" s="54"/>
      <c r="BV225" s="51"/>
      <c r="BW225" s="51"/>
      <c r="BX225" s="52"/>
      <c r="BY225" s="51"/>
      <c r="BZ225" s="52"/>
      <c r="CA225" s="54"/>
      <c r="CB225" s="54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  <c r="CV225" s="72"/>
      <c r="CW225" s="72"/>
      <c r="CX225" s="72"/>
      <c r="CY225" s="72"/>
      <c r="CZ225" s="72"/>
      <c r="DA225" s="72"/>
      <c r="DB225" s="72"/>
      <c r="DC225" s="72"/>
      <c r="DD225" s="72"/>
      <c r="DE225" s="72"/>
      <c r="DF225" s="72"/>
      <c r="DG225" s="72"/>
      <c r="DH225" s="72"/>
      <c r="DI225" s="72"/>
      <c r="DJ225" s="72"/>
      <c r="DK225" s="72"/>
      <c r="DL225" s="72"/>
      <c r="DM225" s="72"/>
      <c r="DN225" s="72"/>
      <c r="DO225" s="72"/>
      <c r="DP225" s="72"/>
      <c r="DQ225" s="72"/>
      <c r="DR225" s="72"/>
      <c r="DS225" s="72"/>
      <c r="DT225" s="72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/>
      <c r="GN225" s="54"/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</row>
    <row x14ac:dyDescent="0.25" r="226" customHeight="1" ht="18">
      <c r="A226" s="54"/>
      <c r="B226" s="50"/>
      <c r="C226" s="54"/>
      <c r="D226" s="249"/>
      <c r="E226" s="249"/>
      <c r="F226" s="249"/>
      <c r="G226" s="249"/>
      <c r="H226" s="50"/>
      <c r="I226" s="52"/>
      <c r="J226" s="52"/>
      <c r="K226" s="52"/>
      <c r="L226" s="52"/>
      <c r="M226" s="52"/>
      <c r="N226" s="52"/>
      <c r="O226" s="52"/>
      <c r="P226" s="54"/>
      <c r="Q226" s="51"/>
      <c r="R226" s="54"/>
      <c r="S226" s="51"/>
      <c r="T226" s="51"/>
      <c r="U226" s="52"/>
      <c r="V226" s="52"/>
      <c r="W226" s="54"/>
      <c r="X226" s="51"/>
      <c r="Y226" s="51"/>
      <c r="Z226" s="52"/>
      <c r="AA226" s="52"/>
      <c r="AB226" s="54"/>
      <c r="AC226" s="51"/>
      <c r="AD226" s="51"/>
      <c r="AE226" s="52"/>
      <c r="AF226" s="52"/>
      <c r="AG226" s="54"/>
      <c r="AH226" s="51"/>
      <c r="AI226" s="51"/>
      <c r="AJ226" s="52"/>
      <c r="AK226" s="51"/>
      <c r="AL226" s="54"/>
      <c r="AM226" s="51"/>
      <c r="AN226" s="51"/>
      <c r="AO226" s="52"/>
      <c r="AP226" s="51"/>
      <c r="AQ226" s="54"/>
      <c r="AR226" s="51"/>
      <c r="AS226" s="51"/>
      <c r="AT226" s="52"/>
      <c r="AU226" s="51"/>
      <c r="AV226" s="54"/>
      <c r="AW226" s="51"/>
      <c r="AX226" s="51"/>
      <c r="AY226" s="52"/>
      <c r="AZ226" s="51"/>
      <c r="BA226" s="54"/>
      <c r="BB226" s="51"/>
      <c r="BC226" s="51"/>
      <c r="BD226" s="52"/>
      <c r="BE226" s="51"/>
      <c r="BF226" s="54"/>
      <c r="BG226" s="51"/>
      <c r="BH226" s="51"/>
      <c r="BI226" s="52"/>
      <c r="BJ226" s="51"/>
      <c r="BK226" s="54"/>
      <c r="BL226" s="51"/>
      <c r="BM226" s="51"/>
      <c r="BN226" s="52"/>
      <c r="BO226" s="51"/>
      <c r="BP226" s="54"/>
      <c r="BQ226" s="51"/>
      <c r="BR226" s="51"/>
      <c r="BS226" s="52"/>
      <c r="BT226" s="51"/>
      <c r="BU226" s="54"/>
      <c r="BV226" s="51"/>
      <c r="BW226" s="51"/>
      <c r="BX226" s="52"/>
      <c r="BY226" s="51"/>
      <c r="BZ226" s="52"/>
      <c r="CA226" s="54"/>
      <c r="CB226" s="54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  <c r="CV226" s="72"/>
      <c r="CW226" s="72"/>
      <c r="CX226" s="72"/>
      <c r="CY226" s="72"/>
      <c r="CZ226" s="72"/>
      <c r="DA226" s="72"/>
      <c r="DB226" s="72"/>
      <c r="DC226" s="72"/>
      <c r="DD226" s="72"/>
      <c r="DE226" s="72"/>
      <c r="DF226" s="72"/>
      <c r="DG226" s="72"/>
      <c r="DH226" s="72"/>
      <c r="DI226" s="72"/>
      <c r="DJ226" s="72"/>
      <c r="DK226" s="72"/>
      <c r="DL226" s="72"/>
      <c r="DM226" s="72"/>
      <c r="DN226" s="72"/>
      <c r="DO226" s="72"/>
      <c r="DP226" s="72"/>
      <c r="DQ226" s="72"/>
      <c r="DR226" s="72"/>
      <c r="DS226" s="72"/>
      <c r="DT226" s="72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/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</row>
    <row x14ac:dyDescent="0.25" r="227" customHeight="1" ht="18">
      <c r="A227" s="54"/>
      <c r="B227" s="50"/>
      <c r="C227" s="54"/>
      <c r="D227" s="249"/>
      <c r="E227" s="249"/>
      <c r="F227" s="249"/>
      <c r="G227" s="249"/>
      <c r="H227" s="50"/>
      <c r="I227" s="52"/>
      <c r="J227" s="52"/>
      <c r="K227" s="52"/>
      <c r="L227" s="52"/>
      <c r="M227" s="52"/>
      <c r="N227" s="52"/>
      <c r="O227" s="52"/>
      <c r="P227" s="54"/>
      <c r="Q227" s="51"/>
      <c r="R227" s="54"/>
      <c r="S227" s="51"/>
      <c r="T227" s="51"/>
      <c r="U227" s="52"/>
      <c r="V227" s="52"/>
      <c r="W227" s="54"/>
      <c r="X227" s="51"/>
      <c r="Y227" s="51"/>
      <c r="Z227" s="52"/>
      <c r="AA227" s="52"/>
      <c r="AB227" s="54"/>
      <c r="AC227" s="51"/>
      <c r="AD227" s="51"/>
      <c r="AE227" s="52"/>
      <c r="AF227" s="52"/>
      <c r="AG227" s="54"/>
      <c r="AH227" s="51"/>
      <c r="AI227" s="51"/>
      <c r="AJ227" s="52"/>
      <c r="AK227" s="51"/>
      <c r="AL227" s="54"/>
      <c r="AM227" s="51"/>
      <c r="AN227" s="51"/>
      <c r="AO227" s="52"/>
      <c r="AP227" s="51"/>
      <c r="AQ227" s="54"/>
      <c r="AR227" s="51"/>
      <c r="AS227" s="51"/>
      <c r="AT227" s="52"/>
      <c r="AU227" s="51"/>
      <c r="AV227" s="54"/>
      <c r="AW227" s="51"/>
      <c r="AX227" s="51"/>
      <c r="AY227" s="52"/>
      <c r="AZ227" s="51"/>
      <c r="BA227" s="54"/>
      <c r="BB227" s="51"/>
      <c r="BC227" s="51"/>
      <c r="BD227" s="52"/>
      <c r="BE227" s="51"/>
      <c r="BF227" s="54"/>
      <c r="BG227" s="51"/>
      <c r="BH227" s="51"/>
      <c r="BI227" s="52"/>
      <c r="BJ227" s="51"/>
      <c r="BK227" s="54"/>
      <c r="BL227" s="51"/>
      <c r="BM227" s="51"/>
      <c r="BN227" s="52"/>
      <c r="BO227" s="51"/>
      <c r="BP227" s="54"/>
      <c r="BQ227" s="51"/>
      <c r="BR227" s="51"/>
      <c r="BS227" s="52"/>
      <c r="BT227" s="51"/>
      <c r="BU227" s="54"/>
      <c r="BV227" s="51"/>
      <c r="BW227" s="51"/>
      <c r="BX227" s="52"/>
      <c r="BY227" s="51"/>
      <c r="BZ227" s="52"/>
      <c r="CA227" s="54"/>
      <c r="CB227" s="54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DA227" s="72"/>
      <c r="DB227" s="72"/>
      <c r="DC227" s="72"/>
      <c r="DD227" s="72"/>
      <c r="DE227" s="72"/>
      <c r="DF227" s="72"/>
      <c r="DG227" s="72"/>
      <c r="DH227" s="72"/>
      <c r="DI227" s="72"/>
      <c r="DJ227" s="72"/>
      <c r="DK227" s="72"/>
      <c r="DL227" s="72"/>
      <c r="DM227" s="72"/>
      <c r="DN227" s="72"/>
      <c r="DO227" s="72"/>
      <c r="DP227" s="72"/>
      <c r="DQ227" s="72"/>
      <c r="DR227" s="72"/>
      <c r="DS227" s="72"/>
      <c r="DT227" s="72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/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/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/>
      <c r="GB227" s="54"/>
      <c r="GC227" s="54"/>
      <c r="GD227" s="54"/>
      <c r="GE227" s="54"/>
      <c r="GF227" s="54"/>
      <c r="GG227" s="54"/>
      <c r="GH227" s="54"/>
      <c r="GI227" s="54"/>
      <c r="GJ227" s="54"/>
      <c r="GK227" s="54"/>
      <c r="GL227" s="54"/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/>
      <c r="HQ227" s="54"/>
      <c r="HR227" s="54"/>
      <c r="HS227" s="54"/>
      <c r="HT227" s="54"/>
      <c r="HU227" s="54"/>
      <c r="HV227" s="54"/>
      <c r="HW227" s="54"/>
      <c r="HX227" s="54"/>
      <c r="HY227" s="54"/>
      <c r="HZ227" s="54"/>
      <c r="IA227" s="54"/>
      <c r="IB227" s="54"/>
      <c r="IC227" s="54"/>
      <c r="ID227" s="54"/>
      <c r="IE227" s="54"/>
      <c r="IF227" s="54"/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</row>
  </sheetData>
  <mergeCells count="72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L1:L2"/>
    <mergeCell ref="M1:M2"/>
    <mergeCell ref="N1:N2"/>
    <mergeCell ref="O1:O2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BZ1:CB1"/>
    <mergeCell ref="B4:B6"/>
    <mergeCell ref="C4:C6"/>
    <mergeCell ref="D4:D6"/>
    <mergeCell ref="E4:E6"/>
    <mergeCell ref="F4:F6"/>
    <mergeCell ref="G4:G6"/>
    <mergeCell ref="C8:C10"/>
    <mergeCell ref="D8:D10"/>
    <mergeCell ref="E8:E10"/>
    <mergeCell ref="F8:F10"/>
    <mergeCell ref="G8:G10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AB12:AB13"/>
    <mergeCell ref="AC12:AC13"/>
    <mergeCell ref="AD12:AD13"/>
    <mergeCell ref="AE12:AE13"/>
    <mergeCell ref="AF12:AF13"/>
    <mergeCell ref="C15:C20"/>
    <mergeCell ref="D15:D20"/>
    <mergeCell ref="E15:E20"/>
    <mergeCell ref="F15:F20"/>
    <mergeCell ref="G15:G20"/>
    <mergeCell ref="C22:C25"/>
    <mergeCell ref="D22:D25"/>
    <mergeCell ref="E22:E25"/>
    <mergeCell ref="F22:F25"/>
    <mergeCell ref="G22:G25"/>
    <mergeCell ref="C29:C34"/>
    <mergeCell ref="D29:D34"/>
    <mergeCell ref="G29:G34"/>
    <mergeCell ref="C38:C43"/>
    <mergeCell ref="D38:D43"/>
    <mergeCell ref="E38:E43"/>
    <mergeCell ref="F38:F43"/>
    <mergeCell ref="G38:G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S24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37" width="13.005" customWidth="1" bestFit="1" hidden="1"/>
    <col min="2" max="2" style="134" width="15.862142857142858" customWidth="1" bestFit="1"/>
    <col min="3" max="3" style="134" width="25.433571428571426" customWidth="1" bestFit="1"/>
    <col min="4" max="4" style="259" width="12.576428571428572" customWidth="1" bestFit="1"/>
    <col min="5" max="5" style="259" width="12.576428571428572" customWidth="1" bestFit="1"/>
    <col min="6" max="6" style="259" width="19.862142857142857" customWidth="1" bestFit="1"/>
    <col min="7" max="7" style="134" width="19.290714285714284" customWidth="1" bestFit="1"/>
    <col min="8" max="8" style="134" width="11.576428571428572" customWidth="1" bestFit="1"/>
    <col min="9" max="9" style="136" width="16.433571428571426" customWidth="1" bestFit="1"/>
    <col min="10" max="10" style="136" width="16.433571428571426" customWidth="1" bestFit="1"/>
    <col min="11" max="11" style="136" width="13.862142857142858" customWidth="1" bestFit="1"/>
    <col min="12" max="12" style="136" width="18.576428571428572" customWidth="1" bestFit="1"/>
    <col min="13" max="13" style="136" width="16.433571428571426" customWidth="1" bestFit="1"/>
    <col min="14" max="14" style="136" width="15.147857142857141" customWidth="1" bestFit="1"/>
    <col min="15" max="15" style="136" width="16.433571428571426" customWidth="1" bestFit="1"/>
    <col min="16" max="16" style="136" width="16.14785714285714" customWidth="1" bestFit="1"/>
    <col min="17" max="17" style="137" width="14.290714285714287" customWidth="1" bestFit="1"/>
    <col min="18" max="18" style="135" width="14.290714285714287" customWidth="1" bestFit="1"/>
    <col min="19" max="19" style="135" width="14.290714285714287" customWidth="1" bestFit="1"/>
    <col min="20" max="20" style="135" width="16.576428571428572" customWidth="1" bestFit="1"/>
    <col min="21" max="21" style="136" width="14.290714285714287" customWidth="1" bestFit="1"/>
    <col min="22" max="22" style="134" width="14.862142857142858" customWidth="1" bestFit="1"/>
    <col min="23" max="23" style="136" width="14.862142857142858" customWidth="1" bestFit="1"/>
    <col min="24" max="24" style="136" width="14.862142857142858" customWidth="1" bestFit="1"/>
    <col min="25" max="25" style="136" width="17.862142857142857" customWidth="1" bestFit="1"/>
    <col min="26" max="26" style="135" width="14.290714285714287" customWidth="1" bestFit="1"/>
    <col min="27" max="27" style="137" width="14.719285714285713" customWidth="1" bestFit="1"/>
    <col min="28" max="28" style="135" width="14.719285714285713" customWidth="1" bestFit="1"/>
    <col min="29" max="29" style="135" width="14.719285714285713" customWidth="1" bestFit="1"/>
    <col min="30" max="30" style="135" width="16.576428571428572" customWidth="1" bestFit="1"/>
    <col min="31" max="31" style="136" width="14.719285714285713" customWidth="1" bestFit="1"/>
    <col min="32" max="32" style="134" width="14.290714285714287" customWidth="1" bestFit="1"/>
    <col min="33" max="33" style="136" width="14.290714285714287" customWidth="1" bestFit="1"/>
    <col min="34" max="34" style="136" width="14.290714285714287" customWidth="1" bestFit="1"/>
    <col min="35" max="35" style="136" width="21.290714285714284" customWidth="1" bestFit="1"/>
    <col min="36" max="36" style="135" width="14.290714285714287" customWidth="1" bestFit="1"/>
    <col min="37" max="37" style="134" width="14.290714285714287" customWidth="1" bestFit="1"/>
    <col min="38" max="38" style="136" width="14.290714285714287" customWidth="1" bestFit="1"/>
    <col min="39" max="39" style="136" width="14.290714285714287" customWidth="1" bestFit="1"/>
    <col min="40" max="40" style="136" width="16.433571428571426" customWidth="1" bestFit="1"/>
    <col min="41" max="41" style="135" width="14.290714285714287" customWidth="1" bestFit="1"/>
    <col min="42" max="42" style="134" width="14.290714285714287" customWidth="1" bestFit="1"/>
    <col min="43" max="43" style="136" width="14.290714285714287" customWidth="1" bestFit="1"/>
    <col min="44" max="44" style="136" width="14.290714285714287" customWidth="1" bestFit="1"/>
    <col min="45" max="45" style="136" width="16.14785714285714" customWidth="1" bestFit="1"/>
    <col min="46" max="46" style="135" width="14.290714285714287" customWidth="1" bestFit="1"/>
    <col min="47" max="47" style="134" width="14.290714285714287" customWidth="1" bestFit="1"/>
    <col min="48" max="48" style="136" width="14.290714285714287" customWidth="1" bestFit="1"/>
    <col min="49" max="49" style="136" width="14.290714285714287" customWidth="1" bestFit="1"/>
    <col min="50" max="50" style="136" width="16.14785714285714" customWidth="1" bestFit="1"/>
    <col min="51" max="51" style="135" width="14.290714285714287" customWidth="1" bestFit="1"/>
    <col min="52" max="52" style="134" width="14.290714285714287" customWidth="1" bestFit="1"/>
    <col min="53" max="53" style="136" width="14.290714285714287" customWidth="1" bestFit="1"/>
    <col min="54" max="54" style="136" width="14.290714285714287" customWidth="1" bestFit="1"/>
    <col min="55" max="55" style="136" width="15.005" customWidth="1" bestFit="1"/>
    <col min="56" max="56" style="135" width="14.290714285714287" customWidth="1" bestFit="1"/>
    <col min="57" max="57" style="134" width="16.14785714285714" customWidth="1" bestFit="1"/>
    <col min="58" max="58" style="136" width="14.290714285714287" customWidth="1" bestFit="1"/>
    <col min="59" max="59" style="136" width="14.290714285714287" customWidth="1" bestFit="1"/>
    <col min="60" max="60" style="136" width="17.576428571428572" customWidth="1" bestFit="1"/>
    <col min="61" max="61" style="136" width="14.290714285714287" customWidth="1" bestFit="1"/>
    <col min="62" max="62" style="134" width="14.290714285714287" customWidth="1" bestFit="1"/>
    <col min="63" max="63" style="136" width="14.290714285714287" customWidth="1" bestFit="1"/>
    <col min="64" max="64" style="136" width="14.290714285714287" customWidth="1" bestFit="1"/>
    <col min="65" max="65" style="136" width="16.433571428571426" customWidth="1" bestFit="1"/>
    <col min="66" max="66" style="136" width="16.576428571428572" customWidth="1" bestFit="1"/>
    <col min="67" max="67" style="134" width="14.290714285714287" customWidth="1" bestFit="1"/>
    <col min="68" max="68" style="136" width="14.290714285714287" customWidth="1" bestFit="1"/>
    <col min="69" max="69" style="136" width="14.290714285714287" customWidth="1" bestFit="1"/>
    <col min="70" max="70" style="136" width="14.290714285714287" customWidth="1" bestFit="1"/>
    <col min="71" max="71" style="135" width="14.290714285714287" customWidth="1" bestFit="1"/>
    <col min="72" max="72" style="134" width="14.290714285714287" customWidth="1" bestFit="1"/>
    <col min="73" max="73" style="136" width="14.290714285714287" customWidth="1" bestFit="1"/>
    <col min="74" max="74" style="136" width="14.290714285714287" customWidth="1" bestFit="1"/>
    <col min="75" max="75" style="136" width="14.290714285714287" customWidth="1" bestFit="1"/>
    <col min="76" max="76" style="135" width="14.290714285714287" customWidth="1" bestFit="1"/>
    <col min="77" max="77" style="134" width="142.005" customWidth="1" bestFit="1"/>
    <col min="78" max="78" style="137" width="13.005" customWidth="1" bestFit="1" hidden="1"/>
    <col min="79" max="79" style="137" width="13.005" customWidth="1" bestFit="1" hidden="1"/>
    <col min="80" max="80" style="137" width="13.005" customWidth="1" bestFit="1" hidden="1"/>
    <col min="81" max="81" style="137" width="13.005" customWidth="1" bestFit="1" hidden="1"/>
    <col min="82" max="82" style="137" width="13.005" customWidth="1" bestFit="1" hidden="1"/>
    <col min="83" max="83" style="137" width="13.005" customWidth="1" bestFit="1" hidden="1"/>
    <col min="84" max="84" style="137" width="13.005" customWidth="1" bestFit="1" hidden="1"/>
    <col min="85" max="85" style="137" width="13.005" customWidth="1" bestFit="1" hidden="1"/>
    <col min="86" max="86" style="137" width="13.005" customWidth="1" bestFit="1" hidden="1"/>
    <col min="87" max="87" style="137" width="13.005" customWidth="1" bestFit="1" hidden="1"/>
    <col min="88" max="88" style="137" width="13.005" customWidth="1" bestFit="1" hidden="1"/>
    <col min="89" max="89" style="137" width="13.005" customWidth="1" bestFit="1" hidden="1"/>
    <col min="90" max="90" style="137" width="13.005" customWidth="1" bestFit="1" hidden="1"/>
    <col min="91" max="91" style="137" width="13.005" customWidth="1" bestFit="1" hidden="1"/>
    <col min="92" max="92" style="137" width="13.005" customWidth="1" bestFit="1" hidden="1"/>
    <col min="93" max="93" style="137" width="13.005" customWidth="1" bestFit="1" hidden="1"/>
    <col min="94" max="94" style="137" width="13.005" customWidth="1" bestFit="1" hidden="1"/>
    <col min="95" max="95" style="137" width="13.005" customWidth="1" bestFit="1" hidden="1"/>
    <col min="96" max="96" style="137" width="13.005" customWidth="1" bestFit="1" hidden="1"/>
    <col min="97" max="97" style="137" width="13.005" customWidth="1" bestFit="1" hidden="1"/>
    <col min="98" max="98" style="137" width="13.005" customWidth="1" bestFit="1" hidden="1"/>
    <col min="99" max="99" style="137" width="13.005" customWidth="1" bestFit="1" hidden="1"/>
    <col min="100" max="100" style="137" width="13.005" customWidth="1" bestFit="1" hidden="1"/>
    <col min="101" max="101" style="137" width="13.005" customWidth="1" bestFit="1" hidden="1"/>
    <col min="102" max="102" style="137" width="13.005" customWidth="1" bestFit="1" hidden="1"/>
    <col min="103" max="103" style="137" width="13.005" customWidth="1" bestFit="1" hidden="1"/>
    <col min="104" max="104" style="137" width="13.005" customWidth="1" bestFit="1" hidden="1"/>
    <col min="105" max="105" style="137" width="13.005" customWidth="1" bestFit="1" hidden="1"/>
    <col min="106" max="106" style="137" width="13.005" customWidth="1" bestFit="1" hidden="1"/>
    <col min="107" max="107" style="137" width="13.005" customWidth="1" bestFit="1" hidden="1"/>
    <col min="108" max="108" style="137" width="13.005" customWidth="1" bestFit="1" hidden="1"/>
    <col min="109" max="109" style="137" width="13.005" customWidth="1" bestFit="1" hidden="1"/>
    <col min="110" max="110" style="137" width="13.005" customWidth="1" bestFit="1" hidden="1"/>
    <col min="111" max="111" style="137" width="13.005" customWidth="1" bestFit="1" hidden="1"/>
    <col min="112" max="112" style="137" width="13.005" customWidth="1" bestFit="1" hidden="1"/>
    <col min="113" max="113" style="137" width="13.005" customWidth="1" bestFit="1" hidden="1"/>
    <col min="114" max="114" style="137" width="13.005" customWidth="1" bestFit="1" hidden="1"/>
    <col min="115" max="115" style="137" width="13.005" customWidth="1" bestFit="1" hidden="1"/>
    <col min="116" max="116" style="137" width="13.005" customWidth="1" bestFit="1" hidden="1"/>
    <col min="117" max="117" style="137" width="13.005" customWidth="1" bestFit="1" hidden="1"/>
    <col min="118" max="118" style="137" width="13.005" customWidth="1" bestFit="1" hidden="1"/>
    <col min="119" max="119" style="137" width="13.005" customWidth="1" bestFit="1" hidden="1"/>
    <col min="120" max="120" style="137" width="13.005" customWidth="1" bestFit="1" hidden="1"/>
    <col min="121" max="121" style="137" width="13.005" customWidth="1" bestFit="1" hidden="1"/>
    <col min="122" max="122" style="137" width="13.005" customWidth="1" bestFit="1" hidden="1"/>
    <col min="123" max="123" style="137" width="13.005" customWidth="1" bestFit="1" hidden="1"/>
    <col min="124" max="124" style="137" width="13.005" customWidth="1" bestFit="1" hidden="1"/>
    <col min="125" max="125" style="137" width="13.005" customWidth="1" bestFit="1" hidden="1"/>
    <col min="126" max="126" style="137" width="13.005" customWidth="1" bestFit="1" hidden="1"/>
    <col min="127" max="127" style="137" width="13.005" customWidth="1" bestFit="1" hidden="1"/>
    <col min="128" max="128" style="137" width="13.005" customWidth="1" bestFit="1" hidden="1"/>
    <col min="129" max="129" style="137" width="13.005" customWidth="1" bestFit="1" hidden="1"/>
    <col min="130" max="130" style="137" width="13.005" customWidth="1" bestFit="1" hidden="1"/>
    <col min="131" max="131" style="137" width="13.005" customWidth="1" bestFit="1" hidden="1"/>
    <col min="132" max="132" style="137" width="13.005" customWidth="1" bestFit="1" hidden="1"/>
    <col min="133" max="133" style="137" width="13.005" customWidth="1" bestFit="1" hidden="1"/>
    <col min="134" max="134" style="137" width="13.005" customWidth="1" bestFit="1" hidden="1"/>
    <col min="135" max="135" style="137" width="13.005" customWidth="1" bestFit="1" hidden="1"/>
    <col min="136" max="136" style="137" width="13.005" customWidth="1" bestFit="1" hidden="1"/>
    <col min="137" max="137" style="137" width="13.005" customWidth="1" bestFit="1" hidden="1"/>
    <col min="138" max="138" style="137" width="13.005" customWidth="1" bestFit="1" hidden="1"/>
    <col min="139" max="139" style="137" width="13.005" customWidth="1" bestFit="1" hidden="1"/>
    <col min="140" max="140" style="137" width="13.005" customWidth="1" bestFit="1" hidden="1"/>
    <col min="141" max="141" style="137" width="13.005" customWidth="1" bestFit="1" hidden="1"/>
    <col min="142" max="142" style="137" width="13.005" customWidth="1" bestFit="1" hidden="1"/>
    <col min="143" max="143" style="137" width="13.005" customWidth="1" bestFit="1" hidden="1"/>
    <col min="144" max="144" style="137" width="13.005" customWidth="1" bestFit="1" hidden="1"/>
    <col min="145" max="145" style="137" width="13.005" customWidth="1" bestFit="1" hidden="1"/>
    <col min="146" max="146" style="137" width="13.005" customWidth="1" bestFit="1" hidden="1"/>
    <col min="147" max="147" style="137" width="13.005" customWidth="1" bestFit="1" hidden="1"/>
    <col min="148" max="148" style="137" width="13.005" customWidth="1" bestFit="1" hidden="1"/>
    <col min="149" max="149" style="137" width="13.005" customWidth="1" bestFit="1" hidden="1"/>
    <col min="150" max="150" style="137" width="13.005" customWidth="1" bestFit="1" hidden="1"/>
    <col min="151" max="151" style="137" width="13.005" customWidth="1" bestFit="1" hidden="1"/>
    <col min="152" max="152" style="137" width="13.005" customWidth="1" bestFit="1" hidden="1"/>
    <col min="153" max="153" style="137" width="13.005" customWidth="1" bestFit="1" hidden="1"/>
    <col min="154" max="154" style="137" width="13.005" customWidth="1" bestFit="1" hidden="1"/>
    <col min="155" max="155" style="137" width="13.005" customWidth="1" bestFit="1" hidden="1"/>
    <col min="156" max="156" style="137" width="13.005" customWidth="1" bestFit="1" hidden="1"/>
    <col min="157" max="157" style="137" width="13.005" customWidth="1" bestFit="1" hidden="1"/>
    <col min="158" max="158" style="137" width="13.005" customWidth="1" bestFit="1" hidden="1"/>
    <col min="159" max="159" style="137" width="13.005" customWidth="1" bestFit="1" hidden="1"/>
    <col min="160" max="160" style="137" width="13.005" customWidth="1" bestFit="1" hidden="1"/>
    <col min="161" max="161" style="137" width="13.005" customWidth="1" bestFit="1" hidden="1"/>
    <col min="162" max="162" style="137" width="13.005" customWidth="1" bestFit="1" hidden="1"/>
    <col min="163" max="163" style="137" width="13.005" customWidth="1" bestFit="1" hidden="1"/>
    <col min="164" max="164" style="137" width="13.005" customWidth="1" bestFit="1" hidden="1"/>
    <col min="165" max="165" style="137" width="13.005" customWidth="1" bestFit="1" hidden="1"/>
    <col min="166" max="166" style="137" width="13.005" customWidth="1" bestFit="1" hidden="1"/>
    <col min="167" max="167" style="137" width="13.005" customWidth="1" bestFit="1" hidden="1"/>
    <col min="168" max="168" style="137" width="13.005" customWidth="1" bestFit="1" hidden="1"/>
    <col min="169" max="169" style="137" width="13.005" customWidth="1" bestFit="1" hidden="1"/>
    <col min="170" max="170" style="137" width="13.005" customWidth="1" bestFit="1" hidden="1"/>
    <col min="171" max="171" style="137" width="13.005" customWidth="1" bestFit="1" hidden="1"/>
    <col min="172" max="172" style="137" width="13.005" customWidth="1" bestFit="1" hidden="1"/>
    <col min="173" max="173" style="137" width="13.005" customWidth="1" bestFit="1" hidden="1"/>
    <col min="174" max="174" style="137" width="13.005" customWidth="1" bestFit="1" hidden="1"/>
    <col min="175" max="175" style="137" width="13.005" customWidth="1" bestFit="1" hidden="1"/>
    <col min="176" max="176" style="137" width="13.005" customWidth="1" bestFit="1" hidden="1"/>
    <col min="177" max="177" style="137" width="13.005" customWidth="1" bestFit="1" hidden="1"/>
    <col min="178" max="178" style="137" width="13.005" customWidth="1" bestFit="1" hidden="1"/>
    <col min="179" max="179" style="137" width="13.005" customWidth="1" bestFit="1" hidden="1"/>
    <col min="180" max="180" style="137" width="13.005" customWidth="1" bestFit="1" hidden="1"/>
    <col min="181" max="181" style="137" width="13.005" customWidth="1" bestFit="1" hidden="1"/>
    <col min="182" max="182" style="137" width="13.005" customWidth="1" bestFit="1" hidden="1"/>
    <col min="183" max="183" style="137" width="13.005" customWidth="1" bestFit="1" hidden="1"/>
    <col min="184" max="184" style="137" width="13.005" customWidth="1" bestFit="1" hidden="1"/>
    <col min="185" max="185" style="137" width="13.005" customWidth="1" bestFit="1" hidden="1"/>
    <col min="186" max="186" style="137" width="13.005" customWidth="1" bestFit="1" hidden="1"/>
    <col min="187" max="187" style="137" width="13.005" customWidth="1" bestFit="1" hidden="1"/>
    <col min="188" max="188" style="137" width="13.005" customWidth="1" bestFit="1" hidden="1"/>
    <col min="189" max="189" style="137" width="13.005" customWidth="1" bestFit="1" hidden="1"/>
    <col min="190" max="190" style="137" width="13.005" customWidth="1" bestFit="1" hidden="1"/>
    <col min="191" max="191" style="137" width="13.005" customWidth="1" bestFit="1" hidden="1"/>
    <col min="192" max="192" style="137" width="13.005" customWidth="1" bestFit="1" hidden="1"/>
    <col min="193" max="193" style="137" width="13.005" customWidth="1" bestFit="1" hidden="1"/>
    <col min="194" max="194" style="137" width="13.005" customWidth="1" bestFit="1" hidden="1"/>
    <col min="195" max="195" style="137" width="13.005" customWidth="1" bestFit="1" hidden="1"/>
    <col min="196" max="196" style="137" width="13.005" customWidth="1" bestFit="1" hidden="1"/>
    <col min="197" max="197" style="137" width="13.005" customWidth="1" bestFit="1" hidden="1"/>
    <col min="198" max="198" style="137" width="13.005" customWidth="1" bestFit="1" hidden="1"/>
    <col min="199" max="199" style="137" width="13.005" customWidth="1" bestFit="1" hidden="1"/>
    <col min="200" max="200" style="137" width="13.005" customWidth="1" bestFit="1" hidden="1"/>
    <col min="201" max="201" style="137" width="13.005" customWidth="1" bestFit="1" hidden="1"/>
    <col min="202" max="202" style="137" width="13.005" customWidth="1" bestFit="1" hidden="1"/>
    <col min="203" max="203" style="137" width="13.005" customWidth="1" bestFit="1" hidden="1"/>
    <col min="204" max="204" style="137" width="13.005" customWidth="1" bestFit="1" hidden="1"/>
    <col min="205" max="205" style="137" width="13.005" customWidth="1" bestFit="1" hidden="1"/>
    <col min="206" max="206" style="137" width="13.005" customWidth="1" bestFit="1" hidden="1"/>
    <col min="207" max="207" style="137" width="13.005" customWidth="1" bestFit="1" hidden="1"/>
    <col min="208" max="208" style="137" width="13.005" customWidth="1" bestFit="1" hidden="1"/>
    <col min="209" max="209" style="137" width="13.005" customWidth="1" bestFit="1" hidden="1"/>
    <col min="210" max="210" style="137" width="13.005" customWidth="1" bestFit="1" hidden="1"/>
    <col min="211" max="211" style="137" width="13.005" customWidth="1" bestFit="1" hidden="1"/>
    <col min="212" max="212" style="137" width="13.005" customWidth="1" bestFit="1" hidden="1"/>
    <col min="213" max="213" style="137" width="13.005" customWidth="1" bestFit="1" hidden="1"/>
    <col min="214" max="214" style="137" width="13.005" customWidth="1" bestFit="1" hidden="1"/>
    <col min="215" max="215" style="137" width="13.005" customWidth="1" bestFit="1" hidden="1"/>
    <col min="216" max="216" style="137" width="13.005" customWidth="1" bestFit="1" hidden="1"/>
    <col min="217" max="217" style="137" width="13.005" customWidth="1" bestFit="1" hidden="1"/>
    <col min="218" max="218" style="137" width="13.005" customWidth="1" bestFit="1" hidden="1"/>
    <col min="219" max="219" style="137" width="13.005" customWidth="1" bestFit="1" hidden="1"/>
    <col min="220" max="220" style="137" width="13.005" customWidth="1" bestFit="1" hidden="1"/>
    <col min="221" max="221" style="137" width="13.005" customWidth="1" bestFit="1" hidden="1"/>
    <col min="222" max="222" style="137" width="13.005" customWidth="1" bestFit="1" hidden="1"/>
    <col min="223" max="223" style="137" width="13.005" customWidth="1" bestFit="1" hidden="1"/>
    <col min="224" max="224" style="137" width="13.005" customWidth="1" bestFit="1" hidden="1"/>
    <col min="225" max="225" style="137" width="13.005" customWidth="1" bestFit="1" hidden="1"/>
    <col min="226" max="226" style="137" width="13.005" customWidth="1" bestFit="1" hidden="1"/>
    <col min="227" max="227" style="137" width="13.005" customWidth="1" bestFit="1" hidden="1"/>
    <col min="228" max="228" style="137" width="13.005" customWidth="1" bestFit="1" hidden="1"/>
    <col min="229" max="229" style="137" width="13.005" customWidth="1" bestFit="1" hidden="1"/>
    <col min="230" max="230" style="137" width="13.005" customWidth="1" bestFit="1" hidden="1"/>
    <col min="231" max="231" style="137" width="13.005" customWidth="1" bestFit="1" hidden="1"/>
    <col min="232" max="232" style="137" width="13.005" customWidth="1" bestFit="1" hidden="1"/>
    <col min="233" max="233" style="137" width="13.005" customWidth="1" bestFit="1" hidden="1"/>
    <col min="234" max="234" style="137" width="13.005" customWidth="1" bestFit="1" hidden="1"/>
    <col min="235" max="235" style="137" width="13.005" customWidth="1" bestFit="1" hidden="1"/>
    <col min="236" max="236" style="137" width="13.005" customWidth="1" bestFit="1" hidden="1"/>
    <col min="237" max="237" style="137" width="13.005" customWidth="1" bestFit="1" hidden="1"/>
    <col min="238" max="238" style="137" width="13.005" customWidth="1" bestFit="1" hidden="1"/>
    <col min="239" max="239" style="137" width="13.005" customWidth="1" bestFit="1" hidden="1"/>
    <col min="240" max="240" style="137" width="13.005" customWidth="1" bestFit="1" hidden="1"/>
    <col min="241" max="241" style="137" width="13.005" customWidth="1" bestFit="1" hidden="1"/>
    <col min="242" max="242" style="137" width="13.005" customWidth="1" bestFit="1" hidden="1"/>
    <col min="243" max="243" style="137" width="13.005" customWidth="1" bestFit="1" hidden="1"/>
    <col min="244" max="244" style="137" width="13.005" customWidth="1" bestFit="1" hidden="1"/>
    <col min="245" max="245" style="137" width="13.005" customWidth="1" bestFit="1" hidden="1"/>
    <col min="246" max="246" style="137" width="13.005" customWidth="1" bestFit="1" hidden="1"/>
    <col min="247" max="247" style="137" width="13.005" customWidth="1" bestFit="1" hidden="1"/>
    <col min="248" max="248" style="137" width="13.005" customWidth="1" bestFit="1" hidden="1"/>
    <col min="249" max="249" style="137" width="13.005" customWidth="1" bestFit="1" hidden="1"/>
    <col min="250" max="250" style="137" width="13.005" customWidth="1" bestFit="1" hidden="1"/>
    <col min="251" max="251" style="137" width="13.005" customWidth="1" bestFit="1" hidden="1"/>
    <col min="252" max="252" style="137" width="13.005" customWidth="1" bestFit="1" hidden="1"/>
    <col min="253" max="253" style="137" width="13.005" customWidth="1" bestFit="1"/>
  </cols>
  <sheetData>
    <row x14ac:dyDescent="0.25" r="1" customHeight="1" ht="18" customFormat="1" s="1">
      <c r="A1" s="141"/>
      <c r="B1" s="3" t="s">
        <v>0</v>
      </c>
      <c r="C1" s="3" t="s">
        <v>410</v>
      </c>
      <c r="D1" s="142" t="s">
        <v>411</v>
      </c>
      <c r="E1" s="142" t="s">
        <v>412</v>
      </c>
      <c r="F1" s="142" t="s">
        <v>413</v>
      </c>
      <c r="G1" s="3" t="s">
        <v>414</v>
      </c>
      <c r="H1" s="3" t="s">
        <v>415</v>
      </c>
      <c r="I1" s="5" t="s">
        <v>416</v>
      </c>
      <c r="J1" s="18"/>
      <c r="K1" s="5" t="s">
        <v>417</v>
      </c>
      <c r="L1" s="5" t="s">
        <v>418</v>
      </c>
      <c r="M1" s="5" t="s">
        <v>419</v>
      </c>
      <c r="N1" s="5" t="s">
        <v>420</v>
      </c>
      <c r="O1" s="5" t="s">
        <v>421</v>
      </c>
      <c r="P1" s="261" t="s">
        <v>422</v>
      </c>
      <c r="Q1" s="8" t="s">
        <v>8</v>
      </c>
      <c r="R1" s="9"/>
      <c r="S1" s="9"/>
      <c r="T1" s="9"/>
      <c r="U1" s="9"/>
      <c r="V1" s="145" t="s">
        <v>9</v>
      </c>
      <c r="W1" s="7"/>
      <c r="X1" s="7"/>
      <c r="Y1" s="7"/>
      <c r="Z1" s="7"/>
      <c r="AA1" s="8" t="s">
        <v>10</v>
      </c>
      <c r="AB1" s="9"/>
      <c r="AC1" s="9"/>
      <c r="AD1" s="9"/>
      <c r="AE1" s="9"/>
      <c r="AF1" s="145" t="s">
        <v>11</v>
      </c>
      <c r="AG1" s="7"/>
      <c r="AH1" s="7"/>
      <c r="AI1" s="7"/>
      <c r="AJ1" s="7"/>
      <c r="AK1" s="145" t="s">
        <v>12</v>
      </c>
      <c r="AL1" s="7"/>
      <c r="AM1" s="7"/>
      <c r="AN1" s="7"/>
      <c r="AO1" s="7"/>
      <c r="AP1" s="145" t="s">
        <v>13</v>
      </c>
      <c r="AQ1" s="7"/>
      <c r="AR1" s="7"/>
      <c r="AS1" s="7"/>
      <c r="AT1" s="7"/>
      <c r="AU1" s="145" t="s">
        <v>14</v>
      </c>
      <c r="AV1" s="7"/>
      <c r="AW1" s="7"/>
      <c r="AX1" s="7"/>
      <c r="AY1" s="7"/>
      <c r="AZ1" s="145" t="s">
        <v>15</v>
      </c>
      <c r="BA1" s="7"/>
      <c r="BB1" s="7"/>
      <c r="BC1" s="7"/>
      <c r="BD1" s="7"/>
      <c r="BE1" s="146" t="s">
        <v>16</v>
      </c>
      <c r="BF1" s="262"/>
      <c r="BG1" s="262"/>
      <c r="BH1" s="262"/>
      <c r="BI1" s="263"/>
      <c r="BJ1" s="146" t="s">
        <v>17</v>
      </c>
      <c r="BK1" s="262"/>
      <c r="BL1" s="262"/>
      <c r="BM1" s="262"/>
      <c r="BN1" s="263"/>
      <c r="BO1" s="145" t="s">
        <v>18</v>
      </c>
      <c r="BP1" s="7"/>
      <c r="BQ1" s="7"/>
      <c r="BR1" s="7"/>
      <c r="BS1" s="7"/>
      <c r="BT1" s="8" t="s">
        <v>19</v>
      </c>
      <c r="BU1" s="9"/>
      <c r="BV1" s="9"/>
      <c r="BW1" s="9"/>
      <c r="BX1" s="9"/>
      <c r="BY1" s="3" t="s">
        <v>20</v>
      </c>
      <c r="BZ1" s="141"/>
      <c r="CA1" s="141"/>
      <c r="CB1" s="141"/>
      <c r="CC1" s="141"/>
      <c r="CD1" s="141"/>
      <c r="CE1" s="141"/>
      <c r="CF1" s="141"/>
      <c r="CG1" s="141"/>
      <c r="CH1" s="141"/>
      <c r="CI1" s="141"/>
      <c r="CJ1" s="141"/>
      <c r="CK1" s="141"/>
      <c r="CL1" s="141"/>
      <c r="CM1" s="141"/>
      <c r="CN1" s="141"/>
      <c r="CO1" s="141"/>
      <c r="CP1" s="141"/>
      <c r="CQ1" s="141"/>
      <c r="CR1" s="141"/>
      <c r="CS1" s="141"/>
      <c r="CT1" s="141"/>
      <c r="CU1" s="141"/>
      <c r="CV1" s="141"/>
      <c r="CW1" s="141"/>
      <c r="CX1" s="141"/>
      <c r="CY1" s="141"/>
      <c r="CZ1" s="141"/>
      <c r="DA1" s="141"/>
      <c r="DB1" s="141"/>
      <c r="DC1" s="141"/>
      <c r="DD1" s="141"/>
      <c r="DE1" s="141"/>
      <c r="DF1" s="141"/>
      <c r="DG1" s="141"/>
      <c r="DH1" s="141"/>
      <c r="DI1" s="141"/>
      <c r="DJ1" s="141"/>
      <c r="DK1" s="141"/>
      <c r="DL1" s="141"/>
      <c r="DM1" s="141"/>
      <c r="DN1" s="141"/>
      <c r="DO1" s="141"/>
      <c r="DP1" s="141"/>
      <c r="DQ1" s="141"/>
      <c r="DR1" s="141"/>
      <c r="DS1" s="141"/>
      <c r="DT1" s="141"/>
      <c r="DU1" s="141"/>
      <c r="DV1" s="141"/>
      <c r="DW1" s="141"/>
      <c r="DX1" s="141"/>
      <c r="DY1" s="141"/>
      <c r="DZ1" s="141"/>
      <c r="EA1" s="141"/>
      <c r="EB1" s="141"/>
      <c r="EC1" s="141"/>
      <c r="ED1" s="141"/>
      <c r="EE1" s="141"/>
      <c r="EF1" s="141"/>
      <c r="EG1" s="141"/>
      <c r="EH1" s="141"/>
      <c r="EI1" s="141"/>
      <c r="EJ1" s="141"/>
      <c r="EK1" s="141"/>
      <c r="EL1" s="141"/>
      <c r="EM1" s="141"/>
      <c r="EN1" s="141"/>
      <c r="EO1" s="141"/>
      <c r="EP1" s="141"/>
      <c r="EQ1" s="141"/>
      <c r="ER1" s="141"/>
      <c r="ES1" s="141"/>
      <c r="ET1" s="141"/>
      <c r="EU1" s="141"/>
      <c r="EV1" s="141"/>
      <c r="EW1" s="141"/>
      <c r="EX1" s="141"/>
      <c r="EY1" s="141"/>
      <c r="EZ1" s="141"/>
      <c r="FA1" s="141"/>
      <c r="FB1" s="141"/>
      <c r="FC1" s="141"/>
      <c r="FD1" s="141"/>
      <c r="FE1" s="141"/>
      <c r="FF1" s="141"/>
      <c r="FG1" s="141"/>
      <c r="FH1" s="141"/>
      <c r="FI1" s="141"/>
      <c r="FJ1" s="141"/>
      <c r="FK1" s="141"/>
      <c r="FL1" s="141"/>
      <c r="FM1" s="141"/>
      <c r="FN1" s="141"/>
      <c r="FO1" s="141"/>
      <c r="FP1" s="141"/>
      <c r="FQ1" s="141"/>
      <c r="FR1" s="141"/>
      <c r="FS1" s="141"/>
      <c r="FT1" s="141"/>
      <c r="FU1" s="141"/>
      <c r="FV1" s="141"/>
      <c r="FW1" s="141"/>
      <c r="FX1" s="141"/>
      <c r="FY1" s="141"/>
      <c r="FZ1" s="141"/>
      <c r="GA1" s="141"/>
      <c r="GB1" s="141"/>
      <c r="GC1" s="141"/>
      <c r="GD1" s="141"/>
      <c r="GE1" s="141"/>
      <c r="GF1" s="141"/>
      <c r="GG1" s="141"/>
      <c r="GH1" s="141"/>
      <c r="GI1" s="141"/>
      <c r="GJ1" s="141"/>
      <c r="GK1" s="141"/>
      <c r="GL1" s="141"/>
      <c r="GM1" s="141"/>
      <c r="GN1" s="141"/>
      <c r="GO1" s="141"/>
      <c r="GP1" s="141"/>
      <c r="GQ1" s="141"/>
      <c r="GR1" s="141"/>
      <c r="GS1" s="141"/>
      <c r="GT1" s="141"/>
      <c r="GU1" s="141"/>
      <c r="GV1" s="141"/>
      <c r="GW1" s="141"/>
      <c r="GX1" s="141"/>
      <c r="GY1" s="141"/>
      <c r="GZ1" s="141"/>
      <c r="HA1" s="141"/>
      <c r="HB1" s="141"/>
      <c r="HC1" s="141"/>
      <c r="HD1" s="141"/>
      <c r="HE1" s="141"/>
      <c r="HF1" s="141"/>
      <c r="HG1" s="141"/>
      <c r="HH1" s="141"/>
      <c r="HI1" s="141"/>
      <c r="HJ1" s="141"/>
      <c r="HK1" s="141"/>
      <c r="HL1" s="141"/>
      <c r="HM1" s="141"/>
      <c r="HN1" s="141"/>
      <c r="HO1" s="141"/>
      <c r="HP1" s="141"/>
      <c r="HQ1" s="141"/>
      <c r="HR1" s="141"/>
      <c r="HS1" s="141"/>
      <c r="HT1" s="141"/>
      <c r="HU1" s="141"/>
      <c r="HV1" s="141"/>
      <c r="HW1" s="141"/>
      <c r="HX1" s="141"/>
      <c r="HY1" s="141"/>
      <c r="HZ1" s="141"/>
      <c r="IA1" s="141"/>
      <c r="IB1" s="141"/>
      <c r="IC1" s="141"/>
      <c r="ID1" s="141"/>
      <c r="IE1" s="141"/>
      <c r="IF1" s="141"/>
      <c r="IG1" s="141"/>
      <c r="IH1" s="141"/>
      <c r="II1" s="141"/>
      <c r="IJ1" s="141"/>
      <c r="IK1" s="141"/>
      <c r="IL1" s="141"/>
      <c r="IM1" s="141"/>
      <c r="IN1" s="141"/>
      <c r="IO1" s="141"/>
      <c r="IP1" s="141"/>
      <c r="IQ1" s="141"/>
      <c r="IR1" s="141"/>
      <c r="IS1" s="141"/>
    </row>
    <row x14ac:dyDescent="0.25" r="2" customHeight="1" ht="46.04999999999999" customFormat="1" s="1">
      <c r="A2" s="141"/>
      <c r="B2" s="150"/>
      <c r="C2" s="150"/>
      <c r="D2" s="151"/>
      <c r="E2" s="151"/>
      <c r="F2" s="151"/>
      <c r="G2" s="150"/>
      <c r="H2" s="4"/>
      <c r="I2" s="4"/>
      <c r="J2" s="18" t="s">
        <v>423</v>
      </c>
      <c r="K2" s="4"/>
      <c r="L2" s="4"/>
      <c r="M2" s="4"/>
      <c r="N2" s="4"/>
      <c r="O2" s="4"/>
      <c r="P2" s="264"/>
      <c r="Q2" s="154" t="s">
        <v>424</v>
      </c>
      <c r="R2" s="155" t="s">
        <v>425</v>
      </c>
      <c r="S2" s="155" t="s">
        <v>449</v>
      </c>
      <c r="T2" s="155" t="s">
        <v>450</v>
      </c>
      <c r="U2" s="157" t="s">
        <v>23</v>
      </c>
      <c r="V2" s="154" t="s">
        <v>424</v>
      </c>
      <c r="W2" s="155" t="s">
        <v>425</v>
      </c>
      <c r="X2" s="155" t="s">
        <v>449</v>
      </c>
      <c r="Y2" s="155" t="s">
        <v>450</v>
      </c>
      <c r="Z2" s="158" t="s">
        <v>23</v>
      </c>
      <c r="AA2" s="154" t="s">
        <v>424</v>
      </c>
      <c r="AB2" s="155" t="s">
        <v>425</v>
      </c>
      <c r="AC2" s="155" t="s">
        <v>449</v>
      </c>
      <c r="AD2" s="155" t="s">
        <v>450</v>
      </c>
      <c r="AE2" s="157" t="s">
        <v>23</v>
      </c>
      <c r="AF2" s="154" t="s">
        <v>424</v>
      </c>
      <c r="AG2" s="155" t="s">
        <v>425</v>
      </c>
      <c r="AH2" s="155" t="s">
        <v>449</v>
      </c>
      <c r="AI2" s="155" t="s">
        <v>450</v>
      </c>
      <c r="AJ2" s="158" t="s">
        <v>23</v>
      </c>
      <c r="AK2" s="154" t="s">
        <v>424</v>
      </c>
      <c r="AL2" s="155" t="s">
        <v>425</v>
      </c>
      <c r="AM2" s="155" t="s">
        <v>449</v>
      </c>
      <c r="AN2" s="155" t="s">
        <v>450</v>
      </c>
      <c r="AO2" s="158" t="s">
        <v>23</v>
      </c>
      <c r="AP2" s="154" t="s">
        <v>424</v>
      </c>
      <c r="AQ2" s="155" t="s">
        <v>425</v>
      </c>
      <c r="AR2" s="155" t="s">
        <v>449</v>
      </c>
      <c r="AS2" s="155" t="s">
        <v>450</v>
      </c>
      <c r="AT2" s="158" t="s">
        <v>23</v>
      </c>
      <c r="AU2" s="154" t="s">
        <v>424</v>
      </c>
      <c r="AV2" s="155" t="s">
        <v>425</v>
      </c>
      <c r="AW2" s="155" t="s">
        <v>449</v>
      </c>
      <c r="AX2" s="155" t="s">
        <v>450</v>
      </c>
      <c r="AY2" s="158" t="s">
        <v>23</v>
      </c>
      <c r="AZ2" s="154" t="s">
        <v>424</v>
      </c>
      <c r="BA2" s="155" t="s">
        <v>425</v>
      </c>
      <c r="BB2" s="155" t="s">
        <v>449</v>
      </c>
      <c r="BC2" s="155" t="s">
        <v>450</v>
      </c>
      <c r="BD2" s="159" t="s">
        <v>23</v>
      </c>
      <c r="BE2" s="265" t="s">
        <v>424</v>
      </c>
      <c r="BF2" s="266" t="s">
        <v>425</v>
      </c>
      <c r="BG2" s="266" t="s">
        <v>449</v>
      </c>
      <c r="BH2" s="266" t="s">
        <v>450</v>
      </c>
      <c r="BI2" s="267" t="s">
        <v>23</v>
      </c>
      <c r="BJ2" s="154" t="s">
        <v>424</v>
      </c>
      <c r="BK2" s="155" t="s">
        <v>425</v>
      </c>
      <c r="BL2" s="155" t="s">
        <v>449</v>
      </c>
      <c r="BM2" s="155" t="s">
        <v>450</v>
      </c>
      <c r="BN2" s="268" t="s">
        <v>23</v>
      </c>
      <c r="BO2" s="154" t="s">
        <v>424</v>
      </c>
      <c r="BP2" s="155" t="s">
        <v>425</v>
      </c>
      <c r="BQ2" s="155" t="s">
        <v>449</v>
      </c>
      <c r="BR2" s="155" t="s">
        <v>450</v>
      </c>
      <c r="BS2" s="158" t="s">
        <v>23</v>
      </c>
      <c r="BT2" s="154" t="s">
        <v>424</v>
      </c>
      <c r="BU2" s="155" t="s">
        <v>425</v>
      </c>
      <c r="BV2" s="155" t="s">
        <v>449</v>
      </c>
      <c r="BW2" s="155" t="s">
        <v>450</v>
      </c>
      <c r="BX2" s="158" t="s">
        <v>23</v>
      </c>
      <c r="BY2" s="4"/>
      <c r="BZ2" s="141"/>
      <c r="CA2" s="141"/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1"/>
      <c r="CT2" s="141"/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1"/>
      <c r="DJ2" s="141"/>
      <c r="DK2" s="141"/>
      <c r="DL2" s="141"/>
      <c r="DM2" s="141"/>
      <c r="DN2" s="141"/>
      <c r="DO2" s="141"/>
      <c r="DP2" s="141"/>
      <c r="DQ2" s="141"/>
      <c r="DR2" s="141"/>
      <c r="DS2" s="141"/>
      <c r="DT2" s="141"/>
      <c r="DU2" s="141"/>
      <c r="DV2" s="141"/>
      <c r="DW2" s="141"/>
      <c r="DX2" s="141"/>
      <c r="DY2" s="141"/>
      <c r="DZ2" s="141"/>
      <c r="EA2" s="141"/>
      <c r="EB2" s="141"/>
      <c r="EC2" s="141"/>
      <c r="ED2" s="141"/>
      <c r="EE2" s="141"/>
      <c r="EF2" s="141"/>
      <c r="EG2" s="141"/>
      <c r="EH2" s="141"/>
      <c r="EI2" s="141"/>
      <c r="EJ2" s="141"/>
      <c r="EK2" s="141"/>
      <c r="EL2" s="141"/>
      <c r="EM2" s="141"/>
      <c r="EN2" s="141"/>
      <c r="EO2" s="141"/>
      <c r="EP2" s="141"/>
      <c r="EQ2" s="141"/>
      <c r="ER2" s="141"/>
      <c r="ES2" s="141"/>
      <c r="ET2" s="141"/>
      <c r="EU2" s="141"/>
      <c r="EV2" s="141"/>
      <c r="EW2" s="141"/>
      <c r="EX2" s="141"/>
      <c r="EY2" s="141"/>
      <c r="EZ2" s="141"/>
      <c r="FA2" s="141"/>
      <c r="FB2" s="141"/>
      <c r="FC2" s="141"/>
      <c r="FD2" s="141"/>
      <c r="FE2" s="141"/>
      <c r="FF2" s="141"/>
      <c r="FG2" s="141"/>
      <c r="FH2" s="141"/>
      <c r="FI2" s="141"/>
      <c r="FJ2" s="141"/>
      <c r="FK2" s="141"/>
      <c r="FL2" s="141"/>
      <c r="FM2" s="141"/>
      <c r="FN2" s="141"/>
      <c r="FO2" s="141"/>
      <c r="FP2" s="141"/>
      <c r="FQ2" s="141"/>
      <c r="FR2" s="141"/>
      <c r="FS2" s="141"/>
      <c r="FT2" s="141"/>
      <c r="FU2" s="141"/>
      <c r="FV2" s="141"/>
      <c r="FW2" s="141"/>
      <c r="FX2" s="141"/>
      <c r="FY2" s="141"/>
      <c r="FZ2" s="141"/>
      <c r="GA2" s="141"/>
      <c r="GB2" s="141"/>
      <c r="GC2" s="141"/>
      <c r="GD2" s="141"/>
      <c r="GE2" s="141"/>
      <c r="GF2" s="141"/>
      <c r="GG2" s="141"/>
      <c r="GH2" s="141"/>
      <c r="GI2" s="141"/>
      <c r="GJ2" s="141"/>
      <c r="GK2" s="141"/>
      <c r="GL2" s="141"/>
      <c r="GM2" s="141"/>
      <c r="GN2" s="141"/>
      <c r="GO2" s="141"/>
      <c r="GP2" s="141"/>
      <c r="GQ2" s="141"/>
      <c r="GR2" s="141"/>
      <c r="GS2" s="141"/>
      <c r="GT2" s="141"/>
      <c r="GU2" s="141"/>
      <c r="GV2" s="141"/>
      <c r="GW2" s="141"/>
      <c r="GX2" s="141"/>
      <c r="GY2" s="141"/>
      <c r="GZ2" s="141"/>
      <c r="HA2" s="141"/>
      <c r="HB2" s="141"/>
      <c r="HC2" s="141"/>
      <c r="HD2" s="141"/>
      <c r="HE2" s="141"/>
      <c r="HF2" s="141"/>
      <c r="HG2" s="141"/>
      <c r="HH2" s="141"/>
      <c r="HI2" s="141"/>
      <c r="HJ2" s="141"/>
      <c r="HK2" s="141"/>
      <c r="HL2" s="141"/>
      <c r="HM2" s="141"/>
      <c r="HN2" s="141"/>
      <c r="HO2" s="141"/>
      <c r="HP2" s="141"/>
      <c r="HQ2" s="141"/>
      <c r="HR2" s="141"/>
      <c r="HS2" s="141"/>
      <c r="HT2" s="141"/>
      <c r="HU2" s="141"/>
      <c r="HV2" s="141"/>
      <c r="HW2" s="141"/>
      <c r="HX2" s="141"/>
      <c r="HY2" s="141"/>
      <c r="HZ2" s="141"/>
      <c r="IA2" s="141"/>
      <c r="IB2" s="141"/>
      <c r="IC2" s="141"/>
      <c r="ID2" s="141"/>
      <c r="IE2" s="141"/>
      <c r="IF2" s="141"/>
      <c r="IG2" s="141"/>
      <c r="IH2" s="141"/>
      <c r="II2" s="141"/>
      <c r="IJ2" s="141"/>
      <c r="IK2" s="141"/>
      <c r="IL2" s="141"/>
      <c r="IM2" s="141"/>
      <c r="IN2" s="141"/>
      <c r="IO2" s="141"/>
      <c r="IP2" s="141"/>
      <c r="IQ2" s="141"/>
      <c r="IR2" s="141"/>
      <c r="IS2" s="141"/>
    </row>
    <row x14ac:dyDescent="0.25" r="3" customHeight="1" ht="18.7">
      <c r="A3" s="54"/>
      <c r="B3" s="163" t="s">
        <v>428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6"/>
      <c r="R3" s="166"/>
      <c r="S3" s="166"/>
      <c r="T3" s="166"/>
      <c r="U3" s="166"/>
      <c r="V3" s="269"/>
      <c r="W3" s="166"/>
      <c r="X3" s="166"/>
      <c r="Y3" s="166"/>
      <c r="Z3" s="166"/>
      <c r="AA3" s="166"/>
      <c r="AB3" s="166"/>
      <c r="AC3" s="166"/>
      <c r="AD3" s="166"/>
      <c r="AE3" s="166"/>
      <c r="AF3" s="269"/>
      <c r="AG3" s="166"/>
      <c r="AH3" s="166"/>
      <c r="AI3" s="166"/>
      <c r="AJ3" s="166"/>
      <c r="AK3" s="166"/>
      <c r="AL3" s="166"/>
      <c r="AM3" s="166"/>
      <c r="AN3" s="166"/>
      <c r="AO3" s="166"/>
      <c r="AP3" s="269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270"/>
      <c r="BF3" s="40"/>
      <c r="BG3" s="40"/>
      <c r="BH3" s="40"/>
      <c r="BI3" s="77"/>
      <c r="BJ3" s="166"/>
      <c r="BK3" s="166"/>
      <c r="BL3" s="166"/>
      <c r="BM3" s="166"/>
      <c r="BN3" s="168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9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</row>
    <row x14ac:dyDescent="0.25" r="4" customHeight="1" ht="25.05">
      <c r="A4" s="54"/>
      <c r="B4" s="210"/>
      <c r="C4" s="211" t="s">
        <v>451</v>
      </c>
      <c r="D4" s="271"/>
      <c r="E4" s="271"/>
      <c r="F4" s="272"/>
      <c r="G4" s="174" t="s">
        <v>430</v>
      </c>
      <c r="H4" s="57" t="s">
        <v>452</v>
      </c>
      <c r="I4" s="79"/>
      <c r="J4" s="273"/>
      <c r="K4" s="79"/>
      <c r="L4" s="274"/>
      <c r="M4" s="275">
        <f>SUM(T4+Y4+AD4+AI4+AN4+AS4+AX4+BC4+BC4+BH4+BM4+BR4+BW4)</f>
      </c>
      <c r="N4" s="276"/>
      <c r="O4" s="276"/>
      <c r="P4" s="209">
        <f>L4-M4</f>
      </c>
      <c r="Q4" s="206"/>
      <c r="R4" s="184"/>
      <c r="S4" s="184"/>
      <c r="T4" s="185"/>
      <c r="U4" s="277"/>
      <c r="V4" s="105"/>
      <c r="W4" s="105"/>
      <c r="X4" s="105"/>
      <c r="Y4" s="105"/>
      <c r="Z4" s="51"/>
      <c r="AA4" s="180"/>
      <c r="AB4" s="105"/>
      <c r="AC4" s="105"/>
      <c r="AD4" s="105"/>
      <c r="AE4" s="182"/>
      <c r="AF4" s="183"/>
      <c r="AG4" s="181"/>
      <c r="AH4" s="181"/>
      <c r="AI4" s="92"/>
      <c r="AJ4" s="51"/>
      <c r="AK4" s="278"/>
      <c r="AL4" s="181"/>
      <c r="AM4" s="181"/>
      <c r="AN4" s="92"/>
      <c r="AO4" s="182"/>
      <c r="AP4" s="183"/>
      <c r="AQ4" s="181"/>
      <c r="AR4" s="181"/>
      <c r="AS4" s="181"/>
      <c r="AT4" s="52"/>
      <c r="AU4" s="279"/>
      <c r="AV4" s="52"/>
      <c r="AW4" s="52"/>
      <c r="AX4" s="52"/>
      <c r="AY4" s="182"/>
      <c r="AZ4" s="183"/>
      <c r="BA4" s="181"/>
      <c r="BB4" s="181"/>
      <c r="BC4" s="181"/>
      <c r="BD4" s="52"/>
      <c r="BE4" s="280"/>
      <c r="BF4" s="52"/>
      <c r="BG4" s="52"/>
      <c r="BH4" s="52"/>
      <c r="BI4" s="58"/>
      <c r="BJ4" s="183"/>
      <c r="BK4" s="181"/>
      <c r="BL4" s="181"/>
      <c r="BM4" s="181"/>
      <c r="BN4" s="58"/>
      <c r="BO4" s="62"/>
      <c r="BP4" s="52"/>
      <c r="BQ4" s="52"/>
      <c r="BR4" s="52"/>
      <c r="BS4" s="182"/>
      <c r="BT4" s="279"/>
      <c r="BU4" s="52"/>
      <c r="BV4" s="52"/>
      <c r="BW4" s="52"/>
      <c r="BX4" s="182"/>
      <c r="BY4" s="281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</row>
    <row x14ac:dyDescent="0.25" r="5" customHeight="1" ht="15">
      <c r="A5" s="54"/>
      <c r="B5" s="282"/>
      <c r="C5" s="283"/>
      <c r="D5" s="284"/>
      <c r="E5" s="284"/>
      <c r="F5" s="284"/>
      <c r="G5" s="285" t="s">
        <v>432</v>
      </c>
      <c r="H5" s="286"/>
      <c r="I5" s="286"/>
      <c r="J5" s="286"/>
      <c r="K5" s="286"/>
      <c r="L5" s="286">
        <f>SUM(L4:L4)</f>
      </c>
      <c r="M5" s="286">
        <f>SUM(M4:M4)</f>
      </c>
      <c r="N5" s="286">
        <f>SUM(N4:N4)</f>
      </c>
      <c r="O5" s="286">
        <f>SUM(O4:O4)</f>
      </c>
      <c r="P5" s="286">
        <f>SUM(P4:P4)</f>
      </c>
      <c r="Q5" s="287"/>
      <c r="R5" s="287"/>
      <c r="S5" s="287"/>
      <c r="T5" s="288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8"/>
      <c r="AJ5" s="287"/>
      <c r="AK5" s="287"/>
      <c r="AL5" s="287"/>
      <c r="AM5" s="287"/>
      <c r="AN5" s="288"/>
      <c r="AO5" s="287"/>
      <c r="AP5" s="287"/>
      <c r="AQ5" s="287"/>
      <c r="AR5" s="287"/>
      <c r="AS5" s="287"/>
      <c r="AT5" s="287"/>
      <c r="AU5" s="287"/>
      <c r="AV5" s="287"/>
      <c r="AW5" s="287"/>
      <c r="AX5" s="287"/>
      <c r="AY5" s="287"/>
      <c r="AZ5" s="287"/>
      <c r="BA5" s="287"/>
      <c r="BB5" s="287"/>
      <c r="BC5" s="287"/>
      <c r="BD5" s="287"/>
      <c r="BE5" s="289"/>
      <c r="BF5" s="287"/>
      <c r="BG5" s="287"/>
      <c r="BH5" s="287"/>
      <c r="BI5" s="290"/>
      <c r="BJ5" s="287"/>
      <c r="BK5" s="287"/>
      <c r="BL5" s="287"/>
      <c r="BM5" s="287"/>
      <c r="BN5" s="290"/>
      <c r="BO5" s="287"/>
      <c r="BP5" s="287"/>
      <c r="BQ5" s="287"/>
      <c r="BR5" s="287"/>
      <c r="BS5" s="287"/>
      <c r="BT5" s="287"/>
      <c r="BU5" s="287"/>
      <c r="BV5" s="287"/>
      <c r="BW5" s="287"/>
      <c r="BX5" s="287"/>
      <c r="BY5" s="291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</row>
    <row x14ac:dyDescent="0.25" r="6" customHeight="1" ht="25.05">
      <c r="A6" s="54"/>
      <c r="B6" s="201"/>
      <c r="C6" s="202" t="s">
        <v>433</v>
      </c>
      <c r="D6" s="203"/>
      <c r="E6" s="203"/>
      <c r="F6" s="204"/>
      <c r="G6" s="174" t="s">
        <v>430</v>
      </c>
      <c r="H6" s="57" t="s">
        <v>453</v>
      </c>
      <c r="I6" s="79"/>
      <c r="J6" s="79"/>
      <c r="K6" s="79"/>
      <c r="L6" s="274">
        <f>SUM(I6:K6)</f>
      </c>
      <c r="M6" s="275">
        <f>SUM(T6+Y6+AD6+AI6+AN6+AS6+AX6+BC6+BC6+BH6+BM6+BR6+BW6)</f>
      </c>
      <c r="N6" s="276"/>
      <c r="O6" s="276"/>
      <c r="P6" s="209">
        <f>L6-M6</f>
      </c>
      <c r="Q6" s="206"/>
      <c r="R6" s="184"/>
      <c r="S6" s="184"/>
      <c r="T6" s="185"/>
      <c r="U6" s="207"/>
      <c r="V6" s="184"/>
      <c r="W6" s="184"/>
      <c r="X6" s="184"/>
      <c r="Y6" s="185"/>
      <c r="Z6" s="186"/>
      <c r="AA6" s="206"/>
      <c r="AB6" s="184"/>
      <c r="AC6" s="184"/>
      <c r="AD6" s="185"/>
      <c r="AE6" s="207"/>
      <c r="AF6" s="186"/>
      <c r="AG6" s="186"/>
      <c r="AH6" s="186"/>
      <c r="AI6" s="292"/>
      <c r="AJ6" s="186"/>
      <c r="AK6" s="279"/>
      <c r="AL6" s="52"/>
      <c r="AM6" s="52"/>
      <c r="AN6" s="92"/>
      <c r="AO6" s="182"/>
      <c r="AP6" s="183"/>
      <c r="AQ6" s="181"/>
      <c r="AR6" s="181"/>
      <c r="AS6" s="181"/>
      <c r="AT6" s="52"/>
      <c r="AU6" s="279"/>
      <c r="AV6" s="52"/>
      <c r="AW6" s="52"/>
      <c r="AX6" s="52"/>
      <c r="AY6" s="182"/>
      <c r="AZ6" s="183"/>
      <c r="BA6" s="181"/>
      <c r="BB6" s="181"/>
      <c r="BC6" s="181"/>
      <c r="BD6" s="52"/>
      <c r="BE6" s="280"/>
      <c r="BF6" s="52"/>
      <c r="BG6" s="52"/>
      <c r="BH6" s="52"/>
      <c r="BI6" s="58"/>
      <c r="BJ6" s="183"/>
      <c r="BK6" s="181"/>
      <c r="BL6" s="181"/>
      <c r="BM6" s="181"/>
      <c r="BN6" s="58"/>
      <c r="BO6" s="62"/>
      <c r="BP6" s="52"/>
      <c r="BQ6" s="52"/>
      <c r="BR6" s="52"/>
      <c r="BS6" s="182"/>
      <c r="BT6" s="279"/>
      <c r="BU6" s="52"/>
      <c r="BV6" s="52"/>
      <c r="BW6" s="52"/>
      <c r="BX6" s="182"/>
      <c r="BY6" s="188" t="s">
        <v>454</v>
      </c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</row>
    <row x14ac:dyDescent="0.25" r="7" customHeight="1" ht="25.05">
      <c r="A7" s="54"/>
      <c r="B7" s="210"/>
      <c r="C7" s="211"/>
      <c r="D7" s="271"/>
      <c r="E7" s="271"/>
      <c r="F7" s="272"/>
      <c r="G7" s="174" t="s">
        <v>435</v>
      </c>
      <c r="H7" s="57" t="s">
        <v>453</v>
      </c>
      <c r="I7" s="79"/>
      <c r="J7" s="79"/>
      <c r="K7" s="79"/>
      <c r="L7" s="274">
        <f>SUM(I7:K7)</f>
      </c>
      <c r="M7" s="275">
        <f>SUM(T7+Y7+AD7+AI7+AN7+AS7+AX7+BC7+BC7+BH7+BM7+BR7+BW7)</f>
      </c>
      <c r="N7" s="276"/>
      <c r="O7" s="276"/>
      <c r="P7" s="209">
        <f>L7-M7</f>
      </c>
      <c r="Q7" s="180"/>
      <c r="R7" s="105"/>
      <c r="S7" s="105"/>
      <c r="T7" s="208"/>
      <c r="U7" s="182"/>
      <c r="V7" s="105"/>
      <c r="W7" s="105"/>
      <c r="X7" s="105"/>
      <c r="Y7" s="208"/>
      <c r="Z7" s="51"/>
      <c r="AA7" s="206"/>
      <c r="AB7" s="184"/>
      <c r="AC7" s="184"/>
      <c r="AD7" s="185"/>
      <c r="AE7" s="293"/>
      <c r="AF7" s="294"/>
      <c r="AG7" s="294"/>
      <c r="AH7" s="294"/>
      <c r="AI7" s="295"/>
      <c r="AJ7" s="294"/>
      <c r="AK7" s="279"/>
      <c r="AL7" s="52"/>
      <c r="AM7" s="52"/>
      <c r="AN7" s="92"/>
      <c r="AO7" s="182"/>
      <c r="AP7" s="183"/>
      <c r="AQ7" s="181"/>
      <c r="AR7" s="181"/>
      <c r="AS7" s="181"/>
      <c r="AT7" s="52"/>
      <c r="AU7" s="279"/>
      <c r="AV7" s="52"/>
      <c r="AW7" s="52"/>
      <c r="AX7" s="52"/>
      <c r="AY7" s="182"/>
      <c r="AZ7" s="183"/>
      <c r="BA7" s="181"/>
      <c r="BB7" s="181"/>
      <c r="BC7" s="181"/>
      <c r="BD7" s="52"/>
      <c r="BE7" s="280"/>
      <c r="BF7" s="52"/>
      <c r="BG7" s="52"/>
      <c r="BH7" s="52"/>
      <c r="BI7" s="58"/>
      <c r="BJ7" s="183"/>
      <c r="BK7" s="181"/>
      <c r="BL7" s="181"/>
      <c r="BM7" s="181"/>
      <c r="BN7" s="58"/>
      <c r="BO7" s="62"/>
      <c r="BP7" s="52"/>
      <c r="BQ7" s="52"/>
      <c r="BR7" s="52"/>
      <c r="BS7" s="182"/>
      <c r="BT7" s="279"/>
      <c r="BU7" s="52"/>
      <c r="BV7" s="52"/>
      <c r="BW7" s="52"/>
      <c r="BX7" s="182"/>
      <c r="BY7" s="209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</row>
    <row x14ac:dyDescent="0.25" r="8" customHeight="1" ht="25.05">
      <c r="A8" s="54"/>
      <c r="B8" s="210"/>
      <c r="C8" s="211"/>
      <c r="D8" s="271"/>
      <c r="E8" s="271"/>
      <c r="F8" s="272"/>
      <c r="G8" s="174" t="s">
        <v>434</v>
      </c>
      <c r="H8" s="57" t="s">
        <v>453</v>
      </c>
      <c r="I8" s="79"/>
      <c r="J8" s="79"/>
      <c r="K8" s="79"/>
      <c r="L8" s="274">
        <f>SUM(I8:K8)</f>
      </c>
      <c r="M8" s="275">
        <f>SUM(T8+Y8+AD8+AI8+AN8+AS8+AX8+BC8+BC8+BH8+BM8+BR8+BW8)</f>
      </c>
      <c r="N8" s="276"/>
      <c r="O8" s="276"/>
      <c r="P8" s="209">
        <f>L8-M8</f>
      </c>
      <c r="Q8" s="180"/>
      <c r="R8" s="105"/>
      <c r="S8" s="105"/>
      <c r="T8" s="208"/>
      <c r="U8" s="182"/>
      <c r="V8" s="105"/>
      <c r="W8" s="105"/>
      <c r="X8" s="105"/>
      <c r="Y8" s="208"/>
      <c r="Z8" s="51"/>
      <c r="AA8" s="206"/>
      <c r="AB8" s="184"/>
      <c r="AC8" s="184"/>
      <c r="AD8" s="185"/>
      <c r="AE8" s="293"/>
      <c r="AF8" s="183"/>
      <c r="AG8" s="181"/>
      <c r="AH8" s="181"/>
      <c r="AI8" s="92"/>
      <c r="AJ8" s="51"/>
      <c r="AK8" s="279"/>
      <c r="AL8" s="52"/>
      <c r="AM8" s="52"/>
      <c r="AN8" s="52"/>
      <c r="AO8" s="182"/>
      <c r="AP8" s="183"/>
      <c r="AQ8" s="181"/>
      <c r="AR8" s="181"/>
      <c r="AS8" s="181"/>
      <c r="AT8" s="52"/>
      <c r="AU8" s="279"/>
      <c r="AV8" s="52"/>
      <c r="AW8" s="52"/>
      <c r="AX8" s="52"/>
      <c r="AY8" s="182"/>
      <c r="AZ8" s="183"/>
      <c r="BA8" s="181"/>
      <c r="BB8" s="181"/>
      <c r="BC8" s="181"/>
      <c r="BD8" s="52"/>
      <c r="BE8" s="280"/>
      <c r="BF8" s="52"/>
      <c r="BG8" s="52"/>
      <c r="BH8" s="52"/>
      <c r="BI8" s="58"/>
      <c r="BJ8" s="183"/>
      <c r="BK8" s="181"/>
      <c r="BL8" s="181"/>
      <c r="BM8" s="181"/>
      <c r="BN8" s="58"/>
      <c r="BO8" s="62"/>
      <c r="BP8" s="52"/>
      <c r="BQ8" s="52"/>
      <c r="BR8" s="52"/>
      <c r="BS8" s="182"/>
      <c r="BT8" s="279"/>
      <c r="BU8" s="52"/>
      <c r="BV8" s="52"/>
      <c r="BW8" s="52"/>
      <c r="BX8" s="182"/>
      <c r="BY8" s="209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</row>
    <row x14ac:dyDescent="0.25" r="9" customHeight="1" ht="15">
      <c r="A9" s="54"/>
      <c r="B9" s="282"/>
      <c r="C9" s="283"/>
      <c r="D9" s="284"/>
      <c r="E9" s="284"/>
      <c r="F9" s="284"/>
      <c r="G9" s="285" t="s">
        <v>432</v>
      </c>
      <c r="H9" s="286"/>
      <c r="I9" s="286"/>
      <c r="J9" s="286"/>
      <c r="K9" s="286"/>
      <c r="L9" s="286">
        <f>SUM(L6:L8)</f>
      </c>
      <c r="M9" s="286">
        <f>SUM(M6:M8)</f>
      </c>
      <c r="N9" s="286">
        <f>SUM(N6:N8)</f>
      </c>
      <c r="O9" s="286">
        <f>SUM(O6:O8)</f>
      </c>
      <c r="P9" s="286">
        <f>SUM(P6:P8)</f>
      </c>
      <c r="Q9" s="287"/>
      <c r="R9" s="287"/>
      <c r="S9" s="287"/>
      <c r="T9" s="288"/>
      <c r="U9" s="287"/>
      <c r="V9" s="287"/>
      <c r="W9" s="287"/>
      <c r="X9" s="287"/>
      <c r="Y9" s="288"/>
      <c r="Z9" s="287"/>
      <c r="AA9" s="287"/>
      <c r="AB9" s="287"/>
      <c r="AC9" s="287"/>
      <c r="AD9" s="288"/>
      <c r="AE9" s="291"/>
      <c r="AF9" s="287"/>
      <c r="AG9" s="287"/>
      <c r="AH9" s="287"/>
      <c r="AI9" s="288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9"/>
      <c r="BF9" s="287"/>
      <c r="BG9" s="287"/>
      <c r="BH9" s="287"/>
      <c r="BI9" s="290"/>
      <c r="BJ9" s="287"/>
      <c r="BK9" s="287"/>
      <c r="BL9" s="287"/>
      <c r="BM9" s="287"/>
      <c r="BN9" s="290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91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</row>
    <row x14ac:dyDescent="0.25" r="10" customHeight="1" ht="25.05">
      <c r="A10" s="54"/>
      <c r="B10" s="296"/>
      <c r="C10" s="296" t="s">
        <v>436</v>
      </c>
      <c r="D10" s="297"/>
      <c r="E10" s="297"/>
      <c r="F10" s="298"/>
      <c r="G10" s="174" t="s">
        <v>430</v>
      </c>
      <c r="H10" s="57" t="s">
        <v>455</v>
      </c>
      <c r="I10" s="79"/>
      <c r="J10" s="79"/>
      <c r="K10" s="79"/>
      <c r="L10" s="274">
        <f>SUM(I10:K10)</f>
      </c>
      <c r="M10" s="275">
        <f>SUM(T10+Y10+AD10+AI10+AN10+AS10+AX10+BC10+BC10+BH10+BM10+BR10+BW10)</f>
      </c>
      <c r="N10" s="276"/>
      <c r="O10" s="276"/>
      <c r="P10" s="209">
        <f>L10-M10</f>
      </c>
      <c r="Q10" s="180"/>
      <c r="R10" s="105"/>
      <c r="S10" s="105"/>
      <c r="T10" s="208"/>
      <c r="U10" s="182"/>
      <c r="V10" s="105"/>
      <c r="W10" s="105"/>
      <c r="X10" s="105"/>
      <c r="Y10" s="208"/>
      <c r="Z10" s="51"/>
      <c r="AA10" s="206"/>
      <c r="AB10" s="184"/>
      <c r="AC10" s="184"/>
      <c r="AD10" s="185"/>
      <c r="AE10" s="299"/>
      <c r="AF10" s="186"/>
      <c r="AG10" s="186"/>
      <c r="AH10" s="186"/>
      <c r="AI10" s="292"/>
      <c r="AJ10" s="186"/>
      <c r="AK10" s="300"/>
      <c r="AL10" s="186"/>
      <c r="AM10" s="186"/>
      <c r="AN10" s="301"/>
      <c r="AO10" s="207"/>
      <c r="AP10" s="183"/>
      <c r="AQ10" s="181"/>
      <c r="AR10" s="181"/>
      <c r="AS10" s="181"/>
      <c r="AT10" s="51"/>
      <c r="AU10" s="279"/>
      <c r="AV10" s="52"/>
      <c r="AW10" s="52"/>
      <c r="AX10" s="52"/>
      <c r="AY10" s="182"/>
      <c r="AZ10" s="183"/>
      <c r="BA10" s="181"/>
      <c r="BB10" s="181"/>
      <c r="BC10" s="181"/>
      <c r="BD10" s="51"/>
      <c r="BE10" s="280"/>
      <c r="BF10" s="52"/>
      <c r="BG10" s="52"/>
      <c r="BH10" s="52"/>
      <c r="BI10" s="58"/>
      <c r="BJ10" s="183"/>
      <c r="BK10" s="181"/>
      <c r="BL10" s="181"/>
      <c r="BM10" s="181"/>
      <c r="BN10" s="181"/>
      <c r="BO10" s="62"/>
      <c r="BP10" s="52"/>
      <c r="BQ10" s="52"/>
      <c r="BR10" s="52"/>
      <c r="BS10" s="182"/>
      <c r="BT10" s="279"/>
      <c r="BU10" s="52"/>
      <c r="BV10" s="52"/>
      <c r="BW10" s="52"/>
      <c r="BX10" s="182"/>
      <c r="BY10" s="209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</row>
    <row x14ac:dyDescent="0.25" r="11" customHeight="1" ht="25.05">
      <c r="A11" s="54"/>
      <c r="B11" s="171"/>
      <c r="C11" s="171"/>
      <c r="D11" s="212"/>
      <c r="E11" s="212"/>
      <c r="F11" s="213"/>
      <c r="G11" s="174" t="s">
        <v>435</v>
      </c>
      <c r="H11" s="57" t="s">
        <v>455</v>
      </c>
      <c r="I11" s="79"/>
      <c r="J11" s="79"/>
      <c r="K11" s="79"/>
      <c r="L11" s="274">
        <f>SUM(I11:K11)</f>
      </c>
      <c r="M11" s="275">
        <f>SUM(T11+Y11+AD11+AI11+AN11+AS11+AX11+BC11+BC11+BH11+BM11+BR11+BW11)</f>
      </c>
      <c r="N11" s="276"/>
      <c r="O11" s="276"/>
      <c r="P11" s="209">
        <f>L11-M11</f>
      </c>
      <c r="Q11" s="180"/>
      <c r="R11" s="105"/>
      <c r="S11" s="105"/>
      <c r="T11" s="208"/>
      <c r="U11" s="182"/>
      <c r="V11" s="105"/>
      <c r="W11" s="105"/>
      <c r="X11" s="105"/>
      <c r="Y11" s="208"/>
      <c r="Z11" s="51"/>
      <c r="AA11" s="206"/>
      <c r="AB11" s="302"/>
      <c r="AC11" s="302"/>
      <c r="AD11" s="185"/>
      <c r="AE11" s="293"/>
      <c r="AF11" s="186"/>
      <c r="AG11" s="186"/>
      <c r="AH11" s="186"/>
      <c r="AI11" s="292"/>
      <c r="AJ11" s="186"/>
      <c r="AK11" s="279"/>
      <c r="AL11" s="52"/>
      <c r="AM11" s="52"/>
      <c r="AN11" s="79"/>
      <c r="AO11" s="182"/>
      <c r="AP11" s="183"/>
      <c r="AQ11" s="303"/>
      <c r="AR11" s="181"/>
      <c r="AS11" s="181"/>
      <c r="AT11" s="51"/>
      <c r="AU11" s="279"/>
      <c r="AV11" s="52"/>
      <c r="AW11" s="52"/>
      <c r="AX11" s="52"/>
      <c r="AY11" s="182"/>
      <c r="AZ11" s="183"/>
      <c r="BA11" s="181"/>
      <c r="BB11" s="181"/>
      <c r="BC11" s="181"/>
      <c r="BD11" s="51"/>
      <c r="BE11" s="280"/>
      <c r="BF11" s="52"/>
      <c r="BG11" s="52"/>
      <c r="BH11" s="52"/>
      <c r="BI11" s="58"/>
      <c r="BJ11" s="183"/>
      <c r="BK11" s="181"/>
      <c r="BL11" s="181"/>
      <c r="BM11" s="181"/>
      <c r="BN11" s="181"/>
      <c r="BO11" s="62"/>
      <c r="BP11" s="52"/>
      <c r="BQ11" s="52"/>
      <c r="BR11" s="52"/>
      <c r="BS11" s="182"/>
      <c r="BT11" s="279"/>
      <c r="BU11" s="52"/>
      <c r="BV11" s="52"/>
      <c r="BW11" s="52"/>
      <c r="BX11" s="182"/>
      <c r="BY11" s="209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</row>
    <row x14ac:dyDescent="0.25" r="12" customHeight="1" ht="25.05">
      <c r="A12" s="54"/>
      <c r="B12" s="171"/>
      <c r="C12" s="171"/>
      <c r="D12" s="212"/>
      <c r="E12" s="212"/>
      <c r="F12" s="213"/>
      <c r="G12" s="174" t="s">
        <v>434</v>
      </c>
      <c r="H12" s="57" t="s">
        <v>455</v>
      </c>
      <c r="I12" s="79"/>
      <c r="J12" s="79"/>
      <c r="K12" s="79"/>
      <c r="L12" s="274">
        <f>SUM(I12:K12)</f>
      </c>
      <c r="M12" s="275">
        <f>SUM(T12+Y12+AD12+AI12+AN12+AS12+AX12+BC12+BC12+BH12+BM12+BR12+BW12)</f>
      </c>
      <c r="N12" s="276"/>
      <c r="O12" s="276"/>
      <c r="P12" s="209">
        <f>L12-M12</f>
      </c>
      <c r="Q12" s="180"/>
      <c r="R12" s="105"/>
      <c r="S12" s="105"/>
      <c r="T12" s="208"/>
      <c r="U12" s="182"/>
      <c r="V12" s="105"/>
      <c r="W12" s="105"/>
      <c r="X12" s="105"/>
      <c r="Y12" s="208"/>
      <c r="Z12" s="51"/>
      <c r="AA12" s="206"/>
      <c r="AB12" s="184"/>
      <c r="AC12" s="184"/>
      <c r="AD12" s="185"/>
      <c r="AE12" s="293"/>
      <c r="AF12" s="186"/>
      <c r="AG12" s="186"/>
      <c r="AH12" s="186"/>
      <c r="AI12" s="292"/>
      <c r="AJ12" s="186"/>
      <c r="AK12" s="279"/>
      <c r="AL12" s="52"/>
      <c r="AM12" s="52"/>
      <c r="AN12" s="79"/>
      <c r="AO12" s="182"/>
      <c r="AP12" s="183"/>
      <c r="AQ12" s="181"/>
      <c r="AR12" s="181"/>
      <c r="AS12" s="181"/>
      <c r="AT12" s="52"/>
      <c r="AU12" s="279"/>
      <c r="AV12" s="52"/>
      <c r="AW12" s="52"/>
      <c r="AX12" s="52"/>
      <c r="AY12" s="182"/>
      <c r="AZ12" s="183"/>
      <c r="BA12" s="181"/>
      <c r="BB12" s="181"/>
      <c r="BC12" s="181"/>
      <c r="BD12" s="52"/>
      <c r="BE12" s="280"/>
      <c r="BF12" s="52"/>
      <c r="BG12" s="52"/>
      <c r="BH12" s="52"/>
      <c r="BI12" s="58"/>
      <c r="BJ12" s="183"/>
      <c r="BK12" s="181"/>
      <c r="BL12" s="181"/>
      <c r="BM12" s="181"/>
      <c r="BN12" s="58"/>
      <c r="BO12" s="62"/>
      <c r="BP12" s="52"/>
      <c r="BQ12" s="52"/>
      <c r="BR12" s="52"/>
      <c r="BS12" s="182"/>
      <c r="BT12" s="279"/>
      <c r="BU12" s="52"/>
      <c r="BV12" s="52"/>
      <c r="BW12" s="52"/>
      <c r="BX12" s="182"/>
      <c r="BY12" s="209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</row>
    <row x14ac:dyDescent="0.25" r="13" customHeight="1" ht="25.05">
      <c r="A13" s="54"/>
      <c r="B13" s="171"/>
      <c r="C13" s="171"/>
      <c r="D13" s="212"/>
      <c r="E13" s="212"/>
      <c r="F13" s="213"/>
      <c r="G13" s="174" t="s">
        <v>456</v>
      </c>
      <c r="H13" s="57" t="s">
        <v>455</v>
      </c>
      <c r="I13" s="79"/>
      <c r="J13" s="79"/>
      <c r="K13" s="79"/>
      <c r="L13" s="274">
        <f>SUM(I13:K13)</f>
      </c>
      <c r="M13" s="275">
        <f>SUM(T13+Y13+AD13+AI13+AN13+AS13+AX13+BC13+BC13+BH13+BM13+BR13+BW13)</f>
      </c>
      <c r="N13" s="276"/>
      <c r="O13" s="276"/>
      <c r="P13" s="209">
        <f>L13-M13</f>
      </c>
      <c r="Q13" s="180"/>
      <c r="R13" s="105"/>
      <c r="S13" s="105"/>
      <c r="T13" s="208"/>
      <c r="U13" s="182"/>
      <c r="V13" s="105"/>
      <c r="W13" s="105"/>
      <c r="X13" s="105"/>
      <c r="Y13" s="208"/>
      <c r="Z13" s="51"/>
      <c r="AA13" s="304"/>
      <c r="AB13" s="305"/>
      <c r="AC13" s="305"/>
      <c r="AD13" s="185"/>
      <c r="AE13" s="293"/>
      <c r="AF13" s="279"/>
      <c r="AG13" s="52"/>
      <c r="AH13" s="52"/>
      <c r="AI13" s="92"/>
      <c r="AJ13" s="182"/>
      <c r="AK13" s="279"/>
      <c r="AL13" s="52"/>
      <c r="AM13" s="52"/>
      <c r="AN13" s="79"/>
      <c r="AO13" s="182"/>
      <c r="AP13" s="183"/>
      <c r="AQ13" s="181"/>
      <c r="AR13" s="181"/>
      <c r="AS13" s="181"/>
      <c r="AT13" s="52"/>
      <c r="AU13" s="279"/>
      <c r="AV13" s="52"/>
      <c r="AW13" s="52"/>
      <c r="AX13" s="52"/>
      <c r="AY13" s="182"/>
      <c r="AZ13" s="183"/>
      <c r="BA13" s="181"/>
      <c r="BB13" s="181"/>
      <c r="BC13" s="181"/>
      <c r="BD13" s="52"/>
      <c r="BE13" s="280"/>
      <c r="BF13" s="52"/>
      <c r="BG13" s="52"/>
      <c r="BH13" s="52"/>
      <c r="BI13" s="58"/>
      <c r="BJ13" s="183"/>
      <c r="BK13" s="181"/>
      <c r="BL13" s="181"/>
      <c r="BM13" s="181"/>
      <c r="BN13" s="58"/>
      <c r="BO13" s="62"/>
      <c r="BP13" s="52"/>
      <c r="BQ13" s="52"/>
      <c r="BR13" s="52"/>
      <c r="BS13" s="182"/>
      <c r="BT13" s="279"/>
      <c r="BU13" s="52"/>
      <c r="BV13" s="52"/>
      <c r="BW13" s="52"/>
      <c r="BX13" s="182"/>
      <c r="BY13" s="209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</row>
    <row x14ac:dyDescent="0.25" r="14" customHeight="1" ht="25.05">
      <c r="A14" s="54"/>
      <c r="B14" s="171"/>
      <c r="C14" s="171"/>
      <c r="D14" s="212"/>
      <c r="E14" s="212"/>
      <c r="F14" s="213"/>
      <c r="G14" s="174" t="s">
        <v>457</v>
      </c>
      <c r="H14" s="57" t="s">
        <v>455</v>
      </c>
      <c r="I14" s="79"/>
      <c r="J14" s="79"/>
      <c r="K14" s="79"/>
      <c r="L14" s="274">
        <f>SUM(I14:K14)</f>
      </c>
      <c r="M14" s="275">
        <f>SUM(T14+Y14+AD14+AI14+AN14+AS14+AX14+BC14+BC14+BH14+BM14+BR14+BW14)</f>
      </c>
      <c r="N14" s="276"/>
      <c r="O14" s="276"/>
      <c r="P14" s="209">
        <f>L14-M14</f>
      </c>
      <c r="Q14" s="180"/>
      <c r="R14" s="105"/>
      <c r="S14" s="105"/>
      <c r="T14" s="208"/>
      <c r="U14" s="182"/>
      <c r="V14" s="105"/>
      <c r="W14" s="105"/>
      <c r="X14" s="105"/>
      <c r="Y14" s="208"/>
      <c r="Z14" s="51"/>
      <c r="AA14" s="279"/>
      <c r="AB14" s="51"/>
      <c r="AC14" s="51"/>
      <c r="AD14" s="92"/>
      <c r="AE14" s="306"/>
      <c r="AF14" s="186"/>
      <c r="AG14" s="186"/>
      <c r="AH14" s="186"/>
      <c r="AI14" s="292"/>
      <c r="AJ14" s="186"/>
      <c r="AK14" s="279"/>
      <c r="AL14" s="52"/>
      <c r="AM14" s="52"/>
      <c r="AN14" s="79"/>
      <c r="AO14" s="182"/>
      <c r="AP14" s="183"/>
      <c r="AQ14" s="181"/>
      <c r="AR14" s="181"/>
      <c r="AS14" s="181"/>
      <c r="AT14" s="52"/>
      <c r="AU14" s="279"/>
      <c r="AV14" s="52"/>
      <c r="AW14" s="52"/>
      <c r="AX14" s="52"/>
      <c r="AY14" s="182"/>
      <c r="AZ14" s="183"/>
      <c r="BA14" s="181"/>
      <c r="BB14" s="181"/>
      <c r="BC14" s="181"/>
      <c r="BD14" s="52"/>
      <c r="BE14" s="280"/>
      <c r="BF14" s="52"/>
      <c r="BG14" s="52"/>
      <c r="BH14" s="52"/>
      <c r="BI14" s="58"/>
      <c r="BJ14" s="183"/>
      <c r="BK14" s="181"/>
      <c r="BL14" s="181"/>
      <c r="BM14" s="181"/>
      <c r="BN14" s="58"/>
      <c r="BO14" s="62"/>
      <c r="BP14" s="52"/>
      <c r="BQ14" s="52"/>
      <c r="BR14" s="52"/>
      <c r="BS14" s="182"/>
      <c r="BT14" s="279"/>
      <c r="BU14" s="52"/>
      <c r="BV14" s="52"/>
      <c r="BW14" s="52"/>
      <c r="BX14" s="182"/>
      <c r="BY14" s="209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</row>
    <row x14ac:dyDescent="0.25" r="15" customHeight="1" ht="25.05">
      <c r="A15" s="54"/>
      <c r="B15" s="171"/>
      <c r="C15" s="171"/>
      <c r="D15" s="212"/>
      <c r="E15" s="212"/>
      <c r="F15" s="213"/>
      <c r="G15" s="174" t="s">
        <v>438</v>
      </c>
      <c r="H15" s="57" t="s">
        <v>455</v>
      </c>
      <c r="I15" s="79"/>
      <c r="J15" s="79"/>
      <c r="K15" s="79"/>
      <c r="L15" s="274">
        <f>SUM(I15:K15)</f>
      </c>
      <c r="M15" s="275">
        <f>SUM(T15+Y15+AD15+AI15+AN15+AS15+AX15+BC15+BC15+BH15+BM15+BR15+BW15)</f>
      </c>
      <c r="N15" s="276"/>
      <c r="O15" s="276"/>
      <c r="P15" s="209">
        <f>L15-M15</f>
      </c>
      <c r="Q15" s="180"/>
      <c r="R15" s="105"/>
      <c r="S15" s="105"/>
      <c r="T15" s="208"/>
      <c r="U15" s="182"/>
      <c r="V15" s="105"/>
      <c r="W15" s="105"/>
      <c r="X15" s="105"/>
      <c r="Y15" s="208"/>
      <c r="Z15" s="51"/>
      <c r="AA15" s="206"/>
      <c r="AB15" s="184"/>
      <c r="AC15" s="184"/>
      <c r="AD15" s="185"/>
      <c r="AE15" s="293"/>
      <c r="AF15" s="186"/>
      <c r="AG15" s="186"/>
      <c r="AH15" s="186"/>
      <c r="AI15" s="292"/>
      <c r="AJ15" s="186"/>
      <c r="AK15" s="279"/>
      <c r="AL15" s="52"/>
      <c r="AM15" s="52"/>
      <c r="AN15" s="79"/>
      <c r="AO15" s="182"/>
      <c r="AP15" s="183"/>
      <c r="AQ15" s="181"/>
      <c r="AR15" s="181"/>
      <c r="AS15" s="181"/>
      <c r="AT15" s="52"/>
      <c r="AU15" s="279"/>
      <c r="AV15" s="52"/>
      <c r="AW15" s="52"/>
      <c r="AX15" s="52"/>
      <c r="AY15" s="182"/>
      <c r="AZ15" s="183"/>
      <c r="BA15" s="181"/>
      <c r="BB15" s="181"/>
      <c r="BC15" s="181"/>
      <c r="BD15" s="52"/>
      <c r="BE15" s="280"/>
      <c r="BF15" s="52"/>
      <c r="BG15" s="52"/>
      <c r="BH15" s="52"/>
      <c r="BI15" s="58"/>
      <c r="BJ15" s="183"/>
      <c r="BK15" s="181"/>
      <c r="BL15" s="181"/>
      <c r="BM15" s="181"/>
      <c r="BN15" s="58"/>
      <c r="BO15" s="62"/>
      <c r="BP15" s="52"/>
      <c r="BQ15" s="52"/>
      <c r="BR15" s="52"/>
      <c r="BS15" s="182"/>
      <c r="BT15" s="279"/>
      <c r="BU15" s="52"/>
      <c r="BV15" s="52"/>
      <c r="BW15" s="52"/>
      <c r="BX15" s="182"/>
      <c r="BY15" s="209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</row>
    <row x14ac:dyDescent="0.25" r="16" customHeight="1" ht="15">
      <c r="A16" s="54"/>
      <c r="B16" s="282"/>
      <c r="C16" s="283"/>
      <c r="D16" s="284"/>
      <c r="E16" s="284"/>
      <c r="F16" s="284"/>
      <c r="G16" s="285" t="s">
        <v>432</v>
      </c>
      <c r="H16" s="286"/>
      <c r="I16" s="286">
        <f>SUM(I10:I15)</f>
      </c>
      <c r="J16" s="286">
        <f>SUM(J10:J15)</f>
      </c>
      <c r="K16" s="286">
        <f>SUM(K10:K15)</f>
      </c>
      <c r="L16" s="286">
        <f>SUM(L10:L15)</f>
      </c>
      <c r="M16" s="286">
        <f>SUM(M10:M15)</f>
      </c>
      <c r="N16" s="286">
        <f>SUM(N10:N15)</f>
      </c>
      <c r="O16" s="286">
        <f>SUM(O10:O15)</f>
      </c>
      <c r="P16" s="286">
        <f>SUM(P10:P15)</f>
      </c>
      <c r="Q16" s="287"/>
      <c r="R16" s="287"/>
      <c r="S16" s="287"/>
      <c r="T16" s="288"/>
      <c r="U16" s="287"/>
      <c r="V16" s="287"/>
      <c r="W16" s="287"/>
      <c r="X16" s="287"/>
      <c r="Y16" s="288"/>
      <c r="Z16" s="287"/>
      <c r="AA16" s="287"/>
      <c r="AB16" s="287"/>
      <c r="AC16" s="287"/>
      <c r="AD16" s="288"/>
      <c r="AE16" s="291"/>
      <c r="AF16" s="287"/>
      <c r="AG16" s="287"/>
      <c r="AH16" s="287"/>
      <c r="AI16" s="288"/>
      <c r="AJ16" s="287"/>
      <c r="AK16" s="287"/>
      <c r="AL16" s="287"/>
      <c r="AM16" s="287"/>
      <c r="AN16" s="291"/>
      <c r="AO16" s="287"/>
      <c r="AP16" s="287"/>
      <c r="AQ16" s="287"/>
      <c r="AR16" s="287"/>
      <c r="AS16" s="287"/>
      <c r="AT16" s="287"/>
      <c r="AU16" s="287"/>
      <c r="AV16" s="287"/>
      <c r="AW16" s="287"/>
      <c r="AX16" s="287"/>
      <c r="AY16" s="287"/>
      <c r="AZ16" s="287"/>
      <c r="BA16" s="287"/>
      <c r="BB16" s="287"/>
      <c r="BC16" s="287"/>
      <c r="BD16" s="287"/>
      <c r="BE16" s="289"/>
      <c r="BF16" s="287"/>
      <c r="BG16" s="287"/>
      <c r="BH16" s="287"/>
      <c r="BI16" s="290"/>
      <c r="BJ16" s="287"/>
      <c r="BK16" s="287"/>
      <c r="BL16" s="287"/>
      <c r="BM16" s="287"/>
      <c r="BN16" s="290"/>
      <c r="BO16" s="287"/>
      <c r="BP16" s="287"/>
      <c r="BQ16" s="287"/>
      <c r="BR16" s="287"/>
      <c r="BS16" s="287"/>
      <c r="BT16" s="287"/>
      <c r="BU16" s="287"/>
      <c r="BV16" s="287"/>
      <c r="BW16" s="287"/>
      <c r="BX16" s="287"/>
      <c r="BY16" s="291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</row>
    <row x14ac:dyDescent="0.25" r="17" customHeight="1" ht="25.05">
      <c r="A17" s="54"/>
      <c r="B17" s="225"/>
      <c r="C17" s="225" t="s">
        <v>458</v>
      </c>
      <c r="D17" s="203"/>
      <c r="E17" s="203"/>
      <c r="F17" s="204"/>
      <c r="G17" s="174" t="s">
        <v>430</v>
      </c>
      <c r="H17" s="57" t="s">
        <v>459</v>
      </c>
      <c r="I17" s="79"/>
      <c r="J17" s="79"/>
      <c r="K17" s="79"/>
      <c r="L17" s="274">
        <f>SUM(I17:K17)</f>
      </c>
      <c r="M17" s="275">
        <f>SUM(AN17+AS17+BC17)</f>
      </c>
      <c r="N17" s="276"/>
      <c r="O17" s="276"/>
      <c r="P17" s="307">
        <f>L17-M17</f>
      </c>
      <c r="Q17" s="180"/>
      <c r="R17" s="105"/>
      <c r="S17" s="105"/>
      <c r="T17" s="208"/>
      <c r="U17" s="182"/>
      <c r="V17" s="105"/>
      <c r="W17" s="105"/>
      <c r="X17" s="105"/>
      <c r="Y17" s="208"/>
      <c r="Z17" s="51"/>
      <c r="AA17" s="180"/>
      <c r="AB17" s="105"/>
      <c r="AC17" s="105"/>
      <c r="AD17" s="208"/>
      <c r="AE17" s="306"/>
      <c r="AF17" s="183"/>
      <c r="AG17" s="181"/>
      <c r="AH17" s="181"/>
      <c r="AI17" s="92"/>
      <c r="AJ17" s="51"/>
      <c r="AK17" s="186"/>
      <c r="AL17" s="186"/>
      <c r="AM17" s="186"/>
      <c r="AN17" s="301"/>
      <c r="AO17" s="207"/>
      <c r="AP17" s="186"/>
      <c r="AQ17" s="186"/>
      <c r="AR17" s="186"/>
      <c r="AS17" s="292"/>
      <c r="AT17" s="186"/>
      <c r="AU17" s="279"/>
      <c r="AV17" s="52"/>
      <c r="AW17" s="52"/>
      <c r="AX17" s="52"/>
      <c r="AY17" s="182"/>
      <c r="AZ17" s="186"/>
      <c r="BA17" s="186"/>
      <c r="BB17" s="186"/>
      <c r="BC17" s="292"/>
      <c r="BD17" s="186"/>
      <c r="BE17" s="280"/>
      <c r="BF17" s="52"/>
      <c r="BG17" s="52"/>
      <c r="BH17" s="52"/>
      <c r="BI17" s="58"/>
      <c r="BJ17" s="183"/>
      <c r="BK17" s="181"/>
      <c r="BL17" s="181"/>
      <c r="BM17" s="181"/>
      <c r="BN17" s="58"/>
      <c r="BO17" s="62"/>
      <c r="BP17" s="52"/>
      <c r="BQ17" s="52"/>
      <c r="BR17" s="52"/>
      <c r="BS17" s="182"/>
      <c r="BT17" s="279"/>
      <c r="BU17" s="52"/>
      <c r="BV17" s="52"/>
      <c r="BW17" s="52"/>
      <c r="BX17" s="182"/>
      <c r="BY17" s="209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</row>
    <row x14ac:dyDescent="0.25" r="18" customHeight="1" ht="25.05">
      <c r="A18" s="54"/>
      <c r="B18" s="232"/>
      <c r="C18" s="232"/>
      <c r="D18" s="271"/>
      <c r="E18" s="271"/>
      <c r="F18" s="272"/>
      <c r="G18" s="174" t="s">
        <v>435</v>
      </c>
      <c r="H18" s="57" t="s">
        <v>459</v>
      </c>
      <c r="I18" s="79"/>
      <c r="J18" s="79"/>
      <c r="K18" s="79"/>
      <c r="L18" s="274">
        <v>202385.92</v>
      </c>
      <c r="M18" s="275">
        <f>SUM(T18+Y18+AD18+AI18+AN18+AS18+AX18+BC18+BC18+BH18+BM18+BR18+BW18)</f>
      </c>
      <c r="N18" s="276"/>
      <c r="O18" s="276"/>
      <c r="P18" s="307">
        <f>L18-M18</f>
      </c>
      <c r="Q18" s="180"/>
      <c r="R18" s="105"/>
      <c r="S18" s="105"/>
      <c r="T18" s="208"/>
      <c r="U18" s="182"/>
      <c r="V18" s="105"/>
      <c r="W18" s="105"/>
      <c r="X18" s="105"/>
      <c r="Y18" s="208"/>
      <c r="Z18" s="51"/>
      <c r="AA18" s="180"/>
      <c r="AB18" s="105"/>
      <c r="AC18" s="105"/>
      <c r="AD18" s="208"/>
      <c r="AE18" s="306"/>
      <c r="AF18" s="183"/>
      <c r="AG18" s="181"/>
      <c r="AH18" s="181"/>
      <c r="AI18" s="92"/>
      <c r="AJ18" s="51"/>
      <c r="AK18" s="186"/>
      <c r="AL18" s="186"/>
      <c r="AM18" s="186"/>
      <c r="AN18" s="301"/>
      <c r="AO18" s="207"/>
      <c r="AP18" s="186"/>
      <c r="AQ18" s="186"/>
      <c r="AR18" s="186"/>
      <c r="AS18" s="292"/>
      <c r="AT18" s="207"/>
      <c r="AU18" s="279"/>
      <c r="AV18" s="52"/>
      <c r="AW18" s="52"/>
      <c r="AX18" s="52"/>
      <c r="AY18" s="182"/>
      <c r="AZ18" s="183"/>
      <c r="BA18" s="181"/>
      <c r="BB18" s="181"/>
      <c r="BC18" s="181"/>
      <c r="BD18" s="52"/>
      <c r="BE18" s="280"/>
      <c r="BF18" s="52"/>
      <c r="BG18" s="52"/>
      <c r="BH18" s="52"/>
      <c r="BI18" s="58"/>
      <c r="BJ18" s="183"/>
      <c r="BK18" s="181"/>
      <c r="BL18" s="181"/>
      <c r="BM18" s="181"/>
      <c r="BN18" s="58"/>
      <c r="BO18" s="62"/>
      <c r="BP18" s="52"/>
      <c r="BQ18" s="52"/>
      <c r="BR18" s="52"/>
      <c r="BS18" s="182"/>
      <c r="BT18" s="279"/>
      <c r="BU18" s="52"/>
      <c r="BV18" s="52"/>
      <c r="BW18" s="52"/>
      <c r="BX18" s="182"/>
      <c r="BY18" s="209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</row>
    <row x14ac:dyDescent="0.25" r="19" customHeight="1" ht="25.05">
      <c r="A19" s="54"/>
      <c r="B19" s="232"/>
      <c r="C19" s="232"/>
      <c r="D19" s="271"/>
      <c r="E19" s="271"/>
      <c r="F19" s="272"/>
      <c r="G19" s="174" t="s">
        <v>460</v>
      </c>
      <c r="H19" s="57" t="s">
        <v>459</v>
      </c>
      <c r="I19" s="79"/>
      <c r="J19" s="79"/>
      <c r="K19" s="79"/>
      <c r="L19" s="274">
        <f>SUM(I19:K19)</f>
      </c>
      <c r="M19" s="275">
        <f>SUM(AX19+BC19+BH19+BW19)</f>
      </c>
      <c r="N19" s="276"/>
      <c r="O19" s="276"/>
      <c r="P19" s="307">
        <f>L19-M19</f>
      </c>
      <c r="Q19" s="180"/>
      <c r="R19" s="105"/>
      <c r="S19" s="105"/>
      <c r="T19" s="208"/>
      <c r="U19" s="182"/>
      <c r="V19" s="105"/>
      <c r="W19" s="105"/>
      <c r="X19" s="105"/>
      <c r="Y19" s="208"/>
      <c r="Z19" s="51"/>
      <c r="AA19" s="180"/>
      <c r="AB19" s="105"/>
      <c r="AC19" s="105"/>
      <c r="AD19" s="208"/>
      <c r="AE19" s="306"/>
      <c r="AF19" s="183"/>
      <c r="AG19" s="181"/>
      <c r="AH19" s="181"/>
      <c r="AI19" s="92"/>
      <c r="AJ19" s="51"/>
      <c r="AK19" s="279"/>
      <c r="AL19" s="52"/>
      <c r="AM19" s="52"/>
      <c r="AN19" s="79"/>
      <c r="AO19" s="182"/>
      <c r="AP19" s="183"/>
      <c r="AQ19" s="181"/>
      <c r="AR19" s="181"/>
      <c r="AS19" s="181"/>
      <c r="AT19" s="52"/>
      <c r="AU19" s="186"/>
      <c r="AV19" s="186"/>
      <c r="AW19" s="186"/>
      <c r="AX19" s="292"/>
      <c r="AY19" s="207"/>
      <c r="AZ19" s="186"/>
      <c r="BA19" s="186"/>
      <c r="BB19" s="186"/>
      <c r="BC19" s="292"/>
      <c r="BD19" s="186"/>
      <c r="BE19" s="308"/>
      <c r="BF19" s="186"/>
      <c r="BG19" s="186"/>
      <c r="BH19" s="292"/>
      <c r="BI19" s="309"/>
      <c r="BJ19" s="183"/>
      <c r="BK19" s="181"/>
      <c r="BL19" s="181"/>
      <c r="BM19" s="181"/>
      <c r="BN19" s="58"/>
      <c r="BO19" s="62"/>
      <c r="BP19" s="52"/>
      <c r="BQ19" s="52"/>
      <c r="BR19" s="52"/>
      <c r="BS19" s="182"/>
      <c r="BT19" s="310"/>
      <c r="BU19" s="310"/>
      <c r="BV19" s="310"/>
      <c r="BW19" s="310"/>
      <c r="BX19" s="311"/>
      <c r="BY19" s="209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</row>
    <row x14ac:dyDescent="0.25" r="20" customHeight="1" ht="25.05">
      <c r="A20" s="54"/>
      <c r="B20" s="232"/>
      <c r="C20" s="232"/>
      <c r="D20" s="271"/>
      <c r="E20" s="271"/>
      <c r="F20" s="272"/>
      <c r="G20" s="174" t="s">
        <v>434</v>
      </c>
      <c r="H20" s="57" t="s">
        <v>459</v>
      </c>
      <c r="I20" s="79"/>
      <c r="J20" s="79"/>
      <c r="K20" s="79"/>
      <c r="L20" s="274">
        <f>SUM(I20:K20)</f>
      </c>
      <c r="M20" s="275">
        <f>SUM(T20+Y20+AD20+AI20+AN20+AS20+AX20+BC20+BC20+BH20+BM20+BR20+BW20)</f>
      </c>
      <c r="N20" s="276"/>
      <c r="O20" s="276"/>
      <c r="P20" s="307">
        <f>L20-M20</f>
      </c>
      <c r="Q20" s="180"/>
      <c r="R20" s="105"/>
      <c r="S20" s="105"/>
      <c r="T20" s="208"/>
      <c r="U20" s="182"/>
      <c r="V20" s="105"/>
      <c r="W20" s="105"/>
      <c r="X20" s="105"/>
      <c r="Y20" s="208"/>
      <c r="Z20" s="51"/>
      <c r="AA20" s="180"/>
      <c r="AB20" s="105"/>
      <c r="AC20" s="105"/>
      <c r="AD20" s="208"/>
      <c r="AE20" s="306"/>
      <c r="AF20" s="183"/>
      <c r="AG20" s="181"/>
      <c r="AH20" s="181"/>
      <c r="AI20" s="92"/>
      <c r="AJ20" s="51"/>
      <c r="AK20" s="186"/>
      <c r="AL20" s="186"/>
      <c r="AM20" s="186"/>
      <c r="AN20" s="301"/>
      <c r="AO20" s="207"/>
      <c r="AP20" s="186"/>
      <c r="AQ20" s="186"/>
      <c r="AR20" s="186"/>
      <c r="AS20" s="292"/>
      <c r="AT20" s="186"/>
      <c r="AU20" s="279"/>
      <c r="AV20" s="52"/>
      <c r="AW20" s="52"/>
      <c r="AX20" s="52"/>
      <c r="AY20" s="182"/>
      <c r="AZ20" s="183"/>
      <c r="BA20" s="181"/>
      <c r="BB20" s="181"/>
      <c r="BC20" s="181"/>
      <c r="BD20" s="52"/>
      <c r="BE20" s="280"/>
      <c r="BF20" s="52"/>
      <c r="BG20" s="52"/>
      <c r="BH20" s="52"/>
      <c r="BI20" s="58"/>
      <c r="BJ20" s="183"/>
      <c r="BK20" s="181"/>
      <c r="BL20" s="181"/>
      <c r="BM20" s="181"/>
      <c r="BN20" s="58"/>
      <c r="BO20" s="62"/>
      <c r="BP20" s="52"/>
      <c r="BQ20" s="52"/>
      <c r="BR20" s="52"/>
      <c r="BS20" s="182"/>
      <c r="BT20" s="279"/>
      <c r="BU20" s="52"/>
      <c r="BV20" s="52"/>
      <c r="BW20" s="52"/>
      <c r="BX20" s="182"/>
      <c r="BY20" s="188" t="s">
        <v>461</v>
      </c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</row>
    <row x14ac:dyDescent="0.25" r="21" customHeight="1" ht="25.05">
      <c r="A21" s="54"/>
      <c r="B21" s="232"/>
      <c r="C21" s="232"/>
      <c r="D21" s="271"/>
      <c r="E21" s="271"/>
      <c r="F21" s="272"/>
      <c r="G21" s="174" t="s">
        <v>438</v>
      </c>
      <c r="H21" s="57" t="s">
        <v>459</v>
      </c>
      <c r="I21" s="79"/>
      <c r="J21" s="79"/>
      <c r="K21" s="79"/>
      <c r="L21" s="274">
        <f>SUM(I21:K21)</f>
      </c>
      <c r="M21" s="275">
        <f>SUM(T21+Y21+AD21+AI21+AN21+AS21+AX21+BC21+BC21+BH21+BM21+BR21+BW21)</f>
      </c>
      <c r="N21" s="276"/>
      <c r="O21" s="276"/>
      <c r="P21" s="307">
        <f>L21-M21</f>
      </c>
      <c r="Q21" s="180"/>
      <c r="R21" s="105"/>
      <c r="S21" s="105"/>
      <c r="T21" s="208"/>
      <c r="U21" s="182"/>
      <c r="V21" s="105"/>
      <c r="W21" s="105"/>
      <c r="X21" s="105"/>
      <c r="Y21" s="208"/>
      <c r="Z21" s="51"/>
      <c r="AA21" s="180"/>
      <c r="AB21" s="105"/>
      <c r="AC21" s="105"/>
      <c r="AD21" s="208"/>
      <c r="AE21" s="306"/>
      <c r="AF21" s="183"/>
      <c r="AG21" s="181"/>
      <c r="AH21" s="181"/>
      <c r="AI21" s="92"/>
      <c r="AJ21" s="51"/>
      <c r="AK21" s="186"/>
      <c r="AL21" s="186"/>
      <c r="AM21" s="186"/>
      <c r="AN21" s="301"/>
      <c r="AO21" s="207"/>
      <c r="AP21" s="186"/>
      <c r="AQ21" s="186"/>
      <c r="AR21" s="186"/>
      <c r="AS21" s="292"/>
      <c r="AT21" s="186"/>
      <c r="AU21" s="279"/>
      <c r="AV21" s="52"/>
      <c r="AW21" s="52"/>
      <c r="AX21" s="52"/>
      <c r="AY21" s="182"/>
      <c r="AZ21" s="183"/>
      <c r="BA21" s="181"/>
      <c r="BB21" s="181"/>
      <c r="BC21" s="181"/>
      <c r="BD21" s="52"/>
      <c r="BE21" s="280"/>
      <c r="BF21" s="52"/>
      <c r="BG21" s="52"/>
      <c r="BH21" s="52"/>
      <c r="BI21" s="58"/>
      <c r="BJ21" s="183"/>
      <c r="BK21" s="181"/>
      <c r="BL21" s="181"/>
      <c r="BM21" s="181"/>
      <c r="BN21" s="58"/>
      <c r="BO21" s="62"/>
      <c r="BP21" s="52"/>
      <c r="BQ21" s="52"/>
      <c r="BR21" s="52"/>
      <c r="BS21" s="182"/>
      <c r="BT21" s="279"/>
      <c r="BU21" s="52"/>
      <c r="BV21" s="52"/>
      <c r="BW21" s="52"/>
      <c r="BX21" s="182"/>
      <c r="BY21" s="209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</row>
    <row x14ac:dyDescent="0.25" r="22" customHeight="1" ht="15">
      <c r="A22" s="312"/>
      <c r="B22" s="282"/>
      <c r="C22" s="283"/>
      <c r="D22" s="284"/>
      <c r="E22" s="284"/>
      <c r="F22" s="284"/>
      <c r="G22" s="285" t="s">
        <v>432</v>
      </c>
      <c r="H22" s="286"/>
      <c r="I22" s="286">
        <f>SUM(I17:I21)</f>
      </c>
      <c r="J22" s="286">
        <f>SUM(J17:J21)</f>
      </c>
      <c r="K22" s="286">
        <f>SUM(K17:K21)</f>
      </c>
      <c r="L22" s="286">
        <f>SUM(L17:L21)</f>
      </c>
      <c r="M22" s="286">
        <f>SUM(M17:M21)</f>
      </c>
      <c r="N22" s="286">
        <f>SUM(N17:N21)</f>
      </c>
      <c r="O22" s="286">
        <f>SUM(O17:O21)</f>
      </c>
      <c r="P22" s="286">
        <f>SUM(P17:P21)</f>
      </c>
      <c r="Q22" s="287"/>
      <c r="R22" s="287"/>
      <c r="S22" s="287"/>
      <c r="T22" s="288"/>
      <c r="U22" s="287"/>
      <c r="V22" s="287"/>
      <c r="W22" s="287"/>
      <c r="X22" s="287"/>
      <c r="Y22" s="288"/>
      <c r="Z22" s="287"/>
      <c r="AA22" s="287"/>
      <c r="AB22" s="287"/>
      <c r="AC22" s="287"/>
      <c r="AD22" s="288"/>
      <c r="AE22" s="291"/>
      <c r="AF22" s="287"/>
      <c r="AG22" s="287"/>
      <c r="AH22" s="287"/>
      <c r="AI22" s="288"/>
      <c r="AJ22" s="287"/>
      <c r="AK22" s="287"/>
      <c r="AL22" s="287"/>
      <c r="AM22" s="287"/>
      <c r="AN22" s="291"/>
      <c r="AO22" s="287"/>
      <c r="AP22" s="287"/>
      <c r="AQ22" s="287"/>
      <c r="AR22" s="287"/>
      <c r="AS22" s="287"/>
      <c r="AT22" s="287"/>
      <c r="AU22" s="287"/>
      <c r="AV22" s="287"/>
      <c r="AW22" s="287"/>
      <c r="AX22" s="287"/>
      <c r="AY22" s="287"/>
      <c r="AZ22" s="287"/>
      <c r="BA22" s="287"/>
      <c r="BB22" s="287"/>
      <c r="BC22" s="287"/>
      <c r="BD22" s="287"/>
      <c r="BE22" s="289"/>
      <c r="BF22" s="287"/>
      <c r="BG22" s="287"/>
      <c r="BH22" s="287"/>
      <c r="BI22" s="290"/>
      <c r="BJ22" s="287"/>
      <c r="BK22" s="287"/>
      <c r="BL22" s="287"/>
      <c r="BM22" s="287"/>
      <c r="BN22" s="290"/>
      <c r="BO22" s="287"/>
      <c r="BP22" s="287"/>
      <c r="BQ22" s="287"/>
      <c r="BR22" s="287"/>
      <c r="BS22" s="287"/>
      <c r="BT22" s="287"/>
      <c r="BU22" s="287"/>
      <c r="BV22" s="287"/>
      <c r="BW22" s="287"/>
      <c r="BX22" s="287"/>
      <c r="BY22" s="291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</row>
    <row x14ac:dyDescent="0.25" r="23" customHeight="1" ht="25.05">
      <c r="A23" s="54"/>
      <c r="B23" s="225"/>
      <c r="C23" s="225" t="s">
        <v>462</v>
      </c>
      <c r="D23" s="203"/>
      <c r="E23" s="203"/>
      <c r="F23" s="204"/>
      <c r="G23" s="174" t="s">
        <v>430</v>
      </c>
      <c r="H23" s="57" t="s">
        <v>463</v>
      </c>
      <c r="I23" s="79"/>
      <c r="J23" s="79"/>
      <c r="K23" s="79"/>
      <c r="L23" s="274">
        <f>SUM(I23:K23)</f>
      </c>
      <c r="M23" s="275">
        <f>SUM(T23+Y23+AD23+AI23+AN23+AS23+AX23+BC23+BC23+BH23+BM23+BR23+BW23)</f>
      </c>
      <c r="N23" s="276"/>
      <c r="O23" s="276"/>
      <c r="P23" s="209">
        <f>L23-M23</f>
      </c>
      <c r="Q23" s="180"/>
      <c r="R23" s="105"/>
      <c r="S23" s="105"/>
      <c r="T23" s="208"/>
      <c r="U23" s="182"/>
      <c r="V23" s="105"/>
      <c r="W23" s="105"/>
      <c r="X23" s="105"/>
      <c r="Y23" s="208"/>
      <c r="Z23" s="51"/>
      <c r="AA23" s="180"/>
      <c r="AB23" s="105"/>
      <c r="AC23" s="105"/>
      <c r="AD23" s="208"/>
      <c r="AE23" s="306"/>
      <c r="AF23" s="183"/>
      <c r="AG23" s="181"/>
      <c r="AH23" s="181"/>
      <c r="AI23" s="92"/>
      <c r="AJ23" s="51"/>
      <c r="AK23" s="300"/>
      <c r="AL23" s="186"/>
      <c r="AM23" s="186"/>
      <c r="AN23" s="301"/>
      <c r="AO23" s="207"/>
      <c r="AP23" s="186"/>
      <c r="AQ23" s="186"/>
      <c r="AR23" s="186"/>
      <c r="AS23" s="292"/>
      <c r="AT23" s="207"/>
      <c r="AU23" s="186"/>
      <c r="AV23" s="186"/>
      <c r="AW23" s="186"/>
      <c r="AX23" s="292"/>
      <c r="AY23" s="309"/>
      <c r="AZ23" s="183"/>
      <c r="BA23" s="181"/>
      <c r="BB23" s="181"/>
      <c r="BC23" s="181"/>
      <c r="BD23" s="52"/>
      <c r="BE23" s="280"/>
      <c r="BF23" s="52"/>
      <c r="BG23" s="52"/>
      <c r="BH23" s="52"/>
      <c r="BI23" s="58"/>
      <c r="BJ23" s="183"/>
      <c r="BK23" s="181"/>
      <c r="BL23" s="181"/>
      <c r="BM23" s="181"/>
      <c r="BN23" s="58"/>
      <c r="BO23" s="62"/>
      <c r="BP23" s="52"/>
      <c r="BQ23" s="52"/>
      <c r="BR23" s="52"/>
      <c r="BS23" s="182"/>
      <c r="BT23" s="279"/>
      <c r="BU23" s="52"/>
      <c r="BV23" s="52"/>
      <c r="BW23" s="52"/>
      <c r="BX23" s="182"/>
      <c r="BY23" s="209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</row>
    <row x14ac:dyDescent="0.25" r="24" customHeight="1" ht="25.05">
      <c r="A24" s="54"/>
      <c r="B24" s="232"/>
      <c r="C24" s="232"/>
      <c r="D24" s="271"/>
      <c r="E24" s="271"/>
      <c r="F24" s="272"/>
      <c r="G24" s="174" t="s">
        <v>435</v>
      </c>
      <c r="H24" s="57" t="s">
        <v>463</v>
      </c>
      <c r="I24" s="79"/>
      <c r="J24" s="79"/>
      <c r="K24" s="79"/>
      <c r="L24" s="274">
        <f>SUM(I24:K24)</f>
      </c>
      <c r="M24" s="275">
        <f>SUM(T24+Y24+AD24+AI24+AN24+AS24+AX24+BC24+BC24+BH24+BM24+BR24+BW24)</f>
      </c>
      <c r="N24" s="276"/>
      <c r="O24" s="276"/>
      <c r="P24" s="209">
        <f>L24-M24</f>
      </c>
      <c r="Q24" s="180"/>
      <c r="R24" s="105"/>
      <c r="S24" s="105"/>
      <c r="T24" s="208"/>
      <c r="U24" s="182"/>
      <c r="V24" s="105"/>
      <c r="W24" s="105"/>
      <c r="X24" s="105"/>
      <c r="Y24" s="208"/>
      <c r="Z24" s="51"/>
      <c r="AA24" s="180"/>
      <c r="AB24" s="105"/>
      <c r="AC24" s="105"/>
      <c r="AD24" s="208"/>
      <c r="AE24" s="306"/>
      <c r="AF24" s="183"/>
      <c r="AG24" s="181"/>
      <c r="AH24" s="181"/>
      <c r="AI24" s="92"/>
      <c r="AJ24" s="51"/>
      <c r="AK24" s="279"/>
      <c r="AL24" s="52"/>
      <c r="AM24" s="105"/>
      <c r="AN24" s="52"/>
      <c r="AO24" s="182"/>
      <c r="AP24" s="186"/>
      <c r="AQ24" s="186"/>
      <c r="AR24" s="186"/>
      <c r="AS24" s="292"/>
      <c r="AT24" s="207"/>
      <c r="AU24" s="186"/>
      <c r="AV24" s="186"/>
      <c r="AW24" s="186"/>
      <c r="AX24" s="292"/>
      <c r="AY24" s="309"/>
      <c r="AZ24" s="183"/>
      <c r="BA24" s="181"/>
      <c r="BB24" s="181"/>
      <c r="BC24" s="181"/>
      <c r="BD24" s="51"/>
      <c r="BE24" s="280"/>
      <c r="BF24" s="52"/>
      <c r="BG24" s="52"/>
      <c r="BH24" s="52"/>
      <c r="BI24" s="58"/>
      <c r="BJ24" s="183"/>
      <c r="BK24" s="181"/>
      <c r="BL24" s="181"/>
      <c r="BM24" s="181"/>
      <c r="BN24" s="58"/>
      <c r="BO24" s="62"/>
      <c r="BP24" s="52"/>
      <c r="BQ24" s="52"/>
      <c r="BR24" s="52"/>
      <c r="BS24" s="182"/>
      <c r="BT24" s="279"/>
      <c r="BU24" s="52"/>
      <c r="BV24" s="52"/>
      <c r="BW24" s="52"/>
      <c r="BX24" s="182"/>
      <c r="BY24" s="209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</row>
    <row x14ac:dyDescent="0.25" r="25" customHeight="1" ht="25.05">
      <c r="A25" s="54"/>
      <c r="B25" s="232"/>
      <c r="C25" s="232"/>
      <c r="D25" s="271"/>
      <c r="E25" s="271"/>
      <c r="F25" s="272"/>
      <c r="G25" s="174" t="s">
        <v>434</v>
      </c>
      <c r="H25" s="57" t="s">
        <v>463</v>
      </c>
      <c r="I25" s="79"/>
      <c r="J25" s="79"/>
      <c r="K25" s="79"/>
      <c r="L25" s="274">
        <f>SUM(I25:K25)</f>
      </c>
      <c r="M25" s="275">
        <f>SUM(T25+Y25+AD25+AI25+AN25+AS25+AX25+BC25+BC25+BH25+BM25+BR25+BW25)</f>
      </c>
      <c r="N25" s="276"/>
      <c r="O25" s="276"/>
      <c r="P25" s="209">
        <f>L25-M25</f>
      </c>
      <c r="Q25" s="180"/>
      <c r="R25" s="105"/>
      <c r="S25" s="105"/>
      <c r="T25" s="208"/>
      <c r="U25" s="182"/>
      <c r="V25" s="105"/>
      <c r="W25" s="105"/>
      <c r="X25" s="105"/>
      <c r="Y25" s="208"/>
      <c r="Z25" s="51"/>
      <c r="AA25" s="180"/>
      <c r="AB25" s="105"/>
      <c r="AC25" s="313"/>
      <c r="AD25" s="208"/>
      <c r="AE25" s="306"/>
      <c r="AF25" s="183"/>
      <c r="AG25" s="181"/>
      <c r="AH25" s="181"/>
      <c r="AI25" s="92"/>
      <c r="AJ25" s="51"/>
      <c r="AK25" s="279"/>
      <c r="AL25" s="52"/>
      <c r="AM25" s="52"/>
      <c r="AN25" s="52"/>
      <c r="AO25" s="182"/>
      <c r="AP25" s="186"/>
      <c r="AQ25" s="186"/>
      <c r="AR25" s="186"/>
      <c r="AS25" s="292"/>
      <c r="AT25" s="207"/>
      <c r="AU25" s="186"/>
      <c r="AV25" s="186"/>
      <c r="AW25" s="186"/>
      <c r="AX25" s="292"/>
      <c r="AY25" s="309"/>
      <c r="AZ25" s="183"/>
      <c r="BA25" s="181"/>
      <c r="BB25" s="181"/>
      <c r="BC25" s="181"/>
      <c r="BD25" s="52"/>
      <c r="BE25" s="280"/>
      <c r="BF25" s="52"/>
      <c r="BG25" s="52"/>
      <c r="BH25" s="52"/>
      <c r="BI25" s="58"/>
      <c r="BJ25" s="183"/>
      <c r="BK25" s="181"/>
      <c r="BL25" s="181"/>
      <c r="BM25" s="181"/>
      <c r="BN25" s="58"/>
      <c r="BO25" s="62"/>
      <c r="BP25" s="52"/>
      <c r="BQ25" s="52"/>
      <c r="BR25" s="52"/>
      <c r="BS25" s="182"/>
      <c r="BT25" s="279"/>
      <c r="BU25" s="52"/>
      <c r="BV25" s="52"/>
      <c r="BW25" s="52"/>
      <c r="BX25" s="182"/>
      <c r="BY25" s="209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</row>
    <row x14ac:dyDescent="0.25" r="26" customHeight="1" ht="25.05">
      <c r="A26" s="54"/>
      <c r="B26" s="232"/>
      <c r="C26" s="232"/>
      <c r="D26" s="271"/>
      <c r="E26" s="271"/>
      <c r="F26" s="272"/>
      <c r="G26" s="174" t="s">
        <v>438</v>
      </c>
      <c r="H26" s="57" t="s">
        <v>463</v>
      </c>
      <c r="I26" s="79"/>
      <c r="J26" s="79"/>
      <c r="K26" s="79"/>
      <c r="L26" s="274">
        <f>SUM(I26:K26)</f>
      </c>
      <c r="M26" s="275">
        <f>SUM(T26+Y26+AD26+AI26+AN26+AS26+AX26+BC26+BC26+BH26+BM26+BR26+BW26)</f>
      </c>
      <c r="N26" s="276"/>
      <c r="O26" s="276"/>
      <c r="P26" s="209">
        <f>L26-M26</f>
      </c>
      <c r="Q26" s="180"/>
      <c r="R26" s="105"/>
      <c r="S26" s="105"/>
      <c r="T26" s="208"/>
      <c r="U26" s="182"/>
      <c r="V26" s="105"/>
      <c r="W26" s="105"/>
      <c r="X26" s="105"/>
      <c r="Y26" s="208"/>
      <c r="Z26" s="51"/>
      <c r="AA26" s="180"/>
      <c r="AB26" s="105"/>
      <c r="AC26" s="314"/>
      <c r="AD26" s="208"/>
      <c r="AE26" s="306"/>
      <c r="AF26" s="183"/>
      <c r="AG26" s="181"/>
      <c r="AH26" s="181"/>
      <c r="AI26" s="92"/>
      <c r="AJ26" s="51"/>
      <c r="AK26" s="279"/>
      <c r="AL26" s="52"/>
      <c r="AM26" s="52"/>
      <c r="AN26" s="52"/>
      <c r="AO26" s="182"/>
      <c r="AP26" s="186"/>
      <c r="AQ26" s="186"/>
      <c r="AR26" s="186"/>
      <c r="AS26" s="292"/>
      <c r="AT26" s="207"/>
      <c r="AU26" s="62"/>
      <c r="AV26" s="52"/>
      <c r="AW26" s="52"/>
      <c r="AX26" s="52"/>
      <c r="AY26" s="58"/>
      <c r="AZ26" s="183"/>
      <c r="BA26" s="181"/>
      <c r="BB26" s="181"/>
      <c r="BC26" s="181"/>
      <c r="BD26" s="52"/>
      <c r="BE26" s="280"/>
      <c r="BF26" s="52"/>
      <c r="BG26" s="52"/>
      <c r="BH26" s="52"/>
      <c r="BI26" s="58"/>
      <c r="BJ26" s="183"/>
      <c r="BK26" s="181"/>
      <c r="BL26" s="181"/>
      <c r="BM26" s="181"/>
      <c r="BN26" s="58"/>
      <c r="BO26" s="62"/>
      <c r="BP26" s="52"/>
      <c r="BQ26" s="52"/>
      <c r="BR26" s="52"/>
      <c r="BS26" s="182"/>
      <c r="BT26" s="279"/>
      <c r="BU26" s="52"/>
      <c r="BV26" s="52"/>
      <c r="BW26" s="52"/>
      <c r="BX26" s="182"/>
      <c r="BY26" s="209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</row>
    <row x14ac:dyDescent="0.25" r="27" customHeight="1" ht="15">
      <c r="A27" s="312"/>
      <c r="B27" s="282"/>
      <c r="C27" s="283"/>
      <c r="D27" s="284"/>
      <c r="E27" s="284"/>
      <c r="F27" s="284"/>
      <c r="G27" s="285" t="s">
        <v>432</v>
      </c>
      <c r="H27" s="286"/>
      <c r="I27" s="286">
        <f>SUM(I23:I26)</f>
      </c>
      <c r="J27" s="286">
        <f>SUM(J23:J26)</f>
      </c>
      <c r="K27" s="286">
        <f>SUM(K23:K26)</f>
      </c>
      <c r="L27" s="286">
        <f>SUM(L23:L26)</f>
      </c>
      <c r="M27" s="286">
        <f>SUM(M23:M26)</f>
      </c>
      <c r="N27" s="286">
        <f>SUM(N23:N26)</f>
      </c>
      <c r="O27" s="286">
        <f>SUM(O23:O26)</f>
      </c>
      <c r="P27" s="286">
        <f>SUM(P23:P26)</f>
      </c>
      <c r="Q27" s="287"/>
      <c r="R27" s="287"/>
      <c r="S27" s="287"/>
      <c r="T27" s="288"/>
      <c r="U27" s="287"/>
      <c r="V27" s="287"/>
      <c r="W27" s="287"/>
      <c r="X27" s="287"/>
      <c r="Y27" s="288"/>
      <c r="Z27" s="287"/>
      <c r="AA27" s="287"/>
      <c r="AB27" s="287"/>
      <c r="AC27" s="287"/>
      <c r="AD27" s="288"/>
      <c r="AE27" s="291"/>
      <c r="AF27" s="287"/>
      <c r="AG27" s="287"/>
      <c r="AH27" s="287"/>
      <c r="AI27" s="288"/>
      <c r="AJ27" s="287"/>
      <c r="AK27" s="287"/>
      <c r="AL27" s="287"/>
      <c r="AM27" s="287"/>
      <c r="AN27" s="287"/>
      <c r="AO27" s="287"/>
      <c r="AP27" s="287"/>
      <c r="AQ27" s="287"/>
      <c r="AR27" s="287"/>
      <c r="AS27" s="287"/>
      <c r="AT27" s="287"/>
      <c r="AU27" s="287"/>
      <c r="AV27" s="287"/>
      <c r="AW27" s="287"/>
      <c r="AX27" s="287"/>
      <c r="AY27" s="287"/>
      <c r="AZ27" s="287"/>
      <c r="BA27" s="287"/>
      <c r="BB27" s="287"/>
      <c r="BC27" s="287"/>
      <c r="BD27" s="287"/>
      <c r="BE27" s="289"/>
      <c r="BF27" s="287"/>
      <c r="BG27" s="287"/>
      <c r="BH27" s="287"/>
      <c r="BI27" s="290"/>
      <c r="BJ27" s="287"/>
      <c r="BK27" s="287"/>
      <c r="BL27" s="287"/>
      <c r="BM27" s="287"/>
      <c r="BN27" s="290"/>
      <c r="BO27" s="287"/>
      <c r="BP27" s="287"/>
      <c r="BQ27" s="287"/>
      <c r="BR27" s="287"/>
      <c r="BS27" s="287"/>
      <c r="BT27" s="287"/>
      <c r="BU27" s="287"/>
      <c r="BV27" s="287"/>
      <c r="BW27" s="287"/>
      <c r="BX27" s="287"/>
      <c r="BY27" s="291"/>
      <c r="BZ27" s="315"/>
      <c r="CA27" s="315"/>
      <c r="CB27" s="315"/>
      <c r="CC27" s="315"/>
      <c r="CD27" s="315"/>
      <c r="CE27" s="315"/>
      <c r="CF27" s="315"/>
      <c r="CG27" s="315"/>
      <c r="CH27" s="315"/>
      <c r="CI27" s="315"/>
      <c r="CJ27" s="315"/>
      <c r="CK27" s="315"/>
      <c r="CL27" s="315"/>
      <c r="CM27" s="315"/>
      <c r="CN27" s="315"/>
      <c r="CO27" s="315"/>
      <c r="CP27" s="315"/>
      <c r="CQ27" s="315"/>
      <c r="CR27" s="315"/>
      <c r="CS27" s="315"/>
      <c r="CT27" s="315"/>
      <c r="CU27" s="315"/>
      <c r="CV27" s="315"/>
      <c r="CW27" s="315"/>
      <c r="CX27" s="315"/>
      <c r="CY27" s="315"/>
      <c r="CZ27" s="315"/>
      <c r="DA27" s="315"/>
      <c r="DB27" s="315"/>
      <c r="DC27" s="315"/>
      <c r="DD27" s="315"/>
      <c r="DE27" s="315"/>
      <c r="DF27" s="315"/>
      <c r="DG27" s="315"/>
      <c r="DH27" s="315"/>
      <c r="DI27" s="315"/>
      <c r="DJ27" s="315"/>
      <c r="DK27" s="315"/>
      <c r="DL27" s="315"/>
      <c r="DM27" s="315"/>
      <c r="DN27" s="315"/>
      <c r="DO27" s="315"/>
      <c r="DP27" s="315"/>
      <c r="DQ27" s="315"/>
      <c r="DR27" s="315"/>
      <c r="DS27" s="315"/>
      <c r="DT27" s="315"/>
      <c r="DU27" s="315"/>
      <c r="DV27" s="315"/>
      <c r="DW27" s="315"/>
      <c r="DX27" s="315"/>
      <c r="DY27" s="315"/>
      <c r="DZ27" s="315"/>
      <c r="EA27" s="315"/>
      <c r="EB27" s="315"/>
      <c r="EC27" s="315"/>
      <c r="ED27" s="315"/>
      <c r="EE27" s="315"/>
      <c r="EF27" s="315"/>
      <c r="EG27" s="315"/>
      <c r="EH27" s="315"/>
      <c r="EI27" s="315"/>
      <c r="EJ27" s="315"/>
      <c r="EK27" s="315"/>
      <c r="EL27" s="315"/>
      <c r="EM27" s="315"/>
      <c r="EN27" s="315"/>
      <c r="EO27" s="315"/>
      <c r="EP27" s="315"/>
      <c r="EQ27" s="315"/>
      <c r="ER27" s="315"/>
      <c r="ES27" s="315"/>
      <c r="ET27" s="315"/>
      <c r="EU27" s="315"/>
      <c r="EV27" s="315"/>
      <c r="EW27" s="315"/>
      <c r="EX27" s="315"/>
      <c r="EY27" s="315"/>
      <c r="EZ27" s="315"/>
      <c r="FA27" s="315"/>
      <c r="FB27" s="315"/>
      <c r="FC27" s="315"/>
      <c r="FD27" s="315"/>
      <c r="FE27" s="315"/>
      <c r="FF27" s="315"/>
      <c r="FG27" s="315"/>
      <c r="FH27" s="315"/>
      <c r="FI27" s="315"/>
      <c r="FJ27" s="315"/>
      <c r="FK27" s="315"/>
      <c r="FL27" s="315"/>
      <c r="FM27" s="315"/>
      <c r="FN27" s="315"/>
      <c r="FO27" s="315"/>
      <c r="FP27" s="315"/>
      <c r="FQ27" s="315"/>
      <c r="FR27" s="315"/>
      <c r="FS27" s="315"/>
      <c r="FT27" s="315"/>
      <c r="FU27" s="315"/>
      <c r="FV27" s="315"/>
      <c r="FW27" s="315"/>
      <c r="FX27" s="315"/>
      <c r="FY27" s="315"/>
      <c r="FZ27" s="315"/>
      <c r="GA27" s="315"/>
      <c r="GB27" s="315"/>
      <c r="GC27" s="315"/>
      <c r="GD27" s="315"/>
      <c r="GE27" s="315"/>
      <c r="GF27" s="315"/>
      <c r="GG27" s="315"/>
      <c r="GH27" s="315"/>
      <c r="GI27" s="315"/>
      <c r="GJ27" s="315"/>
      <c r="GK27" s="315"/>
      <c r="GL27" s="315"/>
      <c r="GM27" s="315"/>
      <c r="GN27" s="315"/>
      <c r="GO27" s="315"/>
      <c r="GP27" s="315"/>
      <c r="GQ27" s="315"/>
      <c r="GR27" s="315"/>
      <c r="GS27" s="315"/>
      <c r="GT27" s="315"/>
      <c r="GU27" s="315"/>
      <c r="GV27" s="315"/>
      <c r="GW27" s="315"/>
      <c r="GX27" s="315"/>
      <c r="GY27" s="315"/>
      <c r="GZ27" s="315"/>
      <c r="HA27" s="315"/>
      <c r="HB27" s="315"/>
      <c r="HC27" s="315"/>
      <c r="HD27" s="315"/>
      <c r="HE27" s="315"/>
      <c r="HF27" s="315"/>
      <c r="HG27" s="315"/>
      <c r="HH27" s="315"/>
      <c r="HI27" s="315"/>
      <c r="HJ27" s="315"/>
      <c r="HK27" s="315"/>
      <c r="HL27" s="315"/>
      <c r="HM27" s="315"/>
      <c r="HN27" s="315"/>
      <c r="HO27" s="315"/>
      <c r="HP27" s="315"/>
      <c r="HQ27" s="315"/>
      <c r="HR27" s="315"/>
      <c r="HS27" s="315"/>
      <c r="HT27" s="315"/>
      <c r="HU27" s="315"/>
      <c r="HV27" s="315"/>
      <c r="HW27" s="315"/>
      <c r="HX27" s="315"/>
      <c r="HY27" s="315"/>
      <c r="HZ27" s="315"/>
      <c r="IA27" s="315"/>
      <c r="IB27" s="315"/>
      <c r="IC27" s="315"/>
      <c r="ID27" s="315"/>
      <c r="IE27" s="315"/>
      <c r="IF27" s="315"/>
      <c r="IG27" s="315"/>
      <c r="IH27" s="315"/>
      <c r="II27" s="315"/>
      <c r="IJ27" s="315"/>
      <c r="IK27" s="315"/>
      <c r="IL27" s="315"/>
      <c r="IM27" s="315"/>
      <c r="IN27" s="315"/>
      <c r="IO27" s="315"/>
      <c r="IP27" s="315"/>
      <c r="IQ27" s="315"/>
      <c r="IR27" s="315"/>
      <c r="IS27" s="54"/>
    </row>
    <row x14ac:dyDescent="0.25" r="28" customHeight="1" ht="25.05">
      <c r="A28" s="54"/>
      <c r="B28" s="316"/>
      <c r="C28" s="225" t="s">
        <v>440</v>
      </c>
      <c r="D28" s="203"/>
      <c r="E28" s="203"/>
      <c r="F28" s="204"/>
      <c r="G28" s="174" t="s">
        <v>430</v>
      </c>
      <c r="H28" s="57" t="s">
        <v>464</v>
      </c>
      <c r="I28" s="79"/>
      <c r="J28" s="79"/>
      <c r="K28" s="79"/>
      <c r="L28" s="274">
        <f>SUM(I28:K28)</f>
      </c>
      <c r="M28" s="275">
        <f>SUM(BC28+BH28+BM28)</f>
      </c>
      <c r="N28" s="276"/>
      <c r="O28" s="276"/>
      <c r="P28" s="307">
        <f>L28-M28</f>
      </c>
      <c r="Q28" s="317"/>
      <c r="R28" s="105"/>
      <c r="S28" s="105"/>
      <c r="T28" s="208"/>
      <c r="U28" s="182"/>
      <c r="V28" s="105"/>
      <c r="W28" s="105"/>
      <c r="X28" s="105"/>
      <c r="Y28" s="208"/>
      <c r="Z28" s="182"/>
      <c r="AA28" s="105"/>
      <c r="AB28" s="105"/>
      <c r="AC28" s="105"/>
      <c r="AD28" s="208"/>
      <c r="AE28" s="306"/>
      <c r="AF28" s="183"/>
      <c r="AG28" s="181"/>
      <c r="AH28" s="181"/>
      <c r="AI28" s="92"/>
      <c r="AJ28" s="306"/>
      <c r="AK28" s="183"/>
      <c r="AL28" s="52"/>
      <c r="AM28" s="52"/>
      <c r="AN28" s="52"/>
      <c r="AO28" s="306"/>
      <c r="AP28" s="183"/>
      <c r="AQ28" s="52"/>
      <c r="AR28" s="52"/>
      <c r="AS28" s="52"/>
      <c r="AT28" s="306"/>
      <c r="AU28" s="183"/>
      <c r="AV28" s="52"/>
      <c r="AW28" s="52"/>
      <c r="AX28" s="52"/>
      <c r="AY28" s="306"/>
      <c r="AZ28" s="186"/>
      <c r="BA28" s="186"/>
      <c r="BB28" s="186"/>
      <c r="BC28" s="292"/>
      <c r="BD28" s="186"/>
      <c r="BE28" s="226"/>
      <c r="BF28" s="184"/>
      <c r="BG28" s="184"/>
      <c r="BH28" s="185"/>
      <c r="BI28" s="318"/>
      <c r="BJ28" s="319"/>
      <c r="BK28" s="319"/>
      <c r="BL28" s="319"/>
      <c r="BM28" s="320"/>
      <c r="BN28" s="309"/>
      <c r="BO28" s="183"/>
      <c r="BP28" s="52"/>
      <c r="BQ28" s="52"/>
      <c r="BR28" s="52"/>
      <c r="BS28" s="306"/>
      <c r="BT28" s="183"/>
      <c r="BU28" s="52"/>
      <c r="BV28" s="52"/>
      <c r="BW28" s="52"/>
      <c r="BX28" s="182"/>
      <c r="BY28" s="209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</row>
    <row x14ac:dyDescent="0.25" r="29" customHeight="1" ht="25.05">
      <c r="A29" s="54"/>
      <c r="B29" s="321"/>
      <c r="C29" s="232"/>
      <c r="D29" s="271"/>
      <c r="E29" s="271"/>
      <c r="F29" s="272"/>
      <c r="G29" s="174" t="s">
        <v>435</v>
      </c>
      <c r="H29" s="57" t="s">
        <v>464</v>
      </c>
      <c r="I29" s="79"/>
      <c r="J29" s="79"/>
      <c r="K29" s="79"/>
      <c r="L29" s="274">
        <f>SUM(I29:K29)</f>
      </c>
      <c r="M29" s="275">
        <f>SUM(T29+Y29+AD29+AI29+AN29+AS29+AX29+BC29+BC29+BH29+BM29+BR29+BW29)</f>
      </c>
      <c r="N29" s="276"/>
      <c r="O29" s="276"/>
      <c r="P29" s="307">
        <f>L29-M29</f>
      </c>
      <c r="Q29" s="180"/>
      <c r="R29" s="105"/>
      <c r="S29" s="105"/>
      <c r="T29" s="208"/>
      <c r="U29" s="182"/>
      <c r="V29" s="105"/>
      <c r="W29" s="105"/>
      <c r="X29" s="105"/>
      <c r="Y29" s="208"/>
      <c r="Z29" s="182"/>
      <c r="AA29" s="105"/>
      <c r="AB29" s="105"/>
      <c r="AC29" s="105"/>
      <c r="AD29" s="208"/>
      <c r="AE29" s="306"/>
      <c r="AF29" s="183"/>
      <c r="AG29" s="181"/>
      <c r="AH29" s="181"/>
      <c r="AI29" s="92"/>
      <c r="AJ29" s="306"/>
      <c r="AK29" s="183"/>
      <c r="AL29" s="52"/>
      <c r="AM29" s="52"/>
      <c r="AN29" s="52"/>
      <c r="AO29" s="306"/>
      <c r="AP29" s="183"/>
      <c r="AQ29" s="52"/>
      <c r="AR29" s="52"/>
      <c r="AS29" s="52"/>
      <c r="AT29" s="306"/>
      <c r="AU29" s="183"/>
      <c r="AV29" s="52"/>
      <c r="AW29" s="52"/>
      <c r="AX29" s="52"/>
      <c r="AY29" s="306"/>
      <c r="AZ29" s="183"/>
      <c r="BA29" s="181"/>
      <c r="BB29" s="181"/>
      <c r="BC29" s="181"/>
      <c r="BD29" s="79"/>
      <c r="BE29" s="308"/>
      <c r="BF29" s="186"/>
      <c r="BG29" s="186"/>
      <c r="BH29" s="292"/>
      <c r="BI29" s="227"/>
      <c r="BJ29" s="294"/>
      <c r="BK29" s="181"/>
      <c r="BL29" s="181"/>
      <c r="BM29" s="181"/>
      <c r="BN29" s="322"/>
      <c r="BO29" s="183"/>
      <c r="BP29" s="52"/>
      <c r="BQ29" s="52"/>
      <c r="BR29" s="52"/>
      <c r="BS29" s="306"/>
      <c r="BT29" s="183"/>
      <c r="BU29" s="52"/>
      <c r="BV29" s="52"/>
      <c r="BW29" s="52"/>
      <c r="BX29" s="182"/>
      <c r="BY29" s="209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</row>
    <row x14ac:dyDescent="0.25" r="30" customHeight="1" ht="25.05">
      <c r="A30" s="54"/>
      <c r="B30" s="321"/>
      <c r="C30" s="232"/>
      <c r="D30" s="271"/>
      <c r="E30" s="271"/>
      <c r="F30" s="272"/>
      <c r="G30" s="174" t="s">
        <v>434</v>
      </c>
      <c r="H30" s="57" t="s">
        <v>464</v>
      </c>
      <c r="I30" s="181"/>
      <c r="J30" s="79"/>
      <c r="K30" s="79"/>
      <c r="L30" s="274">
        <f>SUM(I30:K30)</f>
      </c>
      <c r="M30" s="275">
        <f>SUM(T30+Y30+AD30+AI30+AN30+AS30+AX30+BC30+BC30+BH30+BM30+BR30+BW30)</f>
      </c>
      <c r="N30" s="276"/>
      <c r="O30" s="276"/>
      <c r="P30" s="307">
        <f>L30-M30</f>
      </c>
      <c r="Q30" s="180"/>
      <c r="R30" s="105"/>
      <c r="S30" s="105"/>
      <c r="T30" s="208"/>
      <c r="U30" s="182"/>
      <c r="V30" s="105"/>
      <c r="W30" s="105"/>
      <c r="X30" s="105"/>
      <c r="Y30" s="208"/>
      <c r="Z30" s="182"/>
      <c r="AA30" s="105"/>
      <c r="AB30" s="105"/>
      <c r="AC30" s="105"/>
      <c r="AD30" s="208"/>
      <c r="AE30" s="306"/>
      <c r="AF30" s="183"/>
      <c r="AG30" s="181"/>
      <c r="AH30" s="181"/>
      <c r="AI30" s="92"/>
      <c r="AJ30" s="306"/>
      <c r="AK30" s="183"/>
      <c r="AL30" s="52"/>
      <c r="AM30" s="52"/>
      <c r="AN30" s="52"/>
      <c r="AO30" s="306"/>
      <c r="AP30" s="183"/>
      <c r="AQ30" s="52"/>
      <c r="AR30" s="52"/>
      <c r="AS30" s="52"/>
      <c r="AT30" s="306"/>
      <c r="AU30" s="183"/>
      <c r="AV30" s="52"/>
      <c r="AW30" s="52"/>
      <c r="AX30" s="52"/>
      <c r="AY30" s="306"/>
      <c r="AZ30" s="183"/>
      <c r="BA30" s="181"/>
      <c r="BB30" s="181"/>
      <c r="BC30" s="181"/>
      <c r="BD30" s="79"/>
      <c r="BE30" s="308"/>
      <c r="BF30" s="186"/>
      <c r="BG30" s="186"/>
      <c r="BH30" s="292"/>
      <c r="BI30" s="227"/>
      <c r="BJ30" s="64"/>
      <c r="BK30" s="64"/>
      <c r="BL30" s="64"/>
      <c r="BM30" s="323"/>
      <c r="BN30" s="324"/>
      <c r="BO30" s="183"/>
      <c r="BP30" s="52"/>
      <c r="BQ30" s="52"/>
      <c r="BR30" s="52"/>
      <c r="BS30" s="306"/>
      <c r="BT30" s="183"/>
      <c r="BU30" s="52"/>
      <c r="BV30" s="52"/>
      <c r="BW30" s="52"/>
      <c r="BX30" s="182"/>
      <c r="BY30" s="209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</row>
    <row x14ac:dyDescent="0.25" r="31" customHeight="1" ht="15">
      <c r="A31" s="312"/>
      <c r="B31" s="183"/>
      <c r="C31" s="183"/>
      <c r="D31" s="325"/>
      <c r="E31" s="325"/>
      <c r="F31" s="325"/>
      <c r="G31" s="326" t="s">
        <v>432</v>
      </c>
      <c r="H31" s="183"/>
      <c r="I31" s="288">
        <f>SUM(I28:I30)</f>
      </c>
      <c r="J31" s="288">
        <f>SUM(J28:J30)</f>
      </c>
      <c r="K31" s="288">
        <f>SUM(K28:K30)</f>
      </c>
      <c r="L31" s="288">
        <f>SUM(L28:L30)</f>
      </c>
      <c r="M31" s="181"/>
      <c r="N31" s="181"/>
      <c r="O31" s="181"/>
      <c r="P31" s="288">
        <f>SUM(P28:P30)</f>
      </c>
      <c r="Q31" s="54"/>
      <c r="R31" s="51"/>
      <c r="S31" s="51"/>
      <c r="T31" s="51"/>
      <c r="U31" s="181"/>
      <c r="V31" s="183"/>
      <c r="W31" s="181"/>
      <c r="X31" s="181"/>
      <c r="Y31" s="181"/>
      <c r="Z31" s="51"/>
      <c r="AA31" s="54"/>
      <c r="AB31" s="51"/>
      <c r="AC31" s="51"/>
      <c r="AD31" s="51"/>
      <c r="AE31" s="181"/>
      <c r="AF31" s="183"/>
      <c r="AG31" s="181"/>
      <c r="AH31" s="181"/>
      <c r="AI31" s="181"/>
      <c r="AJ31" s="51"/>
      <c r="AK31" s="183"/>
      <c r="AL31" s="181"/>
      <c r="AM31" s="181"/>
      <c r="AN31" s="181"/>
      <c r="AO31" s="51"/>
      <c r="AP31" s="183"/>
      <c r="AQ31" s="181"/>
      <c r="AR31" s="181"/>
      <c r="AS31" s="181"/>
      <c r="AT31" s="51"/>
      <c r="AU31" s="183"/>
      <c r="AV31" s="181"/>
      <c r="AW31" s="181"/>
      <c r="AX31" s="181"/>
      <c r="AY31" s="51"/>
      <c r="AZ31" s="183"/>
      <c r="BA31" s="181"/>
      <c r="BB31" s="181"/>
      <c r="BC31" s="181"/>
      <c r="BD31" s="51"/>
      <c r="BE31" s="312"/>
      <c r="BF31" s="181"/>
      <c r="BG31" s="181"/>
      <c r="BH31" s="181"/>
      <c r="BI31" s="327"/>
      <c r="BJ31" s="183"/>
      <c r="BK31" s="181"/>
      <c r="BL31" s="181"/>
      <c r="BM31" s="181"/>
      <c r="BN31" s="327"/>
      <c r="BO31" s="183"/>
      <c r="BP31" s="181"/>
      <c r="BQ31" s="181"/>
      <c r="BR31" s="181"/>
      <c r="BS31" s="51"/>
      <c r="BT31" s="183"/>
      <c r="BU31" s="181"/>
      <c r="BV31" s="181"/>
      <c r="BW31" s="181"/>
      <c r="BX31" s="51"/>
      <c r="BY31" s="183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</row>
    <row x14ac:dyDescent="0.25" r="32" customHeight="1" ht="25.05">
      <c r="A32" s="54"/>
      <c r="B32" s="225"/>
      <c r="C32" s="225" t="s">
        <v>465</v>
      </c>
      <c r="D32" s="203"/>
      <c r="E32" s="203"/>
      <c r="F32" s="204"/>
      <c r="G32" s="174" t="s">
        <v>435</v>
      </c>
      <c r="H32" s="57" t="s">
        <v>455</v>
      </c>
      <c r="I32" s="79"/>
      <c r="J32" s="79"/>
      <c r="K32" s="79"/>
      <c r="L32" s="274">
        <f>SUM(I32:K32)</f>
      </c>
      <c r="M32" s="275">
        <f>SUM(T32+Y32+AD32+AI32+AN32+AS32+AX32+BC32+BC32+BH32+BM32+BR32+BW32)</f>
      </c>
      <c r="N32" s="276"/>
      <c r="O32" s="276"/>
      <c r="P32" s="209">
        <f>L32-M32</f>
      </c>
      <c r="Q32" s="180"/>
      <c r="R32" s="105"/>
      <c r="S32" s="105"/>
      <c r="T32" s="208"/>
      <c r="U32" s="182"/>
      <c r="V32" s="105"/>
      <c r="W32" s="105"/>
      <c r="X32" s="105"/>
      <c r="Y32" s="208"/>
      <c r="Z32" s="51"/>
      <c r="AA32" s="180"/>
      <c r="AB32" s="105"/>
      <c r="AC32" s="105"/>
      <c r="AD32" s="208"/>
      <c r="AE32" s="306"/>
      <c r="AF32" s="183"/>
      <c r="AG32" s="181"/>
      <c r="AH32" s="181"/>
      <c r="AI32" s="92"/>
      <c r="AJ32" s="51"/>
      <c r="AK32" s="279"/>
      <c r="AL32" s="52"/>
      <c r="AM32" s="52"/>
      <c r="AN32" s="52"/>
      <c r="AO32" s="182"/>
      <c r="AP32" s="183"/>
      <c r="AQ32" s="181"/>
      <c r="AR32" s="181"/>
      <c r="AS32" s="181"/>
      <c r="AT32" s="52"/>
      <c r="AU32" s="278"/>
      <c r="AV32" s="52"/>
      <c r="AW32" s="52"/>
      <c r="AX32" s="52"/>
      <c r="AY32" s="182"/>
      <c r="AZ32" s="183"/>
      <c r="BA32" s="181"/>
      <c r="BB32" s="181"/>
      <c r="BC32" s="181"/>
      <c r="BD32" s="52"/>
      <c r="BE32" s="280"/>
      <c r="BF32" s="52"/>
      <c r="BG32" s="52"/>
      <c r="BH32" s="52"/>
      <c r="BI32" s="58"/>
      <c r="BJ32" s="64"/>
      <c r="BK32" s="64"/>
      <c r="BL32" s="64"/>
      <c r="BM32" s="323"/>
      <c r="BN32" s="231"/>
      <c r="BO32" s="62"/>
      <c r="BP32" s="52"/>
      <c r="BQ32" s="52"/>
      <c r="BR32" s="52"/>
      <c r="BS32" s="182"/>
      <c r="BT32" s="279"/>
      <c r="BU32" s="52"/>
      <c r="BV32" s="52"/>
      <c r="BW32" s="52"/>
      <c r="BX32" s="182"/>
      <c r="BY32" s="209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</row>
    <row x14ac:dyDescent="0.25" r="33" customHeight="1" ht="25.05">
      <c r="A33" s="54"/>
      <c r="B33" s="57"/>
      <c r="C33" s="57"/>
      <c r="D33" s="212"/>
      <c r="E33" s="212"/>
      <c r="F33" s="213"/>
      <c r="G33" s="174" t="s">
        <v>434</v>
      </c>
      <c r="H33" s="57" t="s">
        <v>455</v>
      </c>
      <c r="I33" s="79"/>
      <c r="J33" s="79"/>
      <c r="K33" s="79"/>
      <c r="L33" s="274">
        <f>SUM(I33:K33)</f>
      </c>
      <c r="M33" s="275">
        <f>SUM(T33+Y33+AD33+AI33+AN33+AS33+AX33+BC33+BC33+BH33+BM33+BR33+BW33)</f>
      </c>
      <c r="N33" s="276"/>
      <c r="O33" s="276"/>
      <c r="P33" s="209">
        <f>L33-M33</f>
      </c>
      <c r="Q33" s="180"/>
      <c r="R33" s="105"/>
      <c r="S33" s="105"/>
      <c r="T33" s="208"/>
      <c r="U33" s="182"/>
      <c r="V33" s="180"/>
      <c r="W33" s="105"/>
      <c r="X33" s="105"/>
      <c r="Y33" s="208"/>
      <c r="Z33" s="51"/>
      <c r="AA33" s="180"/>
      <c r="AB33" s="105"/>
      <c r="AC33" s="105"/>
      <c r="AD33" s="208"/>
      <c r="AE33" s="306"/>
      <c r="AF33" s="105"/>
      <c r="AG33" s="105"/>
      <c r="AH33" s="105"/>
      <c r="AI33" s="208"/>
      <c r="AJ33" s="51"/>
      <c r="AK33" s="180"/>
      <c r="AL33" s="105"/>
      <c r="AM33" s="105"/>
      <c r="AN33" s="328"/>
      <c r="AO33" s="182"/>
      <c r="AP33" s="183"/>
      <c r="AQ33" s="181"/>
      <c r="AR33" s="181"/>
      <c r="AS33" s="181"/>
      <c r="AT33" s="52"/>
      <c r="AU33" s="279"/>
      <c r="AV33" s="52"/>
      <c r="AW33" s="52"/>
      <c r="AX33" s="52"/>
      <c r="AY33" s="182"/>
      <c r="AZ33" s="183"/>
      <c r="BA33" s="181"/>
      <c r="BB33" s="181"/>
      <c r="BC33" s="181"/>
      <c r="BD33" s="52"/>
      <c r="BE33" s="280"/>
      <c r="BF33" s="52"/>
      <c r="BG33" s="52"/>
      <c r="BH33" s="52"/>
      <c r="BI33" s="58"/>
      <c r="BJ33" s="64"/>
      <c r="BK33" s="64"/>
      <c r="BL33" s="64"/>
      <c r="BM33" s="323"/>
      <c r="BN33" s="231"/>
      <c r="BO33" s="62"/>
      <c r="BP33" s="52"/>
      <c r="BQ33" s="52"/>
      <c r="BR33" s="52"/>
      <c r="BS33" s="182"/>
      <c r="BT33" s="279"/>
      <c r="BU33" s="52"/>
      <c r="BV33" s="52"/>
      <c r="BW33" s="52"/>
      <c r="BX33" s="182"/>
      <c r="BY33" s="188" t="s">
        <v>466</v>
      </c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</row>
    <row x14ac:dyDescent="0.25" r="34" customHeight="1" ht="25.05">
      <c r="A34" s="54"/>
      <c r="B34" s="57"/>
      <c r="C34" s="57"/>
      <c r="D34" s="212"/>
      <c r="E34" s="212"/>
      <c r="F34" s="213"/>
      <c r="G34" s="174" t="s">
        <v>457</v>
      </c>
      <c r="H34" s="57" t="s">
        <v>455</v>
      </c>
      <c r="I34" s="79"/>
      <c r="J34" s="79"/>
      <c r="K34" s="79"/>
      <c r="L34" s="274">
        <f>SUM(I34:K34)</f>
      </c>
      <c r="M34" s="275">
        <f>SUM(T34+Y34+AD34+AI34+AN34+AS34+AX34+BC34+BC34+BH34+BM34+BR34+BW34)</f>
      </c>
      <c r="N34" s="276"/>
      <c r="O34" s="276"/>
      <c r="P34" s="209">
        <f>L34-M34</f>
      </c>
      <c r="Q34" s="180"/>
      <c r="R34" s="105"/>
      <c r="S34" s="105"/>
      <c r="T34" s="208"/>
      <c r="U34" s="182"/>
      <c r="V34" s="105"/>
      <c r="W34" s="105"/>
      <c r="X34" s="105"/>
      <c r="Y34" s="208"/>
      <c r="Z34" s="51"/>
      <c r="AA34" s="180"/>
      <c r="AB34" s="105"/>
      <c r="AC34" s="105"/>
      <c r="AD34" s="208"/>
      <c r="AE34" s="182"/>
      <c r="AF34" s="183"/>
      <c r="AG34" s="181"/>
      <c r="AH34" s="181"/>
      <c r="AI34" s="92"/>
      <c r="AJ34" s="51"/>
      <c r="AK34" s="279"/>
      <c r="AL34" s="52"/>
      <c r="AM34" s="52"/>
      <c r="AN34" s="303"/>
      <c r="AO34" s="182"/>
      <c r="AP34" s="183"/>
      <c r="AQ34" s="181"/>
      <c r="AR34" s="181"/>
      <c r="AS34" s="181"/>
      <c r="AT34" s="52"/>
      <c r="AU34" s="279"/>
      <c r="AV34" s="303"/>
      <c r="AW34" s="52"/>
      <c r="AX34" s="52"/>
      <c r="AY34" s="182"/>
      <c r="AZ34" s="183"/>
      <c r="BA34" s="181"/>
      <c r="BB34" s="181"/>
      <c r="BC34" s="181"/>
      <c r="BD34" s="52"/>
      <c r="BE34" s="280"/>
      <c r="BF34" s="52"/>
      <c r="BG34" s="52"/>
      <c r="BH34" s="52"/>
      <c r="BI34" s="58"/>
      <c r="BJ34" s="62"/>
      <c r="BK34" s="52"/>
      <c r="BL34" s="52"/>
      <c r="BM34" s="52"/>
      <c r="BN34" s="181"/>
      <c r="BO34" s="64"/>
      <c r="BP34" s="64"/>
      <c r="BQ34" s="64"/>
      <c r="BR34" s="323"/>
      <c r="BS34" s="64"/>
      <c r="BT34" s="279"/>
      <c r="BU34" s="52"/>
      <c r="BV34" s="52"/>
      <c r="BW34" s="52"/>
      <c r="BX34" s="182"/>
      <c r="BY34" s="209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</row>
    <row x14ac:dyDescent="0.25" r="35" customHeight="1" ht="25.05">
      <c r="A35" s="54"/>
      <c r="B35" s="57"/>
      <c r="C35" s="57"/>
      <c r="D35" s="212"/>
      <c r="E35" s="212"/>
      <c r="F35" s="213"/>
      <c r="G35" s="174" t="s">
        <v>457</v>
      </c>
      <c r="H35" s="57" t="s">
        <v>455</v>
      </c>
      <c r="I35" s="79"/>
      <c r="J35" s="79"/>
      <c r="K35" s="79"/>
      <c r="L35" s="274">
        <f>SUM(I35:K35)</f>
      </c>
      <c r="M35" s="275">
        <f>SUM(T35+Y35+AD35+AI35+AN35+AS35+AX35+BC35+BC35+BH35+BM35+BR35+BW35)</f>
      </c>
      <c r="N35" s="276"/>
      <c r="O35" s="276"/>
      <c r="P35" s="209">
        <f>L35-M35</f>
      </c>
      <c r="Q35" s="180"/>
      <c r="R35" s="105"/>
      <c r="S35" s="105"/>
      <c r="T35" s="208"/>
      <c r="U35" s="182"/>
      <c r="V35" s="180"/>
      <c r="W35" s="105"/>
      <c r="X35" s="105"/>
      <c r="Y35" s="208"/>
      <c r="Z35" s="182"/>
      <c r="AA35" s="180"/>
      <c r="AB35" s="105"/>
      <c r="AC35" s="105"/>
      <c r="AD35" s="208"/>
      <c r="AE35" s="182"/>
      <c r="AF35" s="183"/>
      <c r="AG35" s="181"/>
      <c r="AH35" s="181"/>
      <c r="AI35" s="92"/>
      <c r="AJ35" s="51"/>
      <c r="AK35" s="279"/>
      <c r="AL35" s="52"/>
      <c r="AM35" s="52"/>
      <c r="AN35" s="52"/>
      <c r="AO35" s="182"/>
      <c r="AP35" s="183"/>
      <c r="AQ35" s="181"/>
      <c r="AR35" s="181"/>
      <c r="AS35" s="181"/>
      <c r="AT35" s="52"/>
      <c r="AU35" s="279"/>
      <c r="AV35" s="303"/>
      <c r="AW35" s="52"/>
      <c r="AX35" s="52"/>
      <c r="AY35" s="182"/>
      <c r="AZ35" s="183"/>
      <c r="BA35" s="181"/>
      <c r="BB35" s="181"/>
      <c r="BC35" s="181"/>
      <c r="BD35" s="52"/>
      <c r="BE35" s="280"/>
      <c r="BF35" s="52"/>
      <c r="BG35" s="52"/>
      <c r="BH35" s="52"/>
      <c r="BI35" s="58"/>
      <c r="BJ35" s="62"/>
      <c r="BK35" s="52"/>
      <c r="BL35" s="52"/>
      <c r="BM35" s="52"/>
      <c r="BN35" s="181"/>
      <c r="BO35" s="64"/>
      <c r="BP35" s="64"/>
      <c r="BQ35" s="64"/>
      <c r="BR35" s="323"/>
      <c r="BS35" s="64"/>
      <c r="BT35" s="279"/>
      <c r="BU35" s="52"/>
      <c r="BV35" s="52"/>
      <c r="BW35" s="52"/>
      <c r="BX35" s="182"/>
      <c r="BY35" s="209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</row>
    <row x14ac:dyDescent="0.25" r="36" customHeight="1" ht="25.05">
      <c r="A36" s="54"/>
      <c r="B36" s="57"/>
      <c r="C36" s="57"/>
      <c r="D36" s="212"/>
      <c r="E36" s="212"/>
      <c r="F36" s="213"/>
      <c r="G36" s="174" t="s">
        <v>438</v>
      </c>
      <c r="H36" s="57" t="s">
        <v>455</v>
      </c>
      <c r="I36" s="79"/>
      <c r="J36" s="79"/>
      <c r="K36" s="79"/>
      <c r="L36" s="274">
        <f>SUM(I36:K36)</f>
      </c>
      <c r="M36" s="275">
        <f>SUM(T36+Y36+AD36+AI36+AN36+AS36+AX36+BC36+BC36+BH36+BM36+BR36+BW36)</f>
      </c>
      <c r="N36" s="276"/>
      <c r="O36" s="276"/>
      <c r="P36" s="209">
        <f>L36-M36</f>
      </c>
      <c r="Q36" s="180"/>
      <c r="R36" s="105"/>
      <c r="S36" s="105"/>
      <c r="T36" s="208"/>
      <c r="U36" s="182"/>
      <c r="V36" s="105"/>
      <c r="W36" s="175"/>
      <c r="X36" s="175"/>
      <c r="Y36" s="208"/>
      <c r="Z36" s="51"/>
      <c r="AA36" s="180"/>
      <c r="AB36" s="105"/>
      <c r="AC36" s="105"/>
      <c r="AD36" s="208"/>
      <c r="AE36" s="182"/>
      <c r="AF36" s="105"/>
      <c r="AG36" s="175"/>
      <c r="AH36" s="175"/>
      <c r="AI36" s="208"/>
      <c r="AJ36" s="51"/>
      <c r="AK36" s="279"/>
      <c r="AL36" s="52"/>
      <c r="AM36" s="52"/>
      <c r="AN36" s="52"/>
      <c r="AO36" s="182"/>
      <c r="AP36" s="183"/>
      <c r="AQ36" s="181"/>
      <c r="AR36" s="181"/>
      <c r="AS36" s="181"/>
      <c r="AT36" s="52"/>
      <c r="AU36" s="279"/>
      <c r="AV36" s="52"/>
      <c r="AW36" s="52"/>
      <c r="AX36" s="52"/>
      <c r="AY36" s="182"/>
      <c r="AZ36" s="183"/>
      <c r="BA36" s="181"/>
      <c r="BB36" s="181"/>
      <c r="BC36" s="181"/>
      <c r="BD36" s="52"/>
      <c r="BE36" s="280"/>
      <c r="BF36" s="52"/>
      <c r="BG36" s="52"/>
      <c r="BH36" s="52"/>
      <c r="BI36" s="58"/>
      <c r="BJ36" s="64"/>
      <c r="BK36" s="64"/>
      <c r="BL36" s="64"/>
      <c r="BM36" s="323"/>
      <c r="BN36" s="231"/>
      <c r="BO36" s="62"/>
      <c r="BP36" s="52"/>
      <c r="BQ36" s="52"/>
      <c r="BR36" s="52"/>
      <c r="BS36" s="182"/>
      <c r="BT36" s="279"/>
      <c r="BU36" s="52"/>
      <c r="BV36" s="52"/>
      <c r="BW36" s="52"/>
      <c r="BX36" s="182"/>
      <c r="BY36" s="209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</row>
    <row x14ac:dyDescent="0.25" r="37" customHeight="1" ht="25.05">
      <c r="A37" s="54"/>
      <c r="B37" s="57"/>
      <c r="C37" s="57"/>
      <c r="D37" s="212"/>
      <c r="E37" s="212"/>
      <c r="F37" s="213"/>
      <c r="G37" s="329" t="s">
        <v>467</v>
      </c>
      <c r="H37" s="57" t="s">
        <v>468</v>
      </c>
      <c r="I37" s="79"/>
      <c r="J37" s="79"/>
      <c r="K37" s="79"/>
      <c r="L37" s="274">
        <f>SUM(I37:K37)</f>
      </c>
      <c r="M37" s="275">
        <f>SUM(T37+Y37+AD37+AI37+AN37+AS37+AX37+BC37+BC37+BH37+BM37+BR37+BW37)</f>
      </c>
      <c r="N37" s="276"/>
      <c r="O37" s="276"/>
      <c r="P37" s="209">
        <f>L37-M37</f>
      </c>
      <c r="Q37" s="180"/>
      <c r="R37" s="105"/>
      <c r="S37" s="105"/>
      <c r="T37" s="208"/>
      <c r="U37" s="182"/>
      <c r="V37" s="180"/>
      <c r="W37" s="105"/>
      <c r="X37" s="105"/>
      <c r="Y37" s="208"/>
      <c r="Z37" s="182"/>
      <c r="AA37" s="180"/>
      <c r="AB37" s="105"/>
      <c r="AC37" s="105"/>
      <c r="AD37" s="208"/>
      <c r="AE37" s="182"/>
      <c r="AF37" s="183"/>
      <c r="AG37" s="181"/>
      <c r="AH37" s="181"/>
      <c r="AI37" s="92"/>
      <c r="AJ37" s="51"/>
      <c r="AK37" s="279"/>
      <c r="AL37" s="52"/>
      <c r="AM37" s="52"/>
      <c r="AN37" s="52"/>
      <c r="AO37" s="182"/>
      <c r="AP37" s="183"/>
      <c r="AQ37" s="181"/>
      <c r="AR37" s="181"/>
      <c r="AS37" s="181"/>
      <c r="AT37" s="52"/>
      <c r="AU37" s="279"/>
      <c r="AV37" s="303"/>
      <c r="AW37" s="52"/>
      <c r="AX37" s="52"/>
      <c r="AY37" s="182"/>
      <c r="AZ37" s="183"/>
      <c r="BA37" s="181"/>
      <c r="BB37" s="181"/>
      <c r="BC37" s="181"/>
      <c r="BD37" s="52"/>
      <c r="BE37" s="280"/>
      <c r="BF37" s="52"/>
      <c r="BG37" s="52"/>
      <c r="BH37" s="52"/>
      <c r="BI37" s="58"/>
      <c r="BJ37" s="183"/>
      <c r="BK37" s="181"/>
      <c r="BL37" s="181"/>
      <c r="BM37" s="181"/>
      <c r="BN37" s="58"/>
      <c r="BO37" s="62"/>
      <c r="BP37" s="52"/>
      <c r="BQ37" s="52"/>
      <c r="BR37" s="52"/>
      <c r="BS37" s="182"/>
      <c r="BT37" s="279"/>
      <c r="BU37" s="52"/>
      <c r="BV37" s="52"/>
      <c r="BW37" s="52"/>
      <c r="BX37" s="182"/>
      <c r="BY37" s="209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</row>
    <row x14ac:dyDescent="0.25" r="38" customHeight="1" ht="25.05">
      <c r="A38" s="54"/>
      <c r="B38" s="238"/>
      <c r="C38" s="238"/>
      <c r="D38" s="215"/>
      <c r="E38" s="215"/>
      <c r="F38" s="216"/>
      <c r="G38" s="329" t="s">
        <v>469</v>
      </c>
      <c r="H38" s="57" t="s">
        <v>468</v>
      </c>
      <c r="I38" s="79"/>
      <c r="J38" s="79"/>
      <c r="K38" s="79"/>
      <c r="L38" s="274">
        <f>SUM(I38:K38)</f>
      </c>
      <c r="M38" s="275">
        <f>SUM(T38+Y38+AD38+AI38+AN38+AS38+AX38+BC38+BC38+BH38+BM38+BR38+BW38)</f>
      </c>
      <c r="N38" s="276"/>
      <c r="O38" s="276"/>
      <c r="P38" s="209">
        <f>L38-M38</f>
      </c>
      <c r="Q38" s="180"/>
      <c r="R38" s="105"/>
      <c r="S38" s="105"/>
      <c r="T38" s="208"/>
      <c r="U38" s="182"/>
      <c r="V38" s="180"/>
      <c r="W38" s="105"/>
      <c r="X38" s="105"/>
      <c r="Y38" s="208"/>
      <c r="Z38" s="182"/>
      <c r="AA38" s="180"/>
      <c r="AB38" s="105"/>
      <c r="AC38" s="105"/>
      <c r="AD38" s="208"/>
      <c r="AE38" s="182"/>
      <c r="AF38" s="183"/>
      <c r="AG38" s="181"/>
      <c r="AH38" s="181"/>
      <c r="AI38" s="92"/>
      <c r="AJ38" s="51"/>
      <c r="AK38" s="279"/>
      <c r="AL38" s="52"/>
      <c r="AM38" s="52"/>
      <c r="AN38" s="52"/>
      <c r="AO38" s="182"/>
      <c r="AP38" s="183"/>
      <c r="AQ38" s="181"/>
      <c r="AR38" s="181"/>
      <c r="AS38" s="181"/>
      <c r="AT38" s="52"/>
      <c r="AU38" s="279"/>
      <c r="AV38" s="330"/>
      <c r="AW38" s="52"/>
      <c r="AX38" s="52"/>
      <c r="AY38" s="182"/>
      <c r="AZ38" s="183"/>
      <c r="BA38" s="181"/>
      <c r="BB38" s="181"/>
      <c r="BC38" s="181"/>
      <c r="BD38" s="52"/>
      <c r="BE38" s="280"/>
      <c r="BF38" s="52"/>
      <c r="BG38" s="52"/>
      <c r="BH38" s="52"/>
      <c r="BI38" s="58"/>
      <c r="BJ38" s="183"/>
      <c r="BK38" s="181"/>
      <c r="BL38" s="181"/>
      <c r="BM38" s="181"/>
      <c r="BN38" s="58"/>
      <c r="BO38" s="62"/>
      <c r="BP38" s="52"/>
      <c r="BQ38" s="52"/>
      <c r="BR38" s="52"/>
      <c r="BS38" s="182"/>
      <c r="BT38" s="279"/>
      <c r="BU38" s="52"/>
      <c r="BV38" s="52"/>
      <c r="BW38" s="52"/>
      <c r="BX38" s="182"/>
      <c r="BY38" s="209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</row>
    <row x14ac:dyDescent="0.25" r="39" customHeight="1" ht="15">
      <c r="A39" s="312"/>
      <c r="B39" s="282"/>
      <c r="C39" s="283"/>
      <c r="D39" s="284"/>
      <c r="E39" s="284"/>
      <c r="F39" s="284"/>
      <c r="G39" s="285" t="s">
        <v>432</v>
      </c>
      <c r="H39" s="286"/>
      <c r="I39" s="286"/>
      <c r="J39" s="286"/>
      <c r="K39" s="286"/>
      <c r="L39" s="286">
        <f>SUM(L32:L36)</f>
      </c>
      <c r="M39" s="286">
        <f>SUM(M32:M36)</f>
      </c>
      <c r="N39" s="286">
        <f>SUM(N32:N36)</f>
      </c>
      <c r="O39" s="286">
        <f>SUM(O32:O36)</f>
      </c>
      <c r="P39" s="286">
        <f>SUM(P32:P36)</f>
      </c>
      <c r="Q39" s="287"/>
      <c r="R39" s="287"/>
      <c r="S39" s="287"/>
      <c r="T39" s="288"/>
      <c r="U39" s="287"/>
      <c r="V39" s="287"/>
      <c r="W39" s="287"/>
      <c r="X39" s="287"/>
      <c r="Y39" s="288"/>
      <c r="Z39" s="287"/>
      <c r="AA39" s="287"/>
      <c r="AB39" s="287"/>
      <c r="AC39" s="287"/>
      <c r="AD39" s="288"/>
      <c r="AE39" s="287"/>
      <c r="AF39" s="287"/>
      <c r="AG39" s="287"/>
      <c r="AH39" s="287"/>
      <c r="AI39" s="288"/>
      <c r="AJ39" s="287"/>
      <c r="AK39" s="287"/>
      <c r="AL39" s="287"/>
      <c r="AM39" s="287"/>
      <c r="AN39" s="287"/>
      <c r="AO39" s="287"/>
      <c r="AP39" s="287"/>
      <c r="AQ39" s="287"/>
      <c r="AR39" s="287"/>
      <c r="AS39" s="287"/>
      <c r="AT39" s="287"/>
      <c r="AU39" s="287"/>
      <c r="AV39" s="287"/>
      <c r="AW39" s="287"/>
      <c r="AX39" s="287"/>
      <c r="AY39" s="287"/>
      <c r="AZ39" s="287"/>
      <c r="BA39" s="287"/>
      <c r="BB39" s="287"/>
      <c r="BC39" s="287"/>
      <c r="BD39" s="287"/>
      <c r="BE39" s="289"/>
      <c r="BF39" s="287"/>
      <c r="BG39" s="287"/>
      <c r="BH39" s="287"/>
      <c r="BI39" s="290"/>
      <c r="BJ39" s="287"/>
      <c r="BK39" s="287"/>
      <c r="BL39" s="287"/>
      <c r="BM39" s="287"/>
      <c r="BN39" s="290"/>
      <c r="BO39" s="287"/>
      <c r="BP39" s="287"/>
      <c r="BQ39" s="287"/>
      <c r="BR39" s="287"/>
      <c r="BS39" s="287"/>
      <c r="BT39" s="287"/>
      <c r="BU39" s="287"/>
      <c r="BV39" s="287"/>
      <c r="BW39" s="287"/>
      <c r="BX39" s="287"/>
      <c r="BY39" s="291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</row>
    <row x14ac:dyDescent="0.25" r="40" customHeight="1" ht="25.05">
      <c r="A40" s="54"/>
      <c r="B40" s="331"/>
      <c r="C40" s="57" t="s">
        <v>470</v>
      </c>
      <c r="D40" s="212"/>
      <c r="E40" s="212"/>
      <c r="F40" s="213"/>
      <c r="G40" s="174" t="s">
        <v>435</v>
      </c>
      <c r="H40" s="57" t="s">
        <v>459</v>
      </c>
      <c r="I40" s="79"/>
      <c r="J40" s="79"/>
      <c r="K40" s="79"/>
      <c r="L40" s="274">
        <v>50000</v>
      </c>
      <c r="M40" s="275">
        <f>SUM(T40+Y40+AD40+AI40+AN40+AS40+AX40+BC40+BC40+BH40+BM40+BR40+BW40)</f>
      </c>
      <c r="N40" s="276"/>
      <c r="O40" s="276"/>
      <c r="P40" s="307">
        <f>L40-M40</f>
      </c>
      <c r="Q40" s="317"/>
      <c r="R40" s="105"/>
      <c r="S40" s="105"/>
      <c r="T40" s="208"/>
      <c r="U40" s="182"/>
      <c r="V40" s="105"/>
      <c r="W40" s="105"/>
      <c r="X40" s="105"/>
      <c r="Y40" s="208"/>
      <c r="Z40" s="182"/>
      <c r="AA40" s="105"/>
      <c r="AB40" s="105"/>
      <c r="AC40" s="105"/>
      <c r="AD40" s="208"/>
      <c r="AE40" s="306"/>
      <c r="AF40" s="183"/>
      <c r="AG40" s="181"/>
      <c r="AH40" s="181"/>
      <c r="AI40" s="92"/>
      <c r="AJ40" s="306"/>
      <c r="AK40" s="183"/>
      <c r="AL40" s="52"/>
      <c r="AM40" s="52"/>
      <c r="AN40" s="52"/>
      <c r="AO40" s="306"/>
      <c r="AP40" s="183"/>
      <c r="AQ40" s="52"/>
      <c r="AR40" s="52"/>
      <c r="AS40" s="52"/>
      <c r="AT40" s="306"/>
      <c r="AU40" s="183"/>
      <c r="AV40" s="52"/>
      <c r="AW40" s="52"/>
      <c r="AX40" s="52"/>
      <c r="AY40" s="306"/>
      <c r="AZ40" s="183"/>
      <c r="BA40" s="181"/>
      <c r="BB40" s="181"/>
      <c r="BC40" s="181"/>
      <c r="BD40" s="52"/>
      <c r="BE40" s="280"/>
      <c r="BF40" s="52"/>
      <c r="BG40" s="52"/>
      <c r="BH40" s="52"/>
      <c r="BI40" s="58"/>
      <c r="BJ40" s="183"/>
      <c r="BK40" s="181"/>
      <c r="BL40" s="181"/>
      <c r="BM40" s="181"/>
      <c r="BN40" s="58"/>
      <c r="BO40" s="62"/>
      <c r="BP40" s="52"/>
      <c r="BQ40" s="52"/>
      <c r="BR40" s="52"/>
      <c r="BS40" s="182"/>
      <c r="BT40" s="183"/>
      <c r="BU40" s="52"/>
      <c r="BV40" s="52"/>
      <c r="BW40" s="52"/>
      <c r="BX40" s="182"/>
      <c r="BY40" s="209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</row>
    <row x14ac:dyDescent="0.25" r="41" customHeight="1" ht="15">
      <c r="A41" s="312"/>
      <c r="B41" s="183"/>
      <c r="C41" s="183"/>
      <c r="D41" s="325"/>
      <c r="E41" s="325"/>
      <c r="F41" s="325"/>
      <c r="G41" s="326" t="s">
        <v>432</v>
      </c>
      <c r="H41" s="183"/>
      <c r="I41" s="288">
        <f>SUM(I40:I40)</f>
      </c>
      <c r="J41" s="288">
        <f>SUM(J40:J40)</f>
      </c>
      <c r="K41" s="288">
        <f>SUM(K40:K40)</f>
      </c>
      <c r="L41" s="288">
        <f>SUM(L40:L40)</f>
      </c>
      <c r="M41" s="181"/>
      <c r="N41" s="181"/>
      <c r="O41" s="181"/>
      <c r="P41" s="288">
        <f>SUM(P40:P40)</f>
      </c>
      <c r="Q41" s="54"/>
      <c r="R41" s="51"/>
      <c r="S41" s="51"/>
      <c r="T41" s="51"/>
      <c r="U41" s="181"/>
      <c r="V41" s="183"/>
      <c r="W41" s="181"/>
      <c r="X41" s="181"/>
      <c r="Y41" s="181"/>
      <c r="Z41" s="51"/>
      <c r="AA41" s="54"/>
      <c r="AB41" s="51"/>
      <c r="AC41" s="51"/>
      <c r="AD41" s="51"/>
      <c r="AE41" s="181"/>
      <c r="AF41" s="183"/>
      <c r="AG41" s="181"/>
      <c r="AH41" s="181"/>
      <c r="AI41" s="181"/>
      <c r="AJ41" s="51"/>
      <c r="AK41" s="183"/>
      <c r="AL41" s="181"/>
      <c r="AM41" s="181"/>
      <c r="AN41" s="181"/>
      <c r="AO41" s="51"/>
      <c r="AP41" s="183"/>
      <c r="AQ41" s="181"/>
      <c r="AR41" s="181"/>
      <c r="AS41" s="181"/>
      <c r="AT41" s="51"/>
      <c r="AU41" s="183"/>
      <c r="AV41" s="181"/>
      <c r="AW41" s="181"/>
      <c r="AX41" s="181"/>
      <c r="AY41" s="51"/>
      <c r="AZ41" s="183"/>
      <c r="BA41" s="181"/>
      <c r="BB41" s="181"/>
      <c r="BC41" s="181"/>
      <c r="BD41" s="51"/>
      <c r="BE41" s="312"/>
      <c r="BF41" s="181"/>
      <c r="BG41" s="181"/>
      <c r="BH41" s="181"/>
      <c r="BI41" s="327"/>
      <c r="BJ41" s="183"/>
      <c r="BK41" s="181"/>
      <c r="BL41" s="181"/>
      <c r="BM41" s="181"/>
      <c r="BN41" s="327"/>
      <c r="BO41" s="183"/>
      <c r="BP41" s="181"/>
      <c r="BQ41" s="181"/>
      <c r="BR41" s="181"/>
      <c r="BS41" s="51"/>
      <c r="BT41" s="183"/>
      <c r="BU41" s="181"/>
      <c r="BV41" s="181"/>
      <c r="BW41" s="181"/>
      <c r="BX41" s="51"/>
      <c r="BY41" s="183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</row>
    <row x14ac:dyDescent="0.25" r="42" customHeight="1" ht="27">
      <c r="A42" s="54"/>
      <c r="B42" s="225"/>
      <c r="C42" s="225" t="s">
        <v>471</v>
      </c>
      <c r="D42" s="203"/>
      <c r="E42" s="203"/>
      <c r="F42" s="204"/>
      <c r="G42" s="174" t="s">
        <v>430</v>
      </c>
      <c r="H42" s="57" t="s">
        <v>452</v>
      </c>
      <c r="I42" s="79"/>
      <c r="J42" s="79"/>
      <c r="K42" s="79"/>
      <c r="L42" s="274">
        <f>SUM(I42:K42)</f>
      </c>
      <c r="M42" s="275">
        <f>SUM(T42+Y42+AD42+AI42+AN42+AS42+AX42+BC42+BC42+BH42+BM42+BR42+BW42)</f>
      </c>
      <c r="N42" s="276"/>
      <c r="O42" s="276"/>
      <c r="P42" s="209">
        <f>L42-M42</f>
      </c>
      <c r="Q42" s="180"/>
      <c r="R42" s="105"/>
      <c r="S42" s="105"/>
      <c r="T42" s="208"/>
      <c r="U42" s="182"/>
      <c r="V42" s="105"/>
      <c r="W42" s="105"/>
      <c r="X42" s="105"/>
      <c r="Y42" s="208"/>
      <c r="Z42" s="51"/>
      <c r="AA42" s="180"/>
      <c r="AB42" s="105"/>
      <c r="AC42" s="105"/>
      <c r="AD42" s="208"/>
      <c r="AE42" s="306"/>
      <c r="AF42" s="183"/>
      <c r="AG42" s="181"/>
      <c r="AH42" s="181"/>
      <c r="AI42" s="92"/>
      <c r="AJ42" s="51"/>
      <c r="AK42" s="279"/>
      <c r="AL42" s="52"/>
      <c r="AM42" s="52"/>
      <c r="AN42" s="52"/>
      <c r="AO42" s="182"/>
      <c r="AP42" s="279"/>
      <c r="AQ42" s="52"/>
      <c r="AR42" s="52"/>
      <c r="AS42" s="52"/>
      <c r="AT42" s="182"/>
      <c r="AU42" s="279"/>
      <c r="AV42" s="52"/>
      <c r="AW42" s="52"/>
      <c r="AX42" s="52"/>
      <c r="AY42" s="182"/>
      <c r="AZ42" s="183"/>
      <c r="BA42" s="181"/>
      <c r="BB42" s="181"/>
      <c r="BC42" s="181"/>
      <c r="BD42" s="52"/>
      <c r="BE42" s="280"/>
      <c r="BF42" s="52"/>
      <c r="BG42" s="52"/>
      <c r="BH42" s="52"/>
      <c r="BI42" s="58"/>
      <c r="BJ42" s="186"/>
      <c r="BK42" s="186"/>
      <c r="BL42" s="186"/>
      <c r="BM42" s="292"/>
      <c r="BN42" s="227"/>
      <c r="BO42" s="64"/>
      <c r="BP42" s="64"/>
      <c r="BQ42" s="64"/>
      <c r="BR42" s="323"/>
      <c r="BS42" s="332"/>
      <c r="BT42" s="333"/>
      <c r="BU42" s="310"/>
      <c r="BV42" s="310"/>
      <c r="BW42" s="310"/>
      <c r="BX42" s="236"/>
      <c r="BY42" s="209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</row>
    <row x14ac:dyDescent="0.25" r="43" customHeight="1" ht="25.05">
      <c r="A43" s="54"/>
      <c r="B43" s="232"/>
      <c r="C43" s="232"/>
      <c r="D43" s="271"/>
      <c r="E43" s="271"/>
      <c r="F43" s="272"/>
      <c r="G43" s="174" t="s">
        <v>435</v>
      </c>
      <c r="H43" s="57" t="s">
        <v>452</v>
      </c>
      <c r="I43" s="79"/>
      <c r="J43" s="79"/>
      <c r="K43" s="79"/>
      <c r="L43" s="274">
        <f>SUM(I43:K43)</f>
      </c>
      <c r="M43" s="275">
        <f>SUM(T43+Y43+AD43+AI43+AN43+AS43+AX43+BC43+BC43+BH43+BM43+BR43+BW43)</f>
      </c>
      <c r="N43" s="276"/>
      <c r="O43" s="276"/>
      <c r="P43" s="209">
        <f>L43-M43</f>
      </c>
      <c r="Q43" s="180"/>
      <c r="R43" s="105"/>
      <c r="S43" s="105"/>
      <c r="T43" s="208"/>
      <c r="U43" s="182"/>
      <c r="V43" s="105"/>
      <c r="W43" s="105"/>
      <c r="X43" s="105"/>
      <c r="Y43" s="208"/>
      <c r="Z43" s="51"/>
      <c r="AA43" s="180"/>
      <c r="AB43" s="105"/>
      <c r="AC43" s="105"/>
      <c r="AD43" s="208"/>
      <c r="AE43" s="306"/>
      <c r="AF43" s="183"/>
      <c r="AG43" s="181"/>
      <c r="AH43" s="181"/>
      <c r="AI43" s="92"/>
      <c r="AJ43" s="51"/>
      <c r="AK43" s="279"/>
      <c r="AL43" s="303"/>
      <c r="AM43" s="52"/>
      <c r="AN43" s="52"/>
      <c r="AO43" s="182"/>
      <c r="AP43" s="279"/>
      <c r="AQ43" s="303"/>
      <c r="AR43" s="52"/>
      <c r="AS43" s="52"/>
      <c r="AT43" s="182"/>
      <c r="AU43" s="279"/>
      <c r="AV43" s="303"/>
      <c r="AW43" s="52"/>
      <c r="AX43" s="52"/>
      <c r="AY43" s="182"/>
      <c r="AZ43" s="183"/>
      <c r="BA43" s="181"/>
      <c r="BB43" s="181"/>
      <c r="BC43" s="181"/>
      <c r="BD43" s="51"/>
      <c r="BE43" s="280"/>
      <c r="BF43" s="52"/>
      <c r="BG43" s="52"/>
      <c r="BH43" s="52"/>
      <c r="BI43" s="58"/>
      <c r="BJ43" s="183"/>
      <c r="BK43" s="181"/>
      <c r="BL43" s="181"/>
      <c r="BM43" s="181"/>
      <c r="BN43" s="58"/>
      <c r="BO43" s="334"/>
      <c r="BP43" s="310"/>
      <c r="BQ43" s="310"/>
      <c r="BR43" s="310"/>
      <c r="BS43" s="236"/>
      <c r="BT43" s="333"/>
      <c r="BU43" s="310"/>
      <c r="BV43" s="310"/>
      <c r="BW43" s="310"/>
      <c r="BX43" s="236"/>
      <c r="BY43" s="209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</row>
    <row x14ac:dyDescent="0.25" r="44" customHeight="1" ht="25.05">
      <c r="A44" s="54"/>
      <c r="B44" s="232"/>
      <c r="C44" s="232"/>
      <c r="D44" s="271"/>
      <c r="E44" s="271"/>
      <c r="F44" s="272"/>
      <c r="G44" s="174" t="s">
        <v>434</v>
      </c>
      <c r="H44" s="57" t="s">
        <v>452</v>
      </c>
      <c r="I44" s="79"/>
      <c r="J44" s="79"/>
      <c r="K44" s="79"/>
      <c r="L44" s="274">
        <f>SUM(I44:K44)</f>
      </c>
      <c r="M44" s="275">
        <f>SUM(T44+Y44+AD44+AI44+AN44+AS44+AX44+BC44+BC44+BH44+BM44+BR44+BW44)</f>
      </c>
      <c r="N44" s="276"/>
      <c r="O44" s="276"/>
      <c r="P44" s="209">
        <f>L44-M44</f>
      </c>
      <c r="Q44" s="180"/>
      <c r="R44" s="105"/>
      <c r="S44" s="105"/>
      <c r="T44" s="208"/>
      <c r="U44" s="182"/>
      <c r="V44" s="105"/>
      <c r="W44" s="105"/>
      <c r="X44" s="105"/>
      <c r="Y44" s="208"/>
      <c r="Z44" s="51"/>
      <c r="AA44" s="180"/>
      <c r="AB44" s="105"/>
      <c r="AC44" s="313"/>
      <c r="AD44" s="208"/>
      <c r="AE44" s="306"/>
      <c r="AF44" s="183"/>
      <c r="AG44" s="181"/>
      <c r="AH44" s="181"/>
      <c r="AI44" s="92"/>
      <c r="AJ44" s="51"/>
      <c r="AK44" s="279"/>
      <c r="AL44" s="303"/>
      <c r="AM44" s="52"/>
      <c r="AN44" s="52"/>
      <c r="AO44" s="182"/>
      <c r="AP44" s="279"/>
      <c r="AQ44" s="303"/>
      <c r="AR44" s="52"/>
      <c r="AS44" s="52"/>
      <c r="AT44" s="182"/>
      <c r="AU44" s="279"/>
      <c r="AV44" s="303"/>
      <c r="AW44" s="52"/>
      <c r="AX44" s="52"/>
      <c r="AY44" s="182"/>
      <c r="AZ44" s="183"/>
      <c r="BA44" s="181"/>
      <c r="BB44" s="181"/>
      <c r="BC44" s="181"/>
      <c r="BD44" s="52"/>
      <c r="BE44" s="280"/>
      <c r="BF44" s="52"/>
      <c r="BG44" s="52"/>
      <c r="BH44" s="52"/>
      <c r="BI44" s="58"/>
      <c r="BJ44" s="183"/>
      <c r="BK44" s="181"/>
      <c r="BL44" s="181"/>
      <c r="BM44" s="181"/>
      <c r="BN44" s="58"/>
      <c r="BO44" s="334"/>
      <c r="BP44" s="310"/>
      <c r="BQ44" s="310"/>
      <c r="BR44" s="310"/>
      <c r="BS44" s="236"/>
      <c r="BT44" s="333"/>
      <c r="BU44" s="310"/>
      <c r="BV44" s="310"/>
      <c r="BW44" s="310"/>
      <c r="BX44" s="236"/>
      <c r="BY44" s="209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</row>
    <row x14ac:dyDescent="0.25" r="45" customHeight="1" ht="25.05">
      <c r="A45" s="54"/>
      <c r="B45" s="232"/>
      <c r="C45" s="232"/>
      <c r="D45" s="271"/>
      <c r="E45" s="271"/>
      <c r="F45" s="272"/>
      <c r="G45" s="174" t="s">
        <v>438</v>
      </c>
      <c r="H45" s="57" t="s">
        <v>452</v>
      </c>
      <c r="I45" s="79"/>
      <c r="J45" s="79"/>
      <c r="K45" s="79"/>
      <c r="L45" s="274">
        <f>SUM(I45:K45)</f>
      </c>
      <c r="M45" s="275">
        <f>SUM(T45+Y45+AD45+AI45+AN45+AS45+AX45+BC45+BC45+BH45+BM45+BR45+BW45)</f>
      </c>
      <c r="N45" s="276"/>
      <c r="O45" s="276"/>
      <c r="P45" s="209">
        <f>L45-M45</f>
      </c>
      <c r="Q45" s="180"/>
      <c r="R45" s="105"/>
      <c r="S45" s="105"/>
      <c r="T45" s="208"/>
      <c r="U45" s="182"/>
      <c r="V45" s="105"/>
      <c r="W45" s="105"/>
      <c r="X45" s="105"/>
      <c r="Y45" s="208"/>
      <c r="Z45" s="51"/>
      <c r="AA45" s="180"/>
      <c r="AB45" s="105"/>
      <c r="AC45" s="314"/>
      <c r="AD45" s="208"/>
      <c r="AE45" s="306"/>
      <c r="AF45" s="183"/>
      <c r="AG45" s="181"/>
      <c r="AH45" s="181"/>
      <c r="AI45" s="92"/>
      <c r="AJ45" s="51"/>
      <c r="AK45" s="279"/>
      <c r="AL45" s="52"/>
      <c r="AM45" s="52"/>
      <c r="AN45" s="52"/>
      <c r="AO45" s="182"/>
      <c r="AP45" s="279"/>
      <c r="AQ45" s="52"/>
      <c r="AR45" s="52"/>
      <c r="AS45" s="52"/>
      <c r="AT45" s="182"/>
      <c r="AU45" s="279"/>
      <c r="AV45" s="52"/>
      <c r="AW45" s="52"/>
      <c r="AX45" s="52"/>
      <c r="AY45" s="182"/>
      <c r="AZ45" s="183"/>
      <c r="BA45" s="181"/>
      <c r="BB45" s="181"/>
      <c r="BC45" s="181"/>
      <c r="BD45" s="52"/>
      <c r="BE45" s="280"/>
      <c r="BF45" s="52"/>
      <c r="BG45" s="52"/>
      <c r="BH45" s="52"/>
      <c r="BI45" s="58"/>
      <c r="BJ45" s="183"/>
      <c r="BK45" s="181"/>
      <c r="BL45" s="181"/>
      <c r="BM45" s="181"/>
      <c r="BN45" s="58"/>
      <c r="BO45" s="334"/>
      <c r="BP45" s="310"/>
      <c r="BQ45" s="310"/>
      <c r="BR45" s="310"/>
      <c r="BS45" s="236"/>
      <c r="BT45" s="279"/>
      <c r="BU45" s="52"/>
      <c r="BV45" s="52"/>
      <c r="BW45" s="52"/>
      <c r="BX45" s="182"/>
      <c r="BY45" s="209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</row>
    <row x14ac:dyDescent="0.25" r="46" customHeight="1" ht="15">
      <c r="A46" s="335"/>
      <c r="B46" s="282"/>
      <c r="C46" s="283"/>
      <c r="D46" s="284"/>
      <c r="E46" s="284"/>
      <c r="F46" s="284"/>
      <c r="G46" s="285" t="s">
        <v>432</v>
      </c>
      <c r="H46" s="286"/>
      <c r="I46" s="286">
        <f>SUM(I42:I45)</f>
      </c>
      <c r="J46" s="286">
        <f>SUM(J42:J45)</f>
      </c>
      <c r="K46" s="286">
        <f>SUM(K42:K45)</f>
      </c>
      <c r="L46" s="286">
        <f>SUM(L42:L45)</f>
      </c>
      <c r="M46" s="286">
        <f>SUM(M42:M45)</f>
      </c>
      <c r="N46" s="286">
        <f>SUM(N42:N45)</f>
      </c>
      <c r="O46" s="286">
        <f>SUM(O42:O45)</f>
      </c>
      <c r="P46" s="286">
        <f>SUM(P42:P45)</f>
      </c>
      <c r="Q46" s="287"/>
      <c r="R46" s="287"/>
      <c r="S46" s="287"/>
      <c r="T46" s="288"/>
      <c r="U46" s="287"/>
      <c r="V46" s="287"/>
      <c r="W46" s="287"/>
      <c r="X46" s="287"/>
      <c r="Y46" s="288"/>
      <c r="Z46" s="287"/>
      <c r="AA46" s="287"/>
      <c r="AB46" s="287"/>
      <c r="AC46" s="287"/>
      <c r="AD46" s="288"/>
      <c r="AE46" s="291"/>
      <c r="AF46" s="287"/>
      <c r="AG46" s="287"/>
      <c r="AH46" s="287"/>
      <c r="AI46" s="288"/>
      <c r="AJ46" s="287"/>
      <c r="AK46" s="287"/>
      <c r="AL46" s="287"/>
      <c r="AM46" s="287"/>
      <c r="AN46" s="287"/>
      <c r="AO46" s="287"/>
      <c r="AP46" s="287"/>
      <c r="AQ46" s="287"/>
      <c r="AR46" s="287"/>
      <c r="AS46" s="287"/>
      <c r="AT46" s="287"/>
      <c r="AU46" s="287"/>
      <c r="AV46" s="287"/>
      <c r="AW46" s="287"/>
      <c r="AX46" s="287"/>
      <c r="AY46" s="287"/>
      <c r="AZ46" s="287"/>
      <c r="BA46" s="287"/>
      <c r="BB46" s="287"/>
      <c r="BC46" s="287"/>
      <c r="BD46" s="287"/>
      <c r="BE46" s="289"/>
      <c r="BF46" s="287"/>
      <c r="BG46" s="287"/>
      <c r="BH46" s="287"/>
      <c r="BI46" s="290"/>
      <c r="BJ46" s="287"/>
      <c r="BK46" s="287"/>
      <c r="BL46" s="287"/>
      <c r="BM46" s="287"/>
      <c r="BN46" s="290"/>
      <c r="BO46" s="287"/>
      <c r="BP46" s="287"/>
      <c r="BQ46" s="287"/>
      <c r="BR46" s="287"/>
      <c r="BS46" s="287"/>
      <c r="BT46" s="287"/>
      <c r="BU46" s="287"/>
      <c r="BV46" s="287"/>
      <c r="BW46" s="287"/>
      <c r="BX46" s="287"/>
      <c r="BY46" s="291"/>
      <c r="BZ46" s="336"/>
      <c r="CA46" s="336"/>
      <c r="CB46" s="336"/>
      <c r="CC46" s="336"/>
      <c r="CD46" s="336"/>
      <c r="CE46" s="336"/>
      <c r="CF46" s="336"/>
      <c r="CG46" s="336"/>
      <c r="CH46" s="336"/>
      <c r="CI46" s="336"/>
      <c r="CJ46" s="336"/>
      <c r="CK46" s="336"/>
      <c r="CL46" s="336"/>
      <c r="CM46" s="336"/>
      <c r="CN46" s="336"/>
      <c r="CO46" s="336"/>
      <c r="CP46" s="336"/>
      <c r="CQ46" s="336"/>
      <c r="CR46" s="336"/>
      <c r="CS46" s="336"/>
      <c r="CT46" s="336"/>
      <c r="CU46" s="336"/>
      <c r="CV46" s="336"/>
      <c r="CW46" s="336"/>
      <c r="CX46" s="336"/>
      <c r="CY46" s="336"/>
      <c r="CZ46" s="336"/>
      <c r="DA46" s="336"/>
      <c r="DB46" s="336"/>
      <c r="DC46" s="336"/>
      <c r="DD46" s="336"/>
      <c r="DE46" s="336"/>
      <c r="DF46" s="336"/>
      <c r="DG46" s="336"/>
      <c r="DH46" s="336"/>
      <c r="DI46" s="336"/>
      <c r="DJ46" s="336"/>
      <c r="DK46" s="336"/>
      <c r="DL46" s="336"/>
      <c r="DM46" s="336"/>
      <c r="DN46" s="336"/>
      <c r="DO46" s="336"/>
      <c r="DP46" s="336"/>
      <c r="DQ46" s="336"/>
      <c r="DR46" s="336"/>
      <c r="DS46" s="336"/>
      <c r="DT46" s="336"/>
      <c r="DU46" s="336"/>
      <c r="DV46" s="336"/>
      <c r="DW46" s="336"/>
      <c r="DX46" s="336"/>
      <c r="DY46" s="336"/>
      <c r="DZ46" s="336"/>
      <c r="EA46" s="336"/>
      <c r="EB46" s="336"/>
      <c r="EC46" s="336"/>
      <c r="ED46" s="336"/>
      <c r="EE46" s="336"/>
      <c r="EF46" s="336"/>
      <c r="EG46" s="336"/>
      <c r="EH46" s="336"/>
      <c r="EI46" s="336"/>
      <c r="EJ46" s="336"/>
      <c r="EK46" s="336"/>
      <c r="EL46" s="336"/>
      <c r="EM46" s="336"/>
      <c r="EN46" s="336"/>
      <c r="EO46" s="336"/>
      <c r="EP46" s="336"/>
      <c r="EQ46" s="336"/>
      <c r="ER46" s="336"/>
      <c r="ES46" s="336"/>
      <c r="ET46" s="336"/>
      <c r="EU46" s="336"/>
      <c r="EV46" s="336"/>
      <c r="EW46" s="336"/>
      <c r="EX46" s="336"/>
      <c r="EY46" s="336"/>
      <c r="EZ46" s="336"/>
      <c r="FA46" s="336"/>
      <c r="FB46" s="336"/>
      <c r="FC46" s="336"/>
      <c r="FD46" s="336"/>
      <c r="FE46" s="336"/>
      <c r="FF46" s="336"/>
      <c r="FG46" s="336"/>
      <c r="FH46" s="336"/>
      <c r="FI46" s="336"/>
      <c r="FJ46" s="336"/>
      <c r="FK46" s="336"/>
      <c r="FL46" s="336"/>
      <c r="FM46" s="336"/>
      <c r="FN46" s="336"/>
      <c r="FO46" s="336"/>
      <c r="FP46" s="336"/>
      <c r="FQ46" s="336"/>
      <c r="FR46" s="336"/>
      <c r="FS46" s="336"/>
      <c r="FT46" s="336"/>
      <c r="FU46" s="336"/>
      <c r="FV46" s="336"/>
      <c r="FW46" s="336"/>
      <c r="FX46" s="336"/>
      <c r="FY46" s="336"/>
      <c r="FZ46" s="336"/>
      <c r="GA46" s="336"/>
      <c r="GB46" s="336"/>
      <c r="GC46" s="336"/>
      <c r="GD46" s="336"/>
      <c r="GE46" s="336"/>
      <c r="GF46" s="336"/>
      <c r="GG46" s="336"/>
      <c r="GH46" s="336"/>
      <c r="GI46" s="336"/>
      <c r="GJ46" s="336"/>
      <c r="GK46" s="336"/>
      <c r="GL46" s="336"/>
      <c r="GM46" s="336"/>
      <c r="GN46" s="336"/>
      <c r="GO46" s="336"/>
      <c r="GP46" s="336"/>
      <c r="GQ46" s="336"/>
      <c r="GR46" s="336"/>
      <c r="GS46" s="336"/>
      <c r="GT46" s="336"/>
      <c r="GU46" s="336"/>
      <c r="GV46" s="336"/>
      <c r="GW46" s="336"/>
      <c r="GX46" s="336"/>
      <c r="GY46" s="336"/>
      <c r="GZ46" s="336"/>
      <c r="HA46" s="336"/>
      <c r="HB46" s="336"/>
      <c r="HC46" s="336"/>
      <c r="HD46" s="336"/>
      <c r="HE46" s="336"/>
      <c r="HF46" s="336"/>
      <c r="HG46" s="336"/>
      <c r="HH46" s="336"/>
      <c r="HI46" s="336"/>
      <c r="HJ46" s="336"/>
      <c r="HK46" s="336"/>
      <c r="HL46" s="336"/>
      <c r="HM46" s="336"/>
      <c r="HN46" s="336"/>
      <c r="HO46" s="336"/>
      <c r="HP46" s="336"/>
      <c r="HQ46" s="336"/>
      <c r="HR46" s="336"/>
      <c r="HS46" s="336"/>
      <c r="HT46" s="336"/>
      <c r="HU46" s="336"/>
      <c r="HV46" s="336"/>
      <c r="HW46" s="336"/>
      <c r="HX46" s="336"/>
      <c r="HY46" s="336"/>
      <c r="HZ46" s="336"/>
      <c r="IA46" s="336"/>
      <c r="IB46" s="336"/>
      <c r="IC46" s="336"/>
      <c r="ID46" s="336"/>
      <c r="IE46" s="336"/>
      <c r="IF46" s="336"/>
      <c r="IG46" s="336"/>
      <c r="IH46" s="336"/>
      <c r="II46" s="336"/>
      <c r="IJ46" s="336"/>
      <c r="IK46" s="336"/>
      <c r="IL46" s="336"/>
      <c r="IM46" s="336"/>
      <c r="IN46" s="336"/>
      <c r="IO46" s="336"/>
      <c r="IP46" s="336"/>
      <c r="IQ46" s="336"/>
      <c r="IR46" s="336"/>
      <c r="IS46" s="337"/>
    </row>
    <row x14ac:dyDescent="0.25" r="47" customHeight="1" ht="15">
      <c r="A47" s="54"/>
      <c r="B47" s="331"/>
      <c r="C47" s="57" t="s">
        <v>472</v>
      </c>
      <c r="D47" s="212"/>
      <c r="E47" s="212"/>
      <c r="F47" s="213"/>
      <c r="G47" s="174" t="s">
        <v>435</v>
      </c>
      <c r="H47" s="57" t="s">
        <v>464</v>
      </c>
      <c r="I47" s="79"/>
      <c r="J47" s="79"/>
      <c r="K47" s="79"/>
      <c r="L47" s="274">
        <f>SUM(I47:K47)</f>
      </c>
      <c r="M47" s="275">
        <f>SUM(T47+Y47+AD47+AI47+AN47+AS47+AX47+BC47+BC47+BH47+BM47+BR47+BW47)</f>
      </c>
      <c r="N47" s="276"/>
      <c r="O47" s="276"/>
      <c r="P47" s="307">
        <f>L47-M47</f>
      </c>
      <c r="Q47" s="317"/>
      <c r="R47" s="105"/>
      <c r="S47" s="105"/>
      <c r="T47" s="208"/>
      <c r="U47" s="182"/>
      <c r="V47" s="105"/>
      <c r="W47" s="105"/>
      <c r="X47" s="105"/>
      <c r="Y47" s="208"/>
      <c r="Z47" s="182"/>
      <c r="AA47" s="105"/>
      <c r="AB47" s="105"/>
      <c r="AC47" s="105"/>
      <c r="AD47" s="208"/>
      <c r="AE47" s="306"/>
      <c r="AF47" s="183"/>
      <c r="AG47" s="181"/>
      <c r="AH47" s="181"/>
      <c r="AI47" s="92"/>
      <c r="AJ47" s="306"/>
      <c r="AK47" s="183"/>
      <c r="AL47" s="52"/>
      <c r="AM47" s="52"/>
      <c r="AN47" s="52"/>
      <c r="AO47" s="306"/>
      <c r="AP47" s="183"/>
      <c r="AQ47" s="52"/>
      <c r="AR47" s="52"/>
      <c r="AS47" s="52"/>
      <c r="AT47" s="306"/>
      <c r="AU47" s="183"/>
      <c r="AV47" s="52"/>
      <c r="AW47" s="52"/>
      <c r="AX47" s="52"/>
      <c r="AY47" s="306"/>
      <c r="AZ47" s="183"/>
      <c r="BA47" s="181"/>
      <c r="BB47" s="181"/>
      <c r="BC47" s="181"/>
      <c r="BD47" s="52"/>
      <c r="BE47" s="280"/>
      <c r="BF47" s="52"/>
      <c r="BG47" s="52"/>
      <c r="BH47" s="52"/>
      <c r="BI47" s="58"/>
      <c r="BJ47" s="64"/>
      <c r="BK47" s="64"/>
      <c r="BL47" s="64"/>
      <c r="BM47" s="323"/>
      <c r="BN47" s="64"/>
      <c r="BO47" s="334"/>
      <c r="BP47" s="310"/>
      <c r="BQ47" s="310"/>
      <c r="BR47" s="310"/>
      <c r="BS47" s="310"/>
      <c r="BT47" s="183"/>
      <c r="BU47" s="52"/>
      <c r="BV47" s="52"/>
      <c r="BW47" s="52"/>
      <c r="BX47" s="182"/>
      <c r="BY47" s="209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  <c r="FT47" s="54"/>
      <c r="FU47" s="54"/>
      <c r="FV47" s="54"/>
      <c r="FW47" s="54"/>
      <c r="FX47" s="54"/>
      <c r="FY47" s="54"/>
      <c r="FZ47" s="54"/>
      <c r="GA47" s="54"/>
      <c r="GB47" s="54"/>
      <c r="GC47" s="54"/>
      <c r="GD47" s="54"/>
      <c r="GE47" s="54"/>
      <c r="GF47" s="54"/>
      <c r="GG47" s="54"/>
      <c r="GH47" s="54"/>
      <c r="GI47" s="54"/>
      <c r="GJ47" s="54"/>
      <c r="GK47" s="54"/>
      <c r="GL47" s="54"/>
      <c r="GM47" s="54"/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/>
      <c r="HA47" s="54"/>
      <c r="HB47" s="54"/>
      <c r="HC47" s="54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  <c r="IG47" s="54"/>
      <c r="IH47" s="54"/>
      <c r="II47" s="54"/>
      <c r="IJ47" s="54"/>
      <c r="IK47" s="54"/>
      <c r="IL47" s="54"/>
      <c r="IM47" s="54"/>
      <c r="IN47" s="54"/>
      <c r="IO47" s="54"/>
      <c r="IP47" s="54"/>
      <c r="IQ47" s="54"/>
      <c r="IR47" s="54"/>
      <c r="IS47" s="54"/>
    </row>
    <row x14ac:dyDescent="0.25" r="48" customHeight="1" ht="15">
      <c r="A48" s="312"/>
      <c r="B48" s="183"/>
      <c r="C48" s="183"/>
      <c r="D48" s="325"/>
      <c r="E48" s="325"/>
      <c r="F48" s="325"/>
      <c r="G48" s="326" t="s">
        <v>432</v>
      </c>
      <c r="H48" s="183"/>
      <c r="I48" s="288">
        <f>SUM(I47:I47)</f>
      </c>
      <c r="J48" s="288">
        <f>SUM(J47:J47)</f>
      </c>
      <c r="K48" s="288">
        <f>SUM(K47:K47)</f>
      </c>
      <c r="L48" s="288">
        <f>SUM(L47:L47)</f>
      </c>
      <c r="M48" s="181"/>
      <c r="N48" s="181"/>
      <c r="O48" s="181"/>
      <c r="P48" s="288">
        <f>SUM(P47:P47)</f>
      </c>
      <c r="Q48" s="54"/>
      <c r="R48" s="51"/>
      <c r="S48" s="51"/>
      <c r="T48" s="51"/>
      <c r="U48" s="181"/>
      <c r="V48" s="183"/>
      <c r="W48" s="181"/>
      <c r="X48" s="181"/>
      <c r="Y48" s="181"/>
      <c r="Z48" s="51"/>
      <c r="AA48" s="54"/>
      <c r="AB48" s="51"/>
      <c r="AC48" s="51"/>
      <c r="AD48" s="51"/>
      <c r="AE48" s="181"/>
      <c r="AF48" s="183"/>
      <c r="AG48" s="181"/>
      <c r="AH48" s="181"/>
      <c r="AI48" s="181"/>
      <c r="AJ48" s="51"/>
      <c r="AK48" s="183"/>
      <c r="AL48" s="181"/>
      <c r="AM48" s="181"/>
      <c r="AN48" s="181"/>
      <c r="AO48" s="51"/>
      <c r="AP48" s="183"/>
      <c r="AQ48" s="181"/>
      <c r="AR48" s="181"/>
      <c r="AS48" s="181"/>
      <c r="AT48" s="51"/>
      <c r="AU48" s="183"/>
      <c r="AV48" s="181"/>
      <c r="AW48" s="181"/>
      <c r="AX48" s="181"/>
      <c r="AY48" s="51"/>
      <c r="AZ48" s="183"/>
      <c r="BA48" s="181"/>
      <c r="BB48" s="181"/>
      <c r="BC48" s="181"/>
      <c r="BD48" s="51"/>
      <c r="BE48" s="312"/>
      <c r="BF48" s="181"/>
      <c r="BG48" s="181"/>
      <c r="BH48" s="181"/>
      <c r="BI48" s="327"/>
      <c r="BJ48" s="183"/>
      <c r="BK48" s="181"/>
      <c r="BL48" s="181"/>
      <c r="BM48" s="181"/>
      <c r="BN48" s="327"/>
      <c r="BO48" s="183"/>
      <c r="BP48" s="181"/>
      <c r="BQ48" s="181"/>
      <c r="BR48" s="181"/>
      <c r="BS48" s="51"/>
      <c r="BT48" s="183"/>
      <c r="BU48" s="181"/>
      <c r="BV48" s="181"/>
      <c r="BW48" s="181"/>
      <c r="BX48" s="51"/>
      <c r="BY48" s="183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/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/>
      <c r="IJ48" s="54"/>
      <c r="IK48" s="54"/>
      <c r="IL48" s="54"/>
      <c r="IM48" s="54"/>
      <c r="IN48" s="54"/>
      <c r="IO48" s="54"/>
      <c r="IP48" s="54"/>
      <c r="IQ48" s="54"/>
      <c r="IR48" s="54"/>
      <c r="IS48" s="54"/>
    </row>
    <row x14ac:dyDescent="0.25" r="49" customHeight="1" ht="18.7">
      <c r="A49" s="338"/>
      <c r="B49" s="339" t="s">
        <v>473</v>
      </c>
      <c r="C49" s="340"/>
      <c r="D49" s="340"/>
      <c r="E49" s="340"/>
      <c r="F49" s="340"/>
      <c r="G49" s="340"/>
      <c r="H49" s="340"/>
      <c r="I49" s="340"/>
      <c r="J49" s="340"/>
      <c r="K49" s="340"/>
      <c r="L49" s="340"/>
      <c r="M49" s="340"/>
      <c r="N49" s="340"/>
      <c r="O49" s="340"/>
      <c r="P49" s="340"/>
      <c r="Q49" s="341"/>
      <c r="R49" s="341"/>
      <c r="S49" s="341"/>
      <c r="T49" s="342"/>
      <c r="U49" s="341"/>
      <c r="V49" s="343"/>
      <c r="W49" s="341"/>
      <c r="X49" s="341"/>
      <c r="Y49" s="342"/>
      <c r="Z49" s="341"/>
      <c r="AA49" s="341"/>
      <c r="AB49" s="341"/>
      <c r="AC49" s="341"/>
      <c r="AD49" s="342"/>
      <c r="AE49" s="344"/>
      <c r="AF49" s="343"/>
      <c r="AG49" s="341"/>
      <c r="AH49" s="341"/>
      <c r="AI49" s="342"/>
      <c r="AJ49" s="341"/>
      <c r="AK49" s="341"/>
      <c r="AL49" s="341"/>
      <c r="AM49" s="341"/>
      <c r="AN49" s="341"/>
      <c r="AO49" s="341"/>
      <c r="AP49" s="343"/>
      <c r="AQ49" s="341"/>
      <c r="AR49" s="341"/>
      <c r="AS49" s="341"/>
      <c r="AT49" s="341"/>
      <c r="AU49" s="341"/>
      <c r="AV49" s="341"/>
      <c r="AW49" s="341"/>
      <c r="AX49" s="341"/>
      <c r="AY49" s="341"/>
      <c r="AZ49" s="341"/>
      <c r="BA49" s="341"/>
      <c r="BB49" s="341"/>
      <c r="BC49" s="341"/>
      <c r="BD49" s="341"/>
      <c r="BE49" s="345"/>
      <c r="BF49" s="341"/>
      <c r="BG49" s="341"/>
      <c r="BH49" s="341"/>
      <c r="BI49" s="346"/>
      <c r="BJ49" s="341"/>
      <c r="BK49" s="341"/>
      <c r="BL49" s="341"/>
      <c r="BM49" s="341"/>
      <c r="BN49" s="346"/>
      <c r="BO49" s="341"/>
      <c r="BP49" s="341"/>
      <c r="BQ49" s="341"/>
      <c r="BR49" s="341"/>
      <c r="BS49" s="341"/>
      <c r="BT49" s="341"/>
      <c r="BU49" s="341"/>
      <c r="BV49" s="341"/>
      <c r="BW49" s="341"/>
      <c r="BX49" s="341"/>
      <c r="BY49" s="340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</row>
    <row x14ac:dyDescent="0.25" r="50" customHeight="1" ht="25.05">
      <c r="A50" s="54"/>
      <c r="B50" s="296"/>
      <c r="C50" s="296" t="s">
        <v>474</v>
      </c>
      <c r="D50" s="297">
        <v>45300</v>
      </c>
      <c r="E50" s="297">
        <v>45424</v>
      </c>
      <c r="F50" s="298">
        <f>E50+90</f>
        <v>25569.041666666668</v>
      </c>
      <c r="G50" s="174" t="s">
        <v>430</v>
      </c>
      <c r="H50" s="57" t="s">
        <v>475</v>
      </c>
      <c r="I50" s="79"/>
      <c r="J50" s="79"/>
      <c r="K50" s="79"/>
      <c r="L50" s="274">
        <f>SUM(I50:K50)</f>
      </c>
      <c r="M50" s="275">
        <f>SUM(T50+Y50+AD50+AI50+AN50+AS50+AX50+BC50+BC50+BH50+BM50+BR50+BW50)</f>
      </c>
      <c r="N50" s="276"/>
      <c r="O50" s="276"/>
      <c r="P50" s="209">
        <f>L50-M50</f>
      </c>
      <c r="Q50" s="206"/>
      <c r="R50" s="184"/>
      <c r="S50" s="184"/>
      <c r="T50" s="185"/>
      <c r="U50" s="207"/>
      <c r="V50" s="184"/>
      <c r="W50" s="184"/>
      <c r="X50" s="184"/>
      <c r="Y50" s="185"/>
      <c r="Z50" s="186"/>
      <c r="AA50" s="206"/>
      <c r="AB50" s="184"/>
      <c r="AC50" s="184"/>
      <c r="AD50" s="185"/>
      <c r="AE50" s="293"/>
      <c r="AF50" s="183"/>
      <c r="AG50" s="181"/>
      <c r="AH50" s="181"/>
      <c r="AI50" s="92"/>
      <c r="AJ50" s="51"/>
      <c r="AK50" s="279"/>
      <c r="AL50" s="52"/>
      <c r="AM50" s="52"/>
      <c r="AN50" s="52"/>
      <c r="AO50" s="182"/>
      <c r="AP50" s="183"/>
      <c r="AQ50" s="181"/>
      <c r="AR50" s="181"/>
      <c r="AS50" s="181"/>
      <c r="AT50" s="52"/>
      <c r="AU50" s="278"/>
      <c r="AV50" s="52"/>
      <c r="AW50" s="52"/>
      <c r="AX50" s="52"/>
      <c r="AY50" s="182"/>
      <c r="AZ50" s="183"/>
      <c r="BA50" s="181"/>
      <c r="BB50" s="181"/>
      <c r="BC50" s="181"/>
      <c r="BD50" s="52"/>
      <c r="BE50" s="280"/>
      <c r="BF50" s="52"/>
      <c r="BG50" s="52"/>
      <c r="BH50" s="52"/>
      <c r="BI50" s="58"/>
      <c r="BJ50" s="183"/>
      <c r="BK50" s="181"/>
      <c r="BL50" s="181"/>
      <c r="BM50" s="181"/>
      <c r="BN50" s="58"/>
      <c r="BO50" s="62"/>
      <c r="BP50" s="52"/>
      <c r="BQ50" s="52"/>
      <c r="BR50" s="52"/>
      <c r="BS50" s="182"/>
      <c r="BT50" s="279"/>
      <c r="BU50" s="52"/>
      <c r="BV50" s="52"/>
      <c r="BW50" s="52"/>
      <c r="BX50" s="182"/>
      <c r="BY50" s="209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/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</row>
    <row x14ac:dyDescent="0.25" r="51" customHeight="1" ht="25.05">
      <c r="A51" s="54"/>
      <c r="B51" s="171"/>
      <c r="C51" s="171"/>
      <c r="D51" s="212"/>
      <c r="E51" s="212"/>
      <c r="F51" s="213"/>
      <c r="G51" s="174" t="s">
        <v>435</v>
      </c>
      <c r="H51" s="57" t="s">
        <v>475</v>
      </c>
      <c r="I51" s="79"/>
      <c r="J51" s="79"/>
      <c r="K51" s="79"/>
      <c r="L51" s="274">
        <f>SUM(I51:K51)</f>
      </c>
      <c r="M51" s="275">
        <f>SUM(T51+Y51+AD51+AI51+AN51+AS51+AX51+BC51+BC51+BH51+BM51+BR51+BW51)</f>
      </c>
      <c r="N51" s="276"/>
      <c r="O51" s="276"/>
      <c r="P51" s="209">
        <f>L51-M51</f>
      </c>
      <c r="Q51" s="206"/>
      <c r="R51" s="184"/>
      <c r="S51" s="184"/>
      <c r="T51" s="185"/>
      <c r="U51" s="207"/>
      <c r="V51" s="206"/>
      <c r="W51" s="184"/>
      <c r="X51" s="184"/>
      <c r="Y51" s="185"/>
      <c r="Z51" s="186"/>
      <c r="AA51" s="206"/>
      <c r="AB51" s="184"/>
      <c r="AC51" s="184"/>
      <c r="AD51" s="185"/>
      <c r="AE51" s="293"/>
      <c r="AF51" s="184"/>
      <c r="AG51" s="184"/>
      <c r="AH51" s="184"/>
      <c r="AI51" s="185"/>
      <c r="AJ51" s="186"/>
      <c r="AK51" s="206"/>
      <c r="AL51" s="184"/>
      <c r="AM51" s="184"/>
      <c r="AN51" s="301"/>
      <c r="AO51" s="207"/>
      <c r="AP51" s="183"/>
      <c r="AQ51" s="181"/>
      <c r="AR51" s="181"/>
      <c r="AS51" s="181"/>
      <c r="AT51" s="52"/>
      <c r="AU51" s="279"/>
      <c r="AV51" s="52"/>
      <c r="AW51" s="52"/>
      <c r="AX51" s="52"/>
      <c r="AY51" s="182"/>
      <c r="AZ51" s="183"/>
      <c r="BA51" s="181"/>
      <c r="BB51" s="181"/>
      <c r="BC51" s="181"/>
      <c r="BD51" s="52"/>
      <c r="BE51" s="280"/>
      <c r="BF51" s="52"/>
      <c r="BG51" s="52"/>
      <c r="BH51" s="52"/>
      <c r="BI51" s="58"/>
      <c r="BJ51" s="183"/>
      <c r="BK51" s="181"/>
      <c r="BL51" s="181"/>
      <c r="BM51" s="181"/>
      <c r="BN51" s="58"/>
      <c r="BO51" s="62"/>
      <c r="BP51" s="52"/>
      <c r="BQ51" s="52"/>
      <c r="BR51" s="52"/>
      <c r="BS51" s="182"/>
      <c r="BT51" s="279"/>
      <c r="BU51" s="52"/>
      <c r="BV51" s="52"/>
      <c r="BW51" s="52"/>
      <c r="BX51" s="182"/>
      <c r="BY51" s="188" t="s">
        <v>466</v>
      </c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/>
      <c r="FF51" s="54"/>
      <c r="FG51" s="54"/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</row>
    <row x14ac:dyDescent="0.25" r="52" customHeight="1" ht="25.05">
      <c r="A52" s="54"/>
      <c r="B52" s="171"/>
      <c r="C52" s="171"/>
      <c r="D52" s="212"/>
      <c r="E52" s="212"/>
      <c r="F52" s="213"/>
      <c r="G52" s="174" t="s">
        <v>434</v>
      </c>
      <c r="H52" s="57" t="s">
        <v>475</v>
      </c>
      <c r="I52" s="79"/>
      <c r="J52" s="79"/>
      <c r="K52" s="79"/>
      <c r="L52" s="274">
        <f>SUM(I52:K52)</f>
      </c>
      <c r="M52" s="275">
        <f>SUM(T52+Y52+AD52+AI52+AN52+AS52+AX52+BC52+BC52+BH52+BM52+BR52+BW52)</f>
      </c>
      <c r="N52" s="276"/>
      <c r="O52" s="276"/>
      <c r="P52" s="209">
        <f>L52-M52</f>
      </c>
      <c r="Q52" s="206"/>
      <c r="R52" s="184"/>
      <c r="S52" s="184"/>
      <c r="T52" s="185"/>
      <c r="U52" s="207"/>
      <c r="V52" s="184"/>
      <c r="W52" s="184"/>
      <c r="X52" s="184"/>
      <c r="Y52" s="185"/>
      <c r="Z52" s="186"/>
      <c r="AA52" s="206"/>
      <c r="AB52" s="184"/>
      <c r="AC52" s="184"/>
      <c r="AD52" s="185"/>
      <c r="AE52" s="207"/>
      <c r="AF52" s="183"/>
      <c r="AG52" s="181"/>
      <c r="AH52" s="181"/>
      <c r="AI52" s="92"/>
      <c r="AJ52" s="51"/>
      <c r="AK52" s="279"/>
      <c r="AL52" s="52"/>
      <c r="AM52" s="52"/>
      <c r="AN52" s="303"/>
      <c r="AO52" s="182"/>
      <c r="AP52" s="183"/>
      <c r="AQ52" s="181"/>
      <c r="AR52" s="181"/>
      <c r="AS52" s="181"/>
      <c r="AT52" s="52"/>
      <c r="AU52" s="279"/>
      <c r="AV52" s="303"/>
      <c r="AW52" s="52"/>
      <c r="AX52" s="52"/>
      <c r="AY52" s="182"/>
      <c r="AZ52" s="183"/>
      <c r="BA52" s="181"/>
      <c r="BB52" s="181"/>
      <c r="BC52" s="181"/>
      <c r="BD52" s="52"/>
      <c r="BE52" s="280"/>
      <c r="BF52" s="52"/>
      <c r="BG52" s="52"/>
      <c r="BH52" s="52"/>
      <c r="BI52" s="58"/>
      <c r="BJ52" s="183"/>
      <c r="BK52" s="181"/>
      <c r="BL52" s="181"/>
      <c r="BM52" s="181"/>
      <c r="BN52" s="58"/>
      <c r="BO52" s="62"/>
      <c r="BP52" s="52"/>
      <c r="BQ52" s="52"/>
      <c r="BR52" s="52"/>
      <c r="BS52" s="182"/>
      <c r="BT52" s="279"/>
      <c r="BU52" s="52"/>
      <c r="BV52" s="52"/>
      <c r="BW52" s="52"/>
      <c r="BX52" s="182"/>
      <c r="BY52" s="209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</row>
    <row x14ac:dyDescent="0.25" r="53" customHeight="1" ht="25.05">
      <c r="A53" s="54"/>
      <c r="B53" s="171"/>
      <c r="C53" s="171"/>
      <c r="D53" s="212"/>
      <c r="E53" s="212"/>
      <c r="F53" s="213"/>
      <c r="G53" s="174" t="s">
        <v>456</v>
      </c>
      <c r="H53" s="57" t="s">
        <v>475</v>
      </c>
      <c r="I53" s="79"/>
      <c r="J53" s="79"/>
      <c r="K53" s="79"/>
      <c r="L53" s="274">
        <f>SUM(I53:K53)</f>
      </c>
      <c r="M53" s="275">
        <f>SUM(T53+Y53+AD53+AI53+AN53+AS53+AX53+BC53+BC53+BH53+BM53+BR53+BW53)</f>
      </c>
      <c r="N53" s="276"/>
      <c r="O53" s="276"/>
      <c r="P53" s="209">
        <f>L53-M53</f>
      </c>
      <c r="Q53" s="206"/>
      <c r="R53" s="184"/>
      <c r="S53" s="184"/>
      <c r="T53" s="185"/>
      <c r="U53" s="207"/>
      <c r="V53" s="180"/>
      <c r="W53" s="105"/>
      <c r="X53" s="105"/>
      <c r="Y53" s="208"/>
      <c r="Z53" s="182"/>
      <c r="AA53" s="180"/>
      <c r="AB53" s="105"/>
      <c r="AC53" s="105"/>
      <c r="AD53" s="208"/>
      <c r="AE53" s="182"/>
      <c r="AF53" s="183"/>
      <c r="AG53" s="181"/>
      <c r="AH53" s="181"/>
      <c r="AI53" s="92"/>
      <c r="AJ53" s="51"/>
      <c r="AK53" s="279"/>
      <c r="AL53" s="52"/>
      <c r="AM53" s="52"/>
      <c r="AN53" s="52"/>
      <c r="AO53" s="182"/>
      <c r="AP53" s="183"/>
      <c r="AQ53" s="181"/>
      <c r="AR53" s="181"/>
      <c r="AS53" s="181"/>
      <c r="AT53" s="52"/>
      <c r="AU53" s="279"/>
      <c r="AV53" s="303"/>
      <c r="AW53" s="52"/>
      <c r="AX53" s="52"/>
      <c r="AY53" s="182"/>
      <c r="AZ53" s="183"/>
      <c r="BA53" s="181"/>
      <c r="BB53" s="181"/>
      <c r="BC53" s="181"/>
      <c r="BD53" s="52"/>
      <c r="BE53" s="280"/>
      <c r="BF53" s="52"/>
      <c r="BG53" s="52"/>
      <c r="BH53" s="52"/>
      <c r="BI53" s="58"/>
      <c r="BJ53" s="183"/>
      <c r="BK53" s="181"/>
      <c r="BL53" s="181"/>
      <c r="BM53" s="181"/>
      <c r="BN53" s="58"/>
      <c r="BO53" s="62"/>
      <c r="BP53" s="52"/>
      <c r="BQ53" s="52"/>
      <c r="BR53" s="52"/>
      <c r="BS53" s="182"/>
      <c r="BT53" s="279"/>
      <c r="BU53" s="52"/>
      <c r="BV53" s="52"/>
      <c r="BW53" s="52"/>
      <c r="BX53" s="182"/>
      <c r="BY53" s="209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4"/>
      <c r="FE53" s="54"/>
      <c r="FF53" s="54"/>
      <c r="FG53" s="54"/>
      <c r="FH53" s="54"/>
      <c r="FI53" s="54"/>
      <c r="FJ53" s="54"/>
      <c r="FK53" s="54"/>
      <c r="FL53" s="54"/>
      <c r="FM53" s="54"/>
      <c r="FN53" s="54"/>
      <c r="FO53" s="54"/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/>
      <c r="GI53" s="54"/>
      <c r="GJ53" s="54"/>
      <c r="GK53" s="54"/>
      <c r="GL53" s="54"/>
      <c r="GM53" s="54"/>
      <c r="GN53" s="54"/>
      <c r="GO53" s="54"/>
      <c r="GP53" s="54"/>
      <c r="GQ53" s="54"/>
      <c r="GR53" s="54"/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/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</row>
    <row x14ac:dyDescent="0.25" r="54" customHeight="1" ht="25.05">
      <c r="A54" s="54"/>
      <c r="B54" s="171"/>
      <c r="C54" s="171"/>
      <c r="D54" s="212"/>
      <c r="E54" s="212"/>
      <c r="F54" s="213"/>
      <c r="G54" s="174" t="s">
        <v>457</v>
      </c>
      <c r="H54" s="57" t="s">
        <v>475</v>
      </c>
      <c r="I54" s="79"/>
      <c r="J54" s="79"/>
      <c r="K54" s="79"/>
      <c r="L54" s="274">
        <f>SUM(I54:K54)</f>
      </c>
      <c r="M54" s="275">
        <f>SUM(T54+Y54+AD54+AI54+AN54+AS54+AX54+BC54+BC54+BH54+BM54+BR54+BW54)</f>
      </c>
      <c r="N54" s="276"/>
      <c r="O54" s="276"/>
      <c r="P54" s="209">
        <f>L54-M54</f>
      </c>
      <c r="Q54" s="180"/>
      <c r="R54" s="105"/>
      <c r="S54" s="105"/>
      <c r="T54" s="208"/>
      <c r="U54" s="182"/>
      <c r="V54" s="184"/>
      <c r="W54" s="178"/>
      <c r="X54" s="178"/>
      <c r="Y54" s="185"/>
      <c r="Z54" s="186"/>
      <c r="AA54" s="180"/>
      <c r="AB54" s="105"/>
      <c r="AC54" s="105"/>
      <c r="AD54" s="208"/>
      <c r="AE54" s="182"/>
      <c r="AF54" s="184"/>
      <c r="AG54" s="178"/>
      <c r="AH54" s="178"/>
      <c r="AI54" s="185"/>
      <c r="AJ54" s="186"/>
      <c r="AK54" s="279"/>
      <c r="AL54" s="52"/>
      <c r="AM54" s="52"/>
      <c r="AN54" s="52"/>
      <c r="AO54" s="182"/>
      <c r="AP54" s="183"/>
      <c r="AQ54" s="181"/>
      <c r="AR54" s="181"/>
      <c r="AS54" s="181"/>
      <c r="AT54" s="52"/>
      <c r="AU54" s="279"/>
      <c r="AV54" s="52"/>
      <c r="AW54" s="52"/>
      <c r="AX54" s="52"/>
      <c r="AY54" s="182"/>
      <c r="AZ54" s="183"/>
      <c r="BA54" s="181"/>
      <c r="BB54" s="181"/>
      <c r="BC54" s="181"/>
      <c r="BD54" s="52"/>
      <c r="BE54" s="280"/>
      <c r="BF54" s="52"/>
      <c r="BG54" s="52"/>
      <c r="BH54" s="52"/>
      <c r="BI54" s="58"/>
      <c r="BJ54" s="183"/>
      <c r="BK54" s="181"/>
      <c r="BL54" s="181"/>
      <c r="BM54" s="181"/>
      <c r="BN54" s="58"/>
      <c r="BO54" s="62"/>
      <c r="BP54" s="52"/>
      <c r="BQ54" s="52"/>
      <c r="BR54" s="52"/>
      <c r="BS54" s="182"/>
      <c r="BT54" s="279"/>
      <c r="BU54" s="52"/>
      <c r="BV54" s="52"/>
      <c r="BW54" s="52"/>
      <c r="BX54" s="182"/>
      <c r="BY54" s="209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54"/>
      <c r="FF54" s="54"/>
      <c r="FG54" s="54"/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/>
      <c r="GD54" s="54"/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</row>
    <row x14ac:dyDescent="0.25" r="55" customHeight="1" ht="25.05">
      <c r="A55" s="54"/>
      <c r="B55" s="171"/>
      <c r="C55" s="171"/>
      <c r="D55" s="212"/>
      <c r="E55" s="212"/>
      <c r="F55" s="213"/>
      <c r="G55" s="174" t="s">
        <v>438</v>
      </c>
      <c r="H55" s="57" t="s">
        <v>475</v>
      </c>
      <c r="I55" s="79"/>
      <c r="J55" s="79"/>
      <c r="K55" s="79"/>
      <c r="L55" s="274">
        <f>SUM(I55:K55)</f>
      </c>
      <c r="M55" s="275">
        <f>SUM(T55+Y55+AD55+AI55+AN55+AS55+AX55+BC55+BC55+BH55+BM55+BR55+BW55)</f>
      </c>
      <c r="N55" s="276"/>
      <c r="O55" s="276"/>
      <c r="P55" s="209">
        <f>L55-M55</f>
      </c>
      <c r="Q55" s="206"/>
      <c r="R55" s="184"/>
      <c r="S55" s="184"/>
      <c r="T55" s="185"/>
      <c r="U55" s="207"/>
      <c r="V55" s="184"/>
      <c r="W55" s="184"/>
      <c r="X55" s="184"/>
      <c r="Y55" s="185"/>
      <c r="Z55" s="186"/>
      <c r="AA55" s="180"/>
      <c r="AB55" s="105"/>
      <c r="AC55" s="105"/>
      <c r="AD55" s="208"/>
      <c r="AE55" s="182"/>
      <c r="AF55" s="183"/>
      <c r="AG55" s="181"/>
      <c r="AH55" s="181"/>
      <c r="AI55" s="92"/>
      <c r="AJ55" s="51"/>
      <c r="AK55" s="279"/>
      <c r="AL55" s="52"/>
      <c r="AM55" s="52"/>
      <c r="AN55" s="52"/>
      <c r="AO55" s="182"/>
      <c r="AP55" s="183"/>
      <c r="AQ55" s="181"/>
      <c r="AR55" s="181"/>
      <c r="AS55" s="181"/>
      <c r="AT55" s="52"/>
      <c r="AU55" s="279"/>
      <c r="AV55" s="52"/>
      <c r="AW55" s="52"/>
      <c r="AX55" s="52"/>
      <c r="AY55" s="182"/>
      <c r="AZ55" s="183"/>
      <c r="BA55" s="181"/>
      <c r="BB55" s="181"/>
      <c r="BC55" s="181"/>
      <c r="BD55" s="52"/>
      <c r="BE55" s="280"/>
      <c r="BF55" s="52"/>
      <c r="BG55" s="52"/>
      <c r="BH55" s="52"/>
      <c r="BI55" s="58"/>
      <c r="BJ55" s="183"/>
      <c r="BK55" s="181"/>
      <c r="BL55" s="181"/>
      <c r="BM55" s="181"/>
      <c r="BN55" s="58"/>
      <c r="BO55" s="62"/>
      <c r="BP55" s="52"/>
      <c r="BQ55" s="52"/>
      <c r="BR55" s="52"/>
      <c r="BS55" s="182"/>
      <c r="BT55" s="279"/>
      <c r="BU55" s="52"/>
      <c r="BV55" s="52"/>
      <c r="BW55" s="52"/>
      <c r="BX55" s="182"/>
      <c r="BY55" s="209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4"/>
      <c r="FE55" s="54"/>
      <c r="FF55" s="54"/>
      <c r="FG55" s="54"/>
      <c r="FH55" s="54"/>
      <c r="FI55" s="54"/>
      <c r="FJ55" s="54"/>
      <c r="FK55" s="54"/>
      <c r="FL55" s="54"/>
      <c r="FM55" s="54"/>
      <c r="FN55" s="54"/>
      <c r="FO55" s="54"/>
      <c r="FP55" s="54"/>
      <c r="FQ55" s="54"/>
      <c r="FR55" s="54"/>
      <c r="FS55" s="54"/>
      <c r="FT55" s="54"/>
      <c r="FU55" s="54"/>
      <c r="FV55" s="54"/>
      <c r="FW55" s="54"/>
      <c r="FX55" s="54"/>
      <c r="FY55" s="54"/>
      <c r="FZ55" s="54"/>
      <c r="GA55" s="54"/>
      <c r="GB55" s="54"/>
      <c r="GC55" s="54"/>
      <c r="GD55" s="54"/>
      <c r="GE55" s="54"/>
      <c r="GF55" s="54"/>
      <c r="GG55" s="54"/>
      <c r="GH55" s="54"/>
      <c r="GI55" s="54"/>
      <c r="GJ55" s="54"/>
      <c r="GK55" s="54"/>
      <c r="GL55" s="54"/>
      <c r="GM55" s="54"/>
      <c r="GN55" s="54"/>
      <c r="GO55" s="54"/>
      <c r="GP55" s="54"/>
      <c r="GQ55" s="54"/>
      <c r="GR55" s="54"/>
      <c r="GS55" s="54"/>
      <c r="GT55" s="54"/>
      <c r="GU55" s="54"/>
      <c r="GV55" s="54"/>
      <c r="GW55" s="54"/>
      <c r="GX55" s="54"/>
      <c r="GY55" s="54"/>
      <c r="GZ55" s="54"/>
      <c r="HA55" s="54"/>
      <c r="HB55" s="54"/>
      <c r="HC55" s="54"/>
      <c r="HD55" s="54"/>
      <c r="HE55" s="54"/>
      <c r="HF55" s="54"/>
      <c r="HG55" s="54"/>
      <c r="HH55" s="54"/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  <c r="IG55" s="54"/>
      <c r="IH55" s="54"/>
      <c r="II55" s="54"/>
      <c r="IJ55" s="54"/>
      <c r="IK55" s="54"/>
      <c r="IL55" s="54"/>
      <c r="IM55" s="54"/>
      <c r="IN55" s="54"/>
      <c r="IO55" s="54"/>
      <c r="IP55" s="54"/>
      <c r="IQ55" s="54"/>
      <c r="IR55" s="54"/>
      <c r="IS55" s="54"/>
    </row>
    <row x14ac:dyDescent="0.25" r="56" customHeight="1" ht="15">
      <c r="A56" s="54"/>
      <c r="B56" s="282"/>
      <c r="C56" s="283"/>
      <c r="D56" s="284"/>
      <c r="E56" s="284"/>
      <c r="F56" s="284"/>
      <c r="G56" s="285" t="s">
        <v>432</v>
      </c>
      <c r="H56" s="286"/>
      <c r="I56" s="286"/>
      <c r="J56" s="286"/>
      <c r="K56" s="286"/>
      <c r="L56" s="286">
        <f>SUM(L50:L55)</f>
      </c>
      <c r="M56" s="286">
        <f>SUM(M50:M55)</f>
      </c>
      <c r="N56" s="286">
        <f>SUM(N50:N55)</f>
      </c>
      <c r="O56" s="286">
        <f>SUM(O50:O55)</f>
      </c>
      <c r="P56" s="286">
        <f>SUM(P50:P55)</f>
      </c>
      <c r="Q56" s="287"/>
      <c r="R56" s="287"/>
      <c r="S56" s="287"/>
      <c r="T56" s="288"/>
      <c r="U56" s="287"/>
      <c r="V56" s="287"/>
      <c r="W56" s="287"/>
      <c r="X56" s="287"/>
      <c r="Y56" s="288"/>
      <c r="Z56" s="287"/>
      <c r="AA56" s="287"/>
      <c r="AB56" s="287"/>
      <c r="AC56" s="287"/>
      <c r="AD56" s="288"/>
      <c r="AE56" s="287"/>
      <c r="AF56" s="287"/>
      <c r="AG56" s="287"/>
      <c r="AH56" s="287"/>
      <c r="AI56" s="288"/>
      <c r="AJ56" s="287"/>
      <c r="AK56" s="287"/>
      <c r="AL56" s="287"/>
      <c r="AM56" s="287"/>
      <c r="AN56" s="287"/>
      <c r="AO56" s="287"/>
      <c r="AP56" s="287"/>
      <c r="AQ56" s="287"/>
      <c r="AR56" s="287"/>
      <c r="AS56" s="287"/>
      <c r="AT56" s="287"/>
      <c r="AU56" s="287"/>
      <c r="AV56" s="287"/>
      <c r="AW56" s="287"/>
      <c r="AX56" s="287"/>
      <c r="AY56" s="287"/>
      <c r="AZ56" s="287"/>
      <c r="BA56" s="287"/>
      <c r="BB56" s="287"/>
      <c r="BC56" s="287"/>
      <c r="BD56" s="287"/>
      <c r="BE56" s="289"/>
      <c r="BF56" s="287"/>
      <c r="BG56" s="287"/>
      <c r="BH56" s="287"/>
      <c r="BI56" s="290"/>
      <c r="BJ56" s="287"/>
      <c r="BK56" s="287"/>
      <c r="BL56" s="287"/>
      <c r="BM56" s="287"/>
      <c r="BN56" s="290"/>
      <c r="BO56" s="287"/>
      <c r="BP56" s="287"/>
      <c r="BQ56" s="287"/>
      <c r="BR56" s="287"/>
      <c r="BS56" s="287"/>
      <c r="BT56" s="287"/>
      <c r="BU56" s="287"/>
      <c r="BV56" s="287"/>
      <c r="BW56" s="287"/>
      <c r="BX56" s="287"/>
      <c r="BY56" s="291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</row>
    <row x14ac:dyDescent="0.25" r="57" customHeight="1" ht="25.05">
      <c r="A57" s="54"/>
      <c r="B57" s="225"/>
      <c r="C57" s="225" t="s">
        <v>476</v>
      </c>
      <c r="D57" s="203">
        <v>45425</v>
      </c>
      <c r="E57" s="203">
        <v>45473</v>
      </c>
      <c r="F57" s="204">
        <f>E57+90</f>
        <v>25569.041666666668</v>
      </c>
      <c r="G57" s="174" t="s">
        <v>430</v>
      </c>
      <c r="H57" s="57" t="s">
        <v>477</v>
      </c>
      <c r="I57" s="79"/>
      <c r="J57" s="79"/>
      <c r="K57" s="79"/>
      <c r="L57" s="274">
        <f>SUM(I57:K57)</f>
      </c>
      <c r="M57" s="275">
        <f>SUM(T57+Y57+AD57+AI57+AN57+AS57+AX57+BC57+BC57+BH57+BM57+BR57+BW57)</f>
      </c>
      <c r="N57" s="276"/>
      <c r="O57" s="276"/>
      <c r="P57" s="209">
        <f>L57-M57</f>
      </c>
      <c r="Q57" s="180"/>
      <c r="R57" s="105"/>
      <c r="S57" s="105"/>
      <c r="T57" s="208"/>
      <c r="U57" s="182"/>
      <c r="V57" s="105"/>
      <c r="W57" s="105"/>
      <c r="X57" s="105"/>
      <c r="Y57" s="208"/>
      <c r="Z57" s="51"/>
      <c r="AA57" s="180"/>
      <c r="AB57" s="105"/>
      <c r="AC57" s="105"/>
      <c r="AD57" s="208"/>
      <c r="AE57" s="182"/>
      <c r="AF57" s="184"/>
      <c r="AG57" s="184"/>
      <c r="AH57" s="184"/>
      <c r="AI57" s="185"/>
      <c r="AJ57" s="186"/>
      <c r="AK57" s="300"/>
      <c r="AL57" s="186"/>
      <c r="AM57" s="186"/>
      <c r="AN57" s="301"/>
      <c r="AO57" s="207"/>
      <c r="AP57" s="186"/>
      <c r="AQ57" s="186"/>
      <c r="AR57" s="186"/>
      <c r="AS57" s="292"/>
      <c r="AT57" s="207"/>
      <c r="AU57" s="62"/>
      <c r="AV57" s="52"/>
      <c r="AW57" s="52"/>
      <c r="AX57" s="52"/>
      <c r="AY57" s="182"/>
      <c r="AZ57" s="183"/>
      <c r="BA57" s="181"/>
      <c r="BB57" s="181"/>
      <c r="BC57" s="181"/>
      <c r="BD57" s="52"/>
      <c r="BE57" s="226"/>
      <c r="BF57" s="184"/>
      <c r="BG57" s="184"/>
      <c r="BH57" s="185"/>
      <c r="BI57" s="347"/>
      <c r="BJ57" s="186"/>
      <c r="BK57" s="186"/>
      <c r="BL57" s="186"/>
      <c r="BM57" s="292"/>
      <c r="BN57" s="227"/>
      <c r="BO57" s="62"/>
      <c r="BP57" s="52"/>
      <c r="BQ57" s="52"/>
      <c r="BR57" s="52"/>
      <c r="BS57" s="182"/>
      <c r="BT57" s="279"/>
      <c r="BU57" s="52"/>
      <c r="BV57" s="52"/>
      <c r="BW57" s="52"/>
      <c r="BX57" s="182"/>
      <c r="BY57" s="209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/>
      <c r="GK57" s="54"/>
      <c r="GL57" s="54"/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/>
      <c r="IJ57" s="54"/>
      <c r="IK57" s="54"/>
      <c r="IL57" s="54"/>
      <c r="IM57" s="54"/>
      <c r="IN57" s="54"/>
      <c r="IO57" s="54"/>
      <c r="IP57" s="54"/>
      <c r="IQ57" s="54"/>
      <c r="IR57" s="54"/>
      <c r="IS57" s="54"/>
    </row>
    <row x14ac:dyDescent="0.25" r="58" customHeight="1" ht="25.05">
      <c r="A58" s="54"/>
      <c r="B58" s="57"/>
      <c r="C58" s="57"/>
      <c r="D58" s="212"/>
      <c r="E58" s="212"/>
      <c r="F58" s="213"/>
      <c r="G58" s="174" t="s">
        <v>435</v>
      </c>
      <c r="H58" s="57" t="s">
        <v>477</v>
      </c>
      <c r="I58" s="79"/>
      <c r="J58" s="79"/>
      <c r="K58" s="79"/>
      <c r="L58" s="274">
        <f>SUM(I58:K58)</f>
      </c>
      <c r="M58" s="275">
        <f>SUM(T58+Y58+AD58+AI58+AN58+AS58+AX58+BC58+BC58+BH58+BM58+BR58+BW58)</f>
      </c>
      <c r="N58" s="276"/>
      <c r="O58" s="276"/>
      <c r="P58" s="209">
        <f>L58-M58</f>
      </c>
      <c r="Q58" s="180"/>
      <c r="R58" s="105"/>
      <c r="S58" s="105"/>
      <c r="T58" s="208"/>
      <c r="U58" s="182"/>
      <c r="V58" s="105"/>
      <c r="W58" s="105"/>
      <c r="X58" s="105"/>
      <c r="Y58" s="208"/>
      <c r="Z58" s="51"/>
      <c r="AA58" s="180"/>
      <c r="AB58" s="105"/>
      <c r="AC58" s="105"/>
      <c r="AD58" s="208"/>
      <c r="AE58" s="182"/>
      <c r="AF58" s="183"/>
      <c r="AG58" s="181"/>
      <c r="AH58" s="181"/>
      <c r="AI58" s="92"/>
      <c r="AJ58" s="51"/>
      <c r="AK58" s="300"/>
      <c r="AL58" s="186"/>
      <c r="AM58" s="186"/>
      <c r="AN58" s="292"/>
      <c r="AO58" s="207"/>
      <c r="AP58" s="186"/>
      <c r="AQ58" s="186"/>
      <c r="AR58" s="186"/>
      <c r="AS58" s="292"/>
      <c r="AT58" s="207"/>
      <c r="AU58" s="186"/>
      <c r="AV58" s="186"/>
      <c r="AW58" s="186"/>
      <c r="AX58" s="292"/>
      <c r="AY58" s="207"/>
      <c r="AZ58" s="183"/>
      <c r="BA58" s="181"/>
      <c r="BB58" s="181"/>
      <c r="BC58" s="181"/>
      <c r="BD58" s="52"/>
      <c r="BE58" s="280"/>
      <c r="BF58" s="52"/>
      <c r="BG58" s="52"/>
      <c r="BH58" s="52"/>
      <c r="BI58" s="58"/>
      <c r="BJ58" s="294"/>
      <c r="BK58" s="181"/>
      <c r="BL58" s="181"/>
      <c r="BM58" s="181"/>
      <c r="BN58" s="58"/>
      <c r="BO58" s="62"/>
      <c r="BP58" s="52"/>
      <c r="BQ58" s="52"/>
      <c r="BR58" s="52"/>
      <c r="BS58" s="182"/>
      <c r="BT58" s="279"/>
      <c r="BU58" s="52"/>
      <c r="BV58" s="52"/>
      <c r="BW58" s="52"/>
      <c r="BX58" s="182"/>
      <c r="BY58" s="209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/>
      <c r="IJ58" s="54"/>
      <c r="IK58" s="54"/>
      <c r="IL58" s="54"/>
      <c r="IM58" s="54"/>
      <c r="IN58" s="54"/>
      <c r="IO58" s="54"/>
      <c r="IP58" s="54"/>
      <c r="IQ58" s="54"/>
      <c r="IR58" s="54"/>
      <c r="IS58" s="54"/>
    </row>
    <row x14ac:dyDescent="0.25" r="59" customHeight="1" ht="25.05">
      <c r="A59" s="54"/>
      <c r="B59" s="57"/>
      <c r="C59" s="57"/>
      <c r="D59" s="212"/>
      <c r="E59" s="212"/>
      <c r="F59" s="213"/>
      <c r="G59" s="174" t="s">
        <v>434</v>
      </c>
      <c r="H59" s="57" t="s">
        <v>477</v>
      </c>
      <c r="I59" s="181"/>
      <c r="J59" s="79"/>
      <c r="K59" s="79"/>
      <c r="L59" s="274">
        <f>SUM(I59:K59)</f>
      </c>
      <c r="M59" s="275">
        <f>SUM(T59+Y59+AD59+AI59+AN59+AS59+AX59+BC59+BC59+BH59+BM59+BR59+BW59)</f>
      </c>
      <c r="N59" s="276"/>
      <c r="O59" s="276"/>
      <c r="P59" s="209">
        <f>L59-M59</f>
      </c>
      <c r="Q59" s="180"/>
      <c r="R59" s="105"/>
      <c r="S59" s="105"/>
      <c r="T59" s="208"/>
      <c r="U59" s="182"/>
      <c r="V59" s="105"/>
      <c r="W59" s="105"/>
      <c r="X59" s="105"/>
      <c r="Y59" s="208"/>
      <c r="Z59" s="51"/>
      <c r="AA59" s="180"/>
      <c r="AB59" s="105"/>
      <c r="AC59" s="105"/>
      <c r="AD59" s="208"/>
      <c r="AE59" s="182"/>
      <c r="AF59" s="183"/>
      <c r="AG59" s="181"/>
      <c r="AH59" s="181"/>
      <c r="AI59" s="92"/>
      <c r="AJ59" s="51"/>
      <c r="AK59" s="278"/>
      <c r="AL59" s="181"/>
      <c r="AM59" s="181"/>
      <c r="AN59" s="181"/>
      <c r="AO59" s="182"/>
      <c r="AP59" s="186"/>
      <c r="AQ59" s="186"/>
      <c r="AR59" s="186"/>
      <c r="AS59" s="292"/>
      <c r="AT59" s="207"/>
      <c r="AU59" s="186"/>
      <c r="AV59" s="186"/>
      <c r="AW59" s="186"/>
      <c r="AX59" s="292"/>
      <c r="AY59" s="207"/>
      <c r="AZ59" s="183"/>
      <c r="BA59" s="181"/>
      <c r="BB59" s="181"/>
      <c r="BC59" s="181"/>
      <c r="BD59" s="52"/>
      <c r="BE59" s="280"/>
      <c r="BF59" s="52"/>
      <c r="BG59" s="52"/>
      <c r="BH59" s="52"/>
      <c r="BI59" s="58"/>
      <c r="BJ59" s="183"/>
      <c r="BK59" s="181"/>
      <c r="BL59" s="181"/>
      <c r="BM59" s="181"/>
      <c r="BN59" s="58"/>
      <c r="BO59" s="62"/>
      <c r="BP59" s="52"/>
      <c r="BQ59" s="52"/>
      <c r="BR59" s="52"/>
      <c r="BS59" s="182"/>
      <c r="BT59" s="279"/>
      <c r="BU59" s="52"/>
      <c r="BV59" s="52"/>
      <c r="BW59" s="52"/>
      <c r="BX59" s="182"/>
      <c r="BY59" s="209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4"/>
      <c r="FE59" s="54"/>
      <c r="FF59" s="54"/>
      <c r="FG59" s="54"/>
      <c r="FH59" s="54"/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</row>
    <row x14ac:dyDescent="0.25" r="60" customHeight="1" ht="25.05">
      <c r="A60" s="54"/>
      <c r="B60" s="57"/>
      <c r="C60" s="57"/>
      <c r="D60" s="212"/>
      <c r="E60" s="212"/>
      <c r="F60" s="213"/>
      <c r="G60" s="174" t="s">
        <v>456</v>
      </c>
      <c r="H60" s="57" t="s">
        <v>477</v>
      </c>
      <c r="I60" s="79"/>
      <c r="J60" s="79"/>
      <c r="K60" s="79"/>
      <c r="L60" s="274">
        <f>SUM(I60:K60)</f>
      </c>
      <c r="M60" s="275">
        <f>SUM(T60+Y60+AD60+AI60+AN60+AS60+AX60+BC60+BC60+BH60+BM60+BR60+BW60)</f>
      </c>
      <c r="N60" s="276"/>
      <c r="O60" s="276"/>
      <c r="P60" s="209">
        <f>L60-M60</f>
      </c>
      <c r="Q60" s="180"/>
      <c r="R60" s="105"/>
      <c r="S60" s="105"/>
      <c r="T60" s="208"/>
      <c r="U60" s="182"/>
      <c r="V60" s="105"/>
      <c r="W60" s="105"/>
      <c r="X60" s="105"/>
      <c r="Y60" s="208"/>
      <c r="Z60" s="51"/>
      <c r="AA60" s="180"/>
      <c r="AB60" s="105"/>
      <c r="AC60" s="105"/>
      <c r="AD60" s="208"/>
      <c r="AE60" s="182"/>
      <c r="AF60" s="183"/>
      <c r="AG60" s="181"/>
      <c r="AH60" s="181"/>
      <c r="AI60" s="92"/>
      <c r="AJ60" s="51"/>
      <c r="AK60" s="206"/>
      <c r="AL60" s="184"/>
      <c r="AM60" s="184"/>
      <c r="AN60" s="348"/>
      <c r="AO60" s="207"/>
      <c r="AP60" s="183"/>
      <c r="AQ60" s="181"/>
      <c r="AR60" s="181"/>
      <c r="AS60" s="181"/>
      <c r="AT60" s="182"/>
      <c r="AU60" s="62"/>
      <c r="AV60" s="52"/>
      <c r="AW60" s="52"/>
      <c r="AX60" s="52"/>
      <c r="AY60" s="182"/>
      <c r="AZ60" s="183"/>
      <c r="BA60" s="181"/>
      <c r="BB60" s="181"/>
      <c r="BC60" s="181"/>
      <c r="BD60" s="52"/>
      <c r="BE60" s="280"/>
      <c r="BF60" s="52"/>
      <c r="BG60" s="52"/>
      <c r="BH60" s="52"/>
      <c r="BI60" s="58"/>
      <c r="BJ60" s="183"/>
      <c r="BK60" s="181"/>
      <c r="BL60" s="181"/>
      <c r="BM60" s="181"/>
      <c r="BN60" s="58"/>
      <c r="BO60" s="62"/>
      <c r="BP60" s="52"/>
      <c r="BQ60" s="52"/>
      <c r="BR60" s="52"/>
      <c r="BS60" s="182"/>
      <c r="BT60" s="279"/>
      <c r="BU60" s="52"/>
      <c r="BV60" s="52"/>
      <c r="BW60" s="52"/>
      <c r="BX60" s="182"/>
      <c r="BY60" s="209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4"/>
      <c r="FE60" s="54"/>
      <c r="FF60" s="54"/>
      <c r="FG60" s="54"/>
      <c r="FH60" s="54"/>
      <c r="FI60" s="54"/>
      <c r="FJ60" s="54"/>
      <c r="FK60" s="54"/>
      <c r="FL60" s="54"/>
      <c r="FM60" s="54"/>
      <c r="FN60" s="54"/>
      <c r="FO60" s="54"/>
      <c r="FP60" s="54"/>
      <c r="FQ60" s="54"/>
      <c r="FR60" s="54"/>
      <c r="FS60" s="54"/>
      <c r="FT60" s="54"/>
      <c r="FU60" s="54"/>
      <c r="FV60" s="54"/>
      <c r="FW60" s="54"/>
      <c r="FX60" s="54"/>
      <c r="FY60" s="54"/>
      <c r="FZ60" s="54"/>
      <c r="GA60" s="54"/>
      <c r="GB60" s="54"/>
      <c r="GC60" s="54"/>
      <c r="GD60" s="54"/>
      <c r="GE60" s="54"/>
      <c r="GF60" s="54"/>
      <c r="GG60" s="54"/>
      <c r="GH60" s="54"/>
      <c r="GI60" s="54"/>
      <c r="GJ60" s="54"/>
      <c r="GK60" s="54"/>
      <c r="GL60" s="54"/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4"/>
      <c r="IC60" s="54"/>
      <c r="ID60" s="54"/>
      <c r="IE60" s="54"/>
      <c r="IF60" s="54"/>
      <c r="IG60" s="54"/>
      <c r="IH60" s="54"/>
      <c r="II60" s="54"/>
      <c r="IJ60" s="54"/>
      <c r="IK60" s="54"/>
      <c r="IL60" s="54"/>
      <c r="IM60" s="54"/>
      <c r="IN60" s="54"/>
      <c r="IO60" s="54"/>
      <c r="IP60" s="54"/>
      <c r="IQ60" s="54"/>
      <c r="IR60" s="54"/>
      <c r="IS60" s="54"/>
    </row>
    <row x14ac:dyDescent="0.25" r="61" customHeight="1" ht="25.05">
      <c r="A61" s="54"/>
      <c r="B61" s="57"/>
      <c r="C61" s="57"/>
      <c r="D61" s="212"/>
      <c r="E61" s="212"/>
      <c r="F61" s="213"/>
      <c r="G61" s="174" t="s">
        <v>457</v>
      </c>
      <c r="H61" s="57" t="s">
        <v>477</v>
      </c>
      <c r="I61" s="79"/>
      <c r="J61" s="79"/>
      <c r="K61" s="79"/>
      <c r="L61" s="274">
        <f>SUM(I61:K61)</f>
      </c>
      <c r="M61" s="275">
        <f>SUM(T61+Y61+AD61+AI61+AN61+AS61+AX61+BC61+BC61+BH61+BM61+BR61+BW61)</f>
      </c>
      <c r="N61" s="276"/>
      <c r="O61" s="276"/>
      <c r="P61" s="209">
        <f>L61-M61</f>
      </c>
      <c r="Q61" s="180"/>
      <c r="R61" s="105"/>
      <c r="S61" s="105"/>
      <c r="T61" s="208"/>
      <c r="U61" s="182"/>
      <c r="V61" s="105"/>
      <c r="W61" s="105"/>
      <c r="X61" s="105"/>
      <c r="Y61" s="208"/>
      <c r="Z61" s="51"/>
      <c r="AA61" s="180"/>
      <c r="AB61" s="105"/>
      <c r="AC61" s="105"/>
      <c r="AD61" s="208"/>
      <c r="AE61" s="182"/>
      <c r="AF61" s="183"/>
      <c r="AG61" s="181"/>
      <c r="AH61" s="181"/>
      <c r="AI61" s="92"/>
      <c r="AJ61" s="51"/>
      <c r="AK61" s="206"/>
      <c r="AL61" s="184"/>
      <c r="AM61" s="184"/>
      <c r="AN61" s="348"/>
      <c r="AO61" s="207"/>
      <c r="AP61" s="183"/>
      <c r="AQ61" s="181"/>
      <c r="AR61" s="181"/>
      <c r="AS61" s="181"/>
      <c r="AT61" s="182"/>
      <c r="AU61" s="62"/>
      <c r="AV61" s="52"/>
      <c r="AW61" s="52"/>
      <c r="AX61" s="52"/>
      <c r="AY61" s="182"/>
      <c r="AZ61" s="183"/>
      <c r="BA61" s="181"/>
      <c r="BB61" s="181"/>
      <c r="BC61" s="181"/>
      <c r="BD61" s="52"/>
      <c r="BE61" s="280"/>
      <c r="BF61" s="52"/>
      <c r="BG61" s="52"/>
      <c r="BH61" s="52"/>
      <c r="BI61" s="58"/>
      <c r="BJ61" s="183"/>
      <c r="BK61" s="181"/>
      <c r="BL61" s="181"/>
      <c r="BM61" s="181"/>
      <c r="BN61" s="58"/>
      <c r="BO61" s="62"/>
      <c r="BP61" s="52"/>
      <c r="BQ61" s="52"/>
      <c r="BR61" s="52"/>
      <c r="BS61" s="182"/>
      <c r="BT61" s="279"/>
      <c r="BU61" s="52"/>
      <c r="BV61" s="52"/>
      <c r="BW61" s="52"/>
      <c r="BX61" s="182"/>
      <c r="BY61" s="188" t="s">
        <v>478</v>
      </c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4"/>
      <c r="FE61" s="54"/>
      <c r="FF61" s="54"/>
      <c r="FG61" s="54"/>
      <c r="FH61" s="54"/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/>
      <c r="FW61" s="54"/>
      <c r="FX61" s="54"/>
      <c r="FY61" s="54"/>
      <c r="FZ61" s="54"/>
      <c r="GA61" s="54"/>
      <c r="GB61" s="54"/>
      <c r="GC61" s="54"/>
      <c r="GD61" s="54"/>
      <c r="GE61" s="54"/>
      <c r="GF61" s="54"/>
      <c r="GG61" s="54"/>
      <c r="GH61" s="54"/>
      <c r="GI61" s="54"/>
      <c r="GJ61" s="54"/>
      <c r="GK61" s="54"/>
      <c r="GL61" s="54"/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/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/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</row>
    <row x14ac:dyDescent="0.25" r="62" customHeight="1" ht="25.05">
      <c r="A62" s="54"/>
      <c r="B62" s="238"/>
      <c r="C62" s="238"/>
      <c r="D62" s="215"/>
      <c r="E62" s="215"/>
      <c r="F62" s="216"/>
      <c r="G62" s="329" t="s">
        <v>479</v>
      </c>
      <c r="H62" s="78" t="s">
        <v>468</v>
      </c>
      <c r="I62" s="67"/>
      <c r="J62" s="67"/>
      <c r="K62" s="67"/>
      <c r="L62" s="274">
        <f>SUM(I62:K62)</f>
      </c>
      <c r="M62" s="275">
        <f>SUM(T62+Y62+AD62+AI62+AN62+AS62+AX62+BC62+BC62+BH62+BM62+BR62+BW62)</f>
      </c>
      <c r="N62" s="276"/>
      <c r="O62" s="276"/>
      <c r="P62" s="209">
        <f>L62-M62</f>
      </c>
      <c r="Q62" s="180"/>
      <c r="R62" s="105"/>
      <c r="S62" s="105"/>
      <c r="T62" s="208"/>
      <c r="U62" s="182"/>
      <c r="V62" s="105"/>
      <c r="W62" s="105"/>
      <c r="X62" s="105"/>
      <c r="Y62" s="208"/>
      <c r="Z62" s="51"/>
      <c r="AA62" s="180"/>
      <c r="AB62" s="105"/>
      <c r="AC62" s="105"/>
      <c r="AD62" s="208"/>
      <c r="AE62" s="182"/>
      <c r="AF62" s="183"/>
      <c r="AG62" s="181"/>
      <c r="AH62" s="181"/>
      <c r="AI62" s="92"/>
      <c r="AJ62" s="51"/>
      <c r="AK62" s="279"/>
      <c r="AL62" s="52"/>
      <c r="AM62" s="52"/>
      <c r="AN62" s="79"/>
      <c r="AO62" s="182"/>
      <c r="AP62" s="183"/>
      <c r="AQ62" s="181"/>
      <c r="AR62" s="181"/>
      <c r="AS62" s="181"/>
      <c r="AT62" s="182"/>
      <c r="AU62" s="62"/>
      <c r="AV62" s="52"/>
      <c r="AW62" s="52"/>
      <c r="AX62" s="52"/>
      <c r="AY62" s="182"/>
      <c r="AZ62" s="183"/>
      <c r="BA62" s="181"/>
      <c r="BB62" s="181"/>
      <c r="BC62" s="181"/>
      <c r="BD62" s="52"/>
      <c r="BE62" s="280"/>
      <c r="BF62" s="52"/>
      <c r="BG62" s="52"/>
      <c r="BH62" s="52"/>
      <c r="BI62" s="58"/>
      <c r="BJ62" s="183"/>
      <c r="BK62" s="181"/>
      <c r="BL62" s="181"/>
      <c r="BM62" s="181"/>
      <c r="BN62" s="58"/>
      <c r="BO62" s="62"/>
      <c r="BP62" s="52"/>
      <c r="BQ62" s="52"/>
      <c r="BR62" s="52"/>
      <c r="BS62" s="182"/>
      <c r="BT62" s="279"/>
      <c r="BU62" s="52"/>
      <c r="BV62" s="52"/>
      <c r="BW62" s="52"/>
      <c r="BX62" s="182"/>
      <c r="BY62" s="188" t="s">
        <v>480</v>
      </c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4"/>
      <c r="FE62" s="54"/>
      <c r="FF62" s="54"/>
      <c r="FG62" s="54"/>
      <c r="FH62" s="54"/>
      <c r="FI62" s="54"/>
      <c r="FJ62" s="54"/>
      <c r="FK62" s="54"/>
      <c r="FL62" s="54"/>
      <c r="FM62" s="54"/>
      <c r="FN62" s="54"/>
      <c r="FO62" s="54"/>
      <c r="FP62" s="54"/>
      <c r="FQ62" s="54"/>
      <c r="FR62" s="54"/>
      <c r="FS62" s="54"/>
      <c r="FT62" s="54"/>
      <c r="FU62" s="54"/>
      <c r="FV62" s="54"/>
      <c r="FW62" s="54"/>
      <c r="FX62" s="54"/>
      <c r="FY62" s="54"/>
      <c r="FZ62" s="54"/>
      <c r="GA62" s="54"/>
      <c r="GB62" s="54"/>
      <c r="GC62" s="54"/>
      <c r="GD62" s="54"/>
      <c r="GE62" s="54"/>
      <c r="GF62" s="54"/>
      <c r="GG62" s="54"/>
      <c r="GH62" s="54"/>
      <c r="GI62" s="54"/>
      <c r="GJ62" s="54"/>
      <c r="GK62" s="54"/>
      <c r="GL62" s="54"/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/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/>
      <c r="IJ62" s="54"/>
      <c r="IK62" s="54"/>
      <c r="IL62" s="54"/>
      <c r="IM62" s="54"/>
      <c r="IN62" s="54"/>
      <c r="IO62" s="54"/>
      <c r="IP62" s="54"/>
      <c r="IQ62" s="54"/>
      <c r="IR62" s="54"/>
      <c r="IS62" s="54"/>
    </row>
    <row x14ac:dyDescent="0.25" r="63" customHeight="1" ht="15">
      <c r="A63" s="54"/>
      <c r="B63" s="282"/>
      <c r="C63" s="283"/>
      <c r="D63" s="284"/>
      <c r="E63" s="284"/>
      <c r="F63" s="284"/>
      <c r="G63" s="285" t="s">
        <v>432</v>
      </c>
      <c r="H63" s="286"/>
      <c r="I63" s="286">
        <f>SUM(I57:I62)</f>
      </c>
      <c r="J63" s="286">
        <f>SUM(J57:J62)</f>
      </c>
      <c r="K63" s="286">
        <f>SUM(K57:K62)</f>
      </c>
      <c r="L63" s="286">
        <f>SUM(L57:L62)</f>
      </c>
      <c r="M63" s="286">
        <f>SUM(M57:M62)</f>
      </c>
      <c r="N63" s="286">
        <f>SUM(N57:N62)</f>
      </c>
      <c r="O63" s="286">
        <f>SUM(O57:O62)</f>
      </c>
      <c r="P63" s="286">
        <f>SUM(P57:P62)</f>
      </c>
      <c r="Q63" s="287"/>
      <c r="R63" s="287"/>
      <c r="S63" s="287"/>
      <c r="T63" s="288"/>
      <c r="U63" s="287"/>
      <c r="V63" s="287"/>
      <c r="W63" s="287"/>
      <c r="X63" s="287"/>
      <c r="Y63" s="288"/>
      <c r="Z63" s="287"/>
      <c r="AA63" s="287"/>
      <c r="AB63" s="287"/>
      <c r="AC63" s="287"/>
      <c r="AD63" s="288"/>
      <c r="AE63" s="287"/>
      <c r="AF63" s="287"/>
      <c r="AG63" s="287"/>
      <c r="AH63" s="287"/>
      <c r="AI63" s="288"/>
      <c r="AJ63" s="287"/>
      <c r="AK63" s="287"/>
      <c r="AL63" s="287"/>
      <c r="AM63" s="287"/>
      <c r="AN63" s="291"/>
      <c r="AO63" s="287"/>
      <c r="AP63" s="287"/>
      <c r="AQ63" s="287"/>
      <c r="AR63" s="287"/>
      <c r="AS63" s="287"/>
      <c r="AT63" s="287"/>
      <c r="AU63" s="287"/>
      <c r="AV63" s="287"/>
      <c r="AW63" s="287"/>
      <c r="AX63" s="287"/>
      <c r="AY63" s="287"/>
      <c r="AZ63" s="287"/>
      <c r="BA63" s="287"/>
      <c r="BB63" s="287"/>
      <c r="BC63" s="287"/>
      <c r="BD63" s="287"/>
      <c r="BE63" s="289"/>
      <c r="BF63" s="287"/>
      <c r="BG63" s="287"/>
      <c r="BH63" s="287"/>
      <c r="BI63" s="290"/>
      <c r="BJ63" s="287"/>
      <c r="BK63" s="287"/>
      <c r="BL63" s="287"/>
      <c r="BM63" s="287"/>
      <c r="BN63" s="290"/>
      <c r="BO63" s="287"/>
      <c r="BP63" s="287"/>
      <c r="BQ63" s="287"/>
      <c r="BR63" s="287"/>
      <c r="BS63" s="287"/>
      <c r="BT63" s="287"/>
      <c r="BU63" s="287"/>
      <c r="BV63" s="287"/>
      <c r="BW63" s="287"/>
      <c r="BX63" s="287"/>
      <c r="BY63" s="291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4"/>
      <c r="FE63" s="54"/>
      <c r="FF63" s="54"/>
      <c r="FG63" s="54"/>
      <c r="FH63" s="54"/>
      <c r="FI63" s="54"/>
      <c r="FJ63" s="54"/>
      <c r="FK63" s="54"/>
      <c r="FL63" s="54"/>
      <c r="FM63" s="54"/>
      <c r="FN63" s="54"/>
      <c r="FO63" s="54"/>
      <c r="FP63" s="54"/>
      <c r="FQ63" s="54"/>
      <c r="FR63" s="54"/>
      <c r="FS63" s="54"/>
      <c r="FT63" s="54"/>
      <c r="FU63" s="54"/>
      <c r="FV63" s="54"/>
      <c r="FW63" s="54"/>
      <c r="FX63" s="54"/>
      <c r="FY63" s="54"/>
      <c r="FZ63" s="54"/>
      <c r="GA63" s="54"/>
      <c r="GB63" s="54"/>
      <c r="GC63" s="54"/>
      <c r="GD63" s="54"/>
      <c r="GE63" s="54"/>
      <c r="GF63" s="54"/>
      <c r="GG63" s="54"/>
      <c r="GH63" s="54"/>
      <c r="GI63" s="54"/>
      <c r="GJ63" s="54"/>
      <c r="GK63" s="54"/>
      <c r="GL63" s="54"/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/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/>
      <c r="IB63" s="54"/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</row>
    <row x14ac:dyDescent="0.25" r="64" customHeight="1" ht="25.05">
      <c r="A64" s="54"/>
      <c r="B64" s="225"/>
      <c r="C64" s="225" t="s">
        <v>481</v>
      </c>
      <c r="D64" s="203">
        <v>45568</v>
      </c>
      <c r="E64" s="203">
        <v>45643</v>
      </c>
      <c r="F64" s="204">
        <f>E64+90</f>
        <v>25569.041666666668</v>
      </c>
      <c r="G64" s="174" t="s">
        <v>430</v>
      </c>
      <c r="H64" s="57" t="s">
        <v>475</v>
      </c>
      <c r="I64" s="79"/>
      <c r="J64" s="79"/>
      <c r="K64" s="79"/>
      <c r="L64" s="274">
        <f>SUM(I64:K64)</f>
      </c>
      <c r="M64" s="275">
        <f>SUM(T64+Y64+AD64+AI64+AN64+AS64+AX64+BC64+BC64+BH64+BM64+BR64+BW64)</f>
      </c>
      <c r="N64" s="276"/>
      <c r="O64" s="276"/>
      <c r="P64" s="209">
        <f>L64-M64</f>
      </c>
      <c r="Q64" s="180"/>
      <c r="R64" s="105"/>
      <c r="S64" s="105"/>
      <c r="T64" s="208"/>
      <c r="U64" s="182"/>
      <c r="V64" s="105"/>
      <c r="W64" s="105"/>
      <c r="X64" s="105"/>
      <c r="Y64" s="208"/>
      <c r="Z64" s="51"/>
      <c r="AA64" s="180"/>
      <c r="AB64" s="105"/>
      <c r="AC64" s="105"/>
      <c r="AD64" s="208"/>
      <c r="AE64" s="306"/>
      <c r="AF64" s="183"/>
      <c r="AG64" s="181"/>
      <c r="AH64" s="181"/>
      <c r="AI64" s="92"/>
      <c r="AJ64" s="51"/>
      <c r="AK64" s="279"/>
      <c r="AL64" s="52"/>
      <c r="AM64" s="52"/>
      <c r="AN64" s="52"/>
      <c r="AO64" s="182"/>
      <c r="AP64" s="183"/>
      <c r="AQ64" s="181"/>
      <c r="AR64" s="181"/>
      <c r="AS64" s="181"/>
      <c r="AT64" s="52"/>
      <c r="AU64" s="278"/>
      <c r="AV64" s="52"/>
      <c r="AW64" s="52"/>
      <c r="AX64" s="52"/>
      <c r="AY64" s="182"/>
      <c r="AZ64" s="183"/>
      <c r="BA64" s="181"/>
      <c r="BB64" s="181"/>
      <c r="BC64" s="181"/>
      <c r="BD64" s="52"/>
      <c r="BE64" s="280"/>
      <c r="BF64" s="52"/>
      <c r="BG64" s="52"/>
      <c r="BH64" s="52"/>
      <c r="BI64" s="58"/>
      <c r="BJ64" s="186"/>
      <c r="BK64" s="186"/>
      <c r="BL64" s="186"/>
      <c r="BM64" s="292"/>
      <c r="BN64" s="227"/>
      <c r="BO64" s="64"/>
      <c r="BP64" s="64"/>
      <c r="BQ64" s="64"/>
      <c r="BR64" s="323"/>
      <c r="BS64" s="332"/>
      <c r="BT64" s="333"/>
      <c r="BU64" s="310"/>
      <c r="BV64" s="310"/>
      <c r="BW64" s="310"/>
      <c r="BX64" s="236"/>
      <c r="BY64" s="209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4"/>
      <c r="FE64" s="54"/>
      <c r="FF64" s="54"/>
      <c r="FG64" s="54"/>
      <c r="FH64" s="54"/>
      <c r="FI64" s="54"/>
      <c r="FJ64" s="54"/>
      <c r="FK64" s="54"/>
      <c r="FL64" s="54"/>
      <c r="FM64" s="54"/>
      <c r="FN64" s="54"/>
      <c r="FO64" s="54"/>
      <c r="FP64" s="54"/>
      <c r="FQ64" s="54"/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/>
      <c r="GE64" s="54"/>
      <c r="GF64" s="54"/>
      <c r="GG64" s="54"/>
      <c r="GH64" s="54"/>
      <c r="GI64" s="54"/>
      <c r="GJ64" s="54"/>
      <c r="GK64" s="54"/>
      <c r="GL64" s="54"/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/>
      <c r="IJ64" s="54"/>
      <c r="IK64" s="54"/>
      <c r="IL64" s="54"/>
      <c r="IM64" s="54"/>
      <c r="IN64" s="54"/>
      <c r="IO64" s="54"/>
      <c r="IP64" s="54"/>
      <c r="IQ64" s="54"/>
      <c r="IR64" s="54"/>
      <c r="IS64" s="54"/>
    </row>
    <row x14ac:dyDescent="0.25" r="65" customHeight="1" ht="25.05">
      <c r="A65" s="54"/>
      <c r="B65" s="57"/>
      <c r="C65" s="57"/>
      <c r="D65" s="212"/>
      <c r="E65" s="212"/>
      <c r="F65" s="213"/>
      <c r="G65" s="174" t="s">
        <v>435</v>
      </c>
      <c r="H65" s="57" t="s">
        <v>475</v>
      </c>
      <c r="I65" s="79"/>
      <c r="J65" s="79"/>
      <c r="K65" s="79"/>
      <c r="L65" s="274">
        <f>SUM(I65:K65)</f>
      </c>
      <c r="M65" s="275">
        <f>SUM(T65+Y65+AD65+AI65+AN65+AS65+AX65+BC65+BC65+BH65+BM65+BR65+BW65)</f>
      </c>
      <c r="N65" s="276"/>
      <c r="O65" s="276"/>
      <c r="P65" s="209">
        <f>L65-M65</f>
      </c>
      <c r="Q65" s="180"/>
      <c r="R65" s="105"/>
      <c r="S65" s="105"/>
      <c r="T65" s="208"/>
      <c r="U65" s="182"/>
      <c r="V65" s="105"/>
      <c r="W65" s="105"/>
      <c r="X65" s="105"/>
      <c r="Y65" s="208"/>
      <c r="Z65" s="51"/>
      <c r="AA65" s="180"/>
      <c r="AB65" s="105"/>
      <c r="AC65" s="105"/>
      <c r="AD65" s="208"/>
      <c r="AE65" s="306"/>
      <c r="AF65" s="183"/>
      <c r="AG65" s="181"/>
      <c r="AH65" s="181"/>
      <c r="AI65" s="92"/>
      <c r="AJ65" s="51"/>
      <c r="AK65" s="279"/>
      <c r="AL65" s="52"/>
      <c r="AM65" s="52"/>
      <c r="AN65" s="52"/>
      <c r="AO65" s="182"/>
      <c r="AP65" s="183"/>
      <c r="AQ65" s="181"/>
      <c r="AR65" s="181"/>
      <c r="AS65" s="181"/>
      <c r="AT65" s="52"/>
      <c r="AU65" s="278"/>
      <c r="AV65" s="52"/>
      <c r="AW65" s="52"/>
      <c r="AX65" s="52"/>
      <c r="AY65" s="182"/>
      <c r="AZ65" s="183"/>
      <c r="BA65" s="181"/>
      <c r="BB65" s="181"/>
      <c r="BC65" s="181"/>
      <c r="BD65" s="52"/>
      <c r="BE65" s="280"/>
      <c r="BF65" s="52"/>
      <c r="BG65" s="52"/>
      <c r="BH65" s="52"/>
      <c r="BI65" s="58"/>
      <c r="BJ65" s="183"/>
      <c r="BK65" s="181"/>
      <c r="BL65" s="181"/>
      <c r="BM65" s="181"/>
      <c r="BN65" s="58"/>
      <c r="BO65" s="334"/>
      <c r="BP65" s="310"/>
      <c r="BQ65" s="310"/>
      <c r="BR65" s="310"/>
      <c r="BS65" s="236"/>
      <c r="BT65" s="333"/>
      <c r="BU65" s="310"/>
      <c r="BV65" s="310"/>
      <c r="BW65" s="310"/>
      <c r="BX65" s="236"/>
      <c r="BY65" s="209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4"/>
      <c r="FE65" s="54"/>
      <c r="FF65" s="54"/>
      <c r="FG65" s="54"/>
      <c r="FH65" s="54"/>
      <c r="FI65" s="54"/>
      <c r="FJ65" s="54"/>
      <c r="FK65" s="54"/>
      <c r="FL65" s="54"/>
      <c r="FM65" s="54"/>
      <c r="FN65" s="54"/>
      <c r="FO65" s="54"/>
      <c r="FP65" s="54"/>
      <c r="FQ65" s="54"/>
      <c r="FR65" s="54"/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/>
      <c r="GL65" s="54"/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</row>
    <row x14ac:dyDescent="0.25" r="66" customHeight="1" ht="25.05">
      <c r="A66" s="54"/>
      <c r="B66" s="57"/>
      <c r="C66" s="57"/>
      <c r="D66" s="212"/>
      <c r="E66" s="212"/>
      <c r="F66" s="213"/>
      <c r="G66" s="174" t="s">
        <v>434</v>
      </c>
      <c r="H66" s="57" t="s">
        <v>475</v>
      </c>
      <c r="I66" s="79"/>
      <c r="J66" s="79"/>
      <c r="K66" s="79"/>
      <c r="L66" s="274">
        <f>SUM(I66:K66)</f>
      </c>
      <c r="M66" s="275">
        <f>SUM(T66+Y66+AD66+AI66+AN66+AS66+AX66+BC66+BC66+BH66+BM66+BR66+BW66)</f>
      </c>
      <c r="N66" s="276"/>
      <c r="O66" s="276"/>
      <c r="P66" s="209">
        <f>L66-M66</f>
      </c>
      <c r="Q66" s="180"/>
      <c r="R66" s="105"/>
      <c r="S66" s="105"/>
      <c r="T66" s="208"/>
      <c r="U66" s="182"/>
      <c r="V66" s="105"/>
      <c r="W66" s="105"/>
      <c r="X66" s="105"/>
      <c r="Y66" s="208"/>
      <c r="Z66" s="51"/>
      <c r="AA66" s="180"/>
      <c r="AB66" s="105"/>
      <c r="AC66" s="105"/>
      <c r="AD66" s="208"/>
      <c r="AE66" s="306"/>
      <c r="AF66" s="183"/>
      <c r="AG66" s="181"/>
      <c r="AH66" s="181"/>
      <c r="AI66" s="92"/>
      <c r="AJ66" s="51"/>
      <c r="AK66" s="279"/>
      <c r="AL66" s="52"/>
      <c r="AM66" s="52"/>
      <c r="AN66" s="52"/>
      <c r="AO66" s="182"/>
      <c r="AP66" s="183"/>
      <c r="AQ66" s="181"/>
      <c r="AR66" s="181"/>
      <c r="AS66" s="181"/>
      <c r="AT66" s="52"/>
      <c r="AU66" s="278"/>
      <c r="AV66" s="52"/>
      <c r="AW66" s="52"/>
      <c r="AX66" s="52"/>
      <c r="AY66" s="182"/>
      <c r="AZ66" s="183"/>
      <c r="BA66" s="181"/>
      <c r="BB66" s="181"/>
      <c r="BC66" s="181"/>
      <c r="BD66" s="52"/>
      <c r="BE66" s="280"/>
      <c r="BF66" s="52"/>
      <c r="BG66" s="52"/>
      <c r="BH66" s="52"/>
      <c r="BI66" s="58"/>
      <c r="BJ66" s="183"/>
      <c r="BK66" s="181"/>
      <c r="BL66" s="181"/>
      <c r="BM66" s="181"/>
      <c r="BN66" s="58"/>
      <c r="BO66" s="334"/>
      <c r="BP66" s="310"/>
      <c r="BQ66" s="310"/>
      <c r="BR66" s="310"/>
      <c r="BS66" s="236"/>
      <c r="BT66" s="333"/>
      <c r="BU66" s="310"/>
      <c r="BV66" s="310"/>
      <c r="BW66" s="310"/>
      <c r="BX66" s="236"/>
      <c r="BY66" s="209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4"/>
      <c r="FE66" s="54"/>
      <c r="FF66" s="54"/>
      <c r="FG66" s="54"/>
      <c r="FH66" s="54"/>
      <c r="FI66" s="54"/>
      <c r="FJ66" s="54"/>
      <c r="FK66" s="54"/>
      <c r="FL66" s="54"/>
      <c r="FM66" s="54"/>
      <c r="FN66" s="54"/>
      <c r="FO66" s="54"/>
      <c r="FP66" s="54"/>
      <c r="FQ66" s="54"/>
      <c r="FR66" s="54"/>
      <c r="FS66" s="54"/>
      <c r="FT66" s="54"/>
      <c r="FU66" s="54"/>
      <c r="FV66" s="54"/>
      <c r="FW66" s="54"/>
      <c r="FX66" s="54"/>
      <c r="FY66" s="54"/>
      <c r="FZ66" s="54"/>
      <c r="GA66" s="54"/>
      <c r="GB66" s="54"/>
      <c r="GC66" s="54"/>
      <c r="GD66" s="54"/>
      <c r="GE66" s="54"/>
      <c r="GF66" s="54"/>
      <c r="GG66" s="54"/>
      <c r="GH66" s="54"/>
      <c r="GI66" s="54"/>
      <c r="GJ66" s="54"/>
      <c r="GK66" s="54"/>
      <c r="GL66" s="54"/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</row>
    <row x14ac:dyDescent="0.25" r="67" customHeight="1" ht="25.05">
      <c r="A67" s="54"/>
      <c r="B67" s="57"/>
      <c r="C67" s="57"/>
      <c r="D67" s="212"/>
      <c r="E67" s="212"/>
      <c r="F67" s="213"/>
      <c r="G67" s="174" t="s">
        <v>441</v>
      </c>
      <c r="H67" s="57" t="s">
        <v>475</v>
      </c>
      <c r="I67" s="79"/>
      <c r="J67" s="79"/>
      <c r="K67" s="79"/>
      <c r="L67" s="274">
        <f>SUM(I67:K67)</f>
      </c>
      <c r="M67" s="275">
        <f>SUM(T67+Y67+AD67+AI67+AN67+AS67+AX67+BC67+BC67+BH67+BM67+BR67+BW67)</f>
      </c>
      <c r="N67" s="276"/>
      <c r="O67" s="276"/>
      <c r="P67" s="209">
        <f>L67-M67</f>
      </c>
      <c r="Q67" s="180"/>
      <c r="R67" s="105"/>
      <c r="S67" s="105"/>
      <c r="T67" s="208"/>
      <c r="U67" s="182"/>
      <c r="V67" s="105"/>
      <c r="W67" s="105"/>
      <c r="X67" s="105"/>
      <c r="Y67" s="208"/>
      <c r="Z67" s="51"/>
      <c r="AA67" s="180"/>
      <c r="AB67" s="105"/>
      <c r="AC67" s="105"/>
      <c r="AD67" s="208"/>
      <c r="AE67" s="306"/>
      <c r="AF67" s="183"/>
      <c r="AG67" s="181"/>
      <c r="AH67" s="181"/>
      <c r="AI67" s="92"/>
      <c r="AJ67" s="51"/>
      <c r="AK67" s="279"/>
      <c r="AL67" s="52"/>
      <c r="AM67" s="52"/>
      <c r="AN67" s="52"/>
      <c r="AO67" s="182"/>
      <c r="AP67" s="183"/>
      <c r="AQ67" s="181"/>
      <c r="AR67" s="181"/>
      <c r="AS67" s="181"/>
      <c r="AT67" s="52"/>
      <c r="AU67" s="278"/>
      <c r="AV67" s="52"/>
      <c r="AW67" s="52"/>
      <c r="AX67" s="52"/>
      <c r="AY67" s="182"/>
      <c r="AZ67" s="183"/>
      <c r="BA67" s="181"/>
      <c r="BB67" s="181"/>
      <c r="BC67" s="181"/>
      <c r="BD67" s="52"/>
      <c r="BE67" s="280"/>
      <c r="BF67" s="52"/>
      <c r="BG67" s="52"/>
      <c r="BH67" s="52"/>
      <c r="BI67" s="58"/>
      <c r="BJ67" s="183"/>
      <c r="BK67" s="181"/>
      <c r="BL67" s="181"/>
      <c r="BM67" s="181"/>
      <c r="BN67" s="58"/>
      <c r="BO67" s="334"/>
      <c r="BP67" s="310"/>
      <c r="BQ67" s="310"/>
      <c r="BR67" s="310"/>
      <c r="BS67" s="236"/>
      <c r="BT67" s="333"/>
      <c r="BU67" s="310"/>
      <c r="BV67" s="310"/>
      <c r="BW67" s="310"/>
      <c r="BX67" s="236"/>
      <c r="BY67" s="209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4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</row>
    <row x14ac:dyDescent="0.25" r="68" customHeight="1" ht="25.05">
      <c r="A68" s="54"/>
      <c r="B68" s="57"/>
      <c r="C68" s="57"/>
      <c r="D68" s="212"/>
      <c r="E68" s="212"/>
      <c r="F68" s="213"/>
      <c r="G68" s="329" t="s">
        <v>467</v>
      </c>
      <c r="H68" s="57" t="s">
        <v>468</v>
      </c>
      <c r="I68" s="79"/>
      <c r="J68" s="79"/>
      <c r="K68" s="79"/>
      <c r="L68" s="274">
        <f>SUM(I68:K68)</f>
      </c>
      <c r="M68" s="275">
        <f>SUM(T68+Y68+AD68+AI68+AN68+AS68+AX68+BC68+BC68+BH68+BM68+BR68+BW68)</f>
      </c>
      <c r="N68" s="276"/>
      <c r="O68" s="276"/>
      <c r="P68" s="209">
        <f>L68-M68</f>
      </c>
      <c r="Q68" s="180"/>
      <c r="R68" s="105"/>
      <c r="S68" s="105"/>
      <c r="T68" s="208"/>
      <c r="U68" s="182"/>
      <c r="V68" s="105"/>
      <c r="W68" s="105"/>
      <c r="X68" s="105"/>
      <c r="Y68" s="208"/>
      <c r="Z68" s="51"/>
      <c r="AA68" s="180"/>
      <c r="AB68" s="105"/>
      <c r="AC68" s="105"/>
      <c r="AD68" s="208"/>
      <c r="AE68" s="306"/>
      <c r="AF68" s="183"/>
      <c r="AG68" s="181"/>
      <c r="AH68" s="181"/>
      <c r="AI68" s="92"/>
      <c r="AJ68" s="51"/>
      <c r="AK68" s="279"/>
      <c r="AL68" s="52"/>
      <c r="AM68" s="52"/>
      <c r="AN68" s="52"/>
      <c r="AO68" s="182"/>
      <c r="AP68" s="183"/>
      <c r="AQ68" s="181"/>
      <c r="AR68" s="181"/>
      <c r="AS68" s="181"/>
      <c r="AT68" s="52"/>
      <c r="AU68" s="278"/>
      <c r="AV68" s="52"/>
      <c r="AW68" s="52"/>
      <c r="AX68" s="52"/>
      <c r="AY68" s="182"/>
      <c r="AZ68" s="183"/>
      <c r="BA68" s="181"/>
      <c r="BB68" s="181"/>
      <c r="BC68" s="181"/>
      <c r="BD68" s="52"/>
      <c r="BE68" s="280"/>
      <c r="BF68" s="52"/>
      <c r="BG68" s="52"/>
      <c r="BH68" s="52"/>
      <c r="BI68" s="58"/>
      <c r="BJ68" s="183"/>
      <c r="BK68" s="181"/>
      <c r="BL68" s="181"/>
      <c r="BM68" s="181"/>
      <c r="BN68" s="58"/>
      <c r="BO68" s="334"/>
      <c r="BP68" s="310"/>
      <c r="BQ68" s="310"/>
      <c r="BR68" s="310"/>
      <c r="BS68" s="236"/>
      <c r="BT68" s="333"/>
      <c r="BU68" s="310"/>
      <c r="BV68" s="310"/>
      <c r="BW68" s="310"/>
      <c r="BX68" s="236"/>
      <c r="BY68" s="209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4"/>
      <c r="FE68" s="54"/>
      <c r="FF68" s="54"/>
      <c r="FG68" s="54"/>
      <c r="FH68" s="54"/>
      <c r="FI68" s="54"/>
      <c r="FJ68" s="54"/>
      <c r="FK68" s="54"/>
      <c r="FL68" s="54"/>
      <c r="FM68" s="54"/>
      <c r="FN68" s="54"/>
      <c r="FO68" s="54"/>
      <c r="FP68" s="54"/>
      <c r="FQ68" s="54"/>
      <c r="FR68" s="54"/>
      <c r="FS68" s="54"/>
      <c r="FT68" s="54"/>
      <c r="FU68" s="54"/>
      <c r="FV68" s="54"/>
      <c r="FW68" s="54"/>
      <c r="FX68" s="54"/>
      <c r="FY68" s="54"/>
      <c r="FZ68" s="54"/>
      <c r="GA68" s="54"/>
      <c r="GB68" s="54"/>
      <c r="GC68" s="54"/>
      <c r="GD68" s="54"/>
      <c r="GE68" s="54"/>
      <c r="GF68" s="54"/>
      <c r="GG68" s="54"/>
      <c r="GH68" s="54"/>
      <c r="GI68" s="54"/>
      <c r="GJ68" s="54"/>
      <c r="GK68" s="54"/>
      <c r="GL68" s="54"/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</row>
    <row x14ac:dyDescent="0.25" r="69" customHeight="1" ht="25.05">
      <c r="A69" s="54"/>
      <c r="B69" s="238"/>
      <c r="C69" s="238"/>
      <c r="D69" s="215"/>
      <c r="E69" s="215"/>
      <c r="F69" s="216"/>
      <c r="G69" s="329" t="s">
        <v>469</v>
      </c>
      <c r="H69" s="57" t="s">
        <v>468</v>
      </c>
      <c r="I69" s="79"/>
      <c r="J69" s="79"/>
      <c r="K69" s="79"/>
      <c r="L69" s="274">
        <f>SUM(I69:K69)</f>
      </c>
      <c r="M69" s="275">
        <f>SUM(T69+Y69+AD69+AI69+AN69+AS69+AX69+BC69+BC69+BH69+BM69+BR69+BW69)</f>
      </c>
      <c r="N69" s="276"/>
      <c r="O69" s="276"/>
      <c r="P69" s="209">
        <f>L69-M69</f>
      </c>
      <c r="Q69" s="180"/>
      <c r="R69" s="105"/>
      <c r="S69" s="105"/>
      <c r="T69" s="208"/>
      <c r="U69" s="182"/>
      <c r="V69" s="105"/>
      <c r="W69" s="105"/>
      <c r="X69" s="105"/>
      <c r="Y69" s="208"/>
      <c r="Z69" s="51"/>
      <c r="AA69" s="180"/>
      <c r="AB69" s="105"/>
      <c r="AC69" s="105"/>
      <c r="AD69" s="208"/>
      <c r="AE69" s="306"/>
      <c r="AF69" s="183"/>
      <c r="AG69" s="181"/>
      <c r="AH69" s="181"/>
      <c r="AI69" s="92"/>
      <c r="AJ69" s="51"/>
      <c r="AK69" s="279"/>
      <c r="AL69" s="52"/>
      <c r="AM69" s="52"/>
      <c r="AN69" s="52"/>
      <c r="AO69" s="182"/>
      <c r="AP69" s="183"/>
      <c r="AQ69" s="181"/>
      <c r="AR69" s="181"/>
      <c r="AS69" s="181"/>
      <c r="AT69" s="52"/>
      <c r="AU69" s="278"/>
      <c r="AV69" s="52"/>
      <c r="AW69" s="52"/>
      <c r="AX69" s="52"/>
      <c r="AY69" s="182"/>
      <c r="AZ69" s="183"/>
      <c r="BA69" s="181"/>
      <c r="BB69" s="181"/>
      <c r="BC69" s="181"/>
      <c r="BD69" s="52"/>
      <c r="BE69" s="280"/>
      <c r="BF69" s="52"/>
      <c r="BG69" s="52"/>
      <c r="BH69" s="52"/>
      <c r="BI69" s="58"/>
      <c r="BJ69" s="183"/>
      <c r="BK69" s="181"/>
      <c r="BL69" s="181"/>
      <c r="BM69" s="181"/>
      <c r="BN69" s="58"/>
      <c r="BO69" s="334"/>
      <c r="BP69" s="310"/>
      <c r="BQ69" s="310"/>
      <c r="BR69" s="310"/>
      <c r="BS69" s="236"/>
      <c r="BT69" s="333"/>
      <c r="BU69" s="310"/>
      <c r="BV69" s="310"/>
      <c r="BW69" s="310"/>
      <c r="BX69" s="236"/>
      <c r="BY69" s="209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4"/>
      <c r="FE69" s="54"/>
      <c r="FF69" s="54"/>
      <c r="FG69" s="54"/>
      <c r="FH69" s="54"/>
      <c r="FI69" s="54"/>
      <c r="FJ69" s="54"/>
      <c r="FK69" s="54"/>
      <c r="FL69" s="54"/>
      <c r="FM69" s="54"/>
      <c r="FN69" s="54"/>
      <c r="FO69" s="54"/>
      <c r="FP69" s="54"/>
      <c r="FQ69" s="54"/>
      <c r="FR69" s="54"/>
      <c r="FS69" s="54"/>
      <c r="FT69" s="54"/>
      <c r="FU69" s="54"/>
      <c r="FV69" s="54"/>
      <c r="FW69" s="54"/>
      <c r="FX69" s="54"/>
      <c r="FY69" s="54"/>
      <c r="FZ69" s="54"/>
      <c r="GA69" s="54"/>
      <c r="GB69" s="54"/>
      <c r="GC69" s="54"/>
      <c r="GD69" s="54"/>
      <c r="GE69" s="54"/>
      <c r="GF69" s="54"/>
      <c r="GG69" s="54"/>
      <c r="GH69" s="54"/>
      <c r="GI69" s="54"/>
      <c r="GJ69" s="54"/>
      <c r="GK69" s="54"/>
      <c r="GL69" s="54"/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</row>
    <row x14ac:dyDescent="0.25" r="70" customHeight="1" ht="15">
      <c r="A70" s="54"/>
      <c r="B70" s="282"/>
      <c r="C70" s="283"/>
      <c r="D70" s="284"/>
      <c r="E70" s="284"/>
      <c r="F70" s="284"/>
      <c r="G70" s="285" t="s">
        <v>432</v>
      </c>
      <c r="H70" s="286"/>
      <c r="I70" s="286"/>
      <c r="J70" s="286"/>
      <c r="K70" s="286"/>
      <c r="L70" s="286">
        <f>SUM(L64:L69)</f>
      </c>
      <c r="M70" s="286">
        <f>SUM(M64:M69)</f>
      </c>
      <c r="N70" s="286">
        <f>SUM(N64:N69)</f>
      </c>
      <c r="O70" s="286">
        <f>SUM(O64:O69)</f>
      </c>
      <c r="P70" s="286">
        <f>SUM(P64:P69)</f>
      </c>
      <c r="Q70" s="287"/>
      <c r="R70" s="287"/>
      <c r="S70" s="287"/>
      <c r="T70" s="288"/>
      <c r="U70" s="287"/>
      <c r="V70" s="287"/>
      <c r="W70" s="287"/>
      <c r="X70" s="287"/>
      <c r="Y70" s="288"/>
      <c r="Z70" s="287"/>
      <c r="AA70" s="287"/>
      <c r="AB70" s="287"/>
      <c r="AC70" s="287"/>
      <c r="AD70" s="288"/>
      <c r="AE70" s="287"/>
      <c r="AF70" s="287"/>
      <c r="AG70" s="287"/>
      <c r="AH70" s="287"/>
      <c r="AI70" s="288"/>
      <c r="AJ70" s="287"/>
      <c r="AK70" s="287"/>
      <c r="AL70" s="287"/>
      <c r="AM70" s="287"/>
      <c r="AN70" s="287"/>
      <c r="AO70" s="287"/>
      <c r="AP70" s="287"/>
      <c r="AQ70" s="287"/>
      <c r="AR70" s="287"/>
      <c r="AS70" s="287"/>
      <c r="AT70" s="287"/>
      <c r="AU70" s="287"/>
      <c r="AV70" s="287"/>
      <c r="AW70" s="287"/>
      <c r="AX70" s="287"/>
      <c r="AY70" s="287"/>
      <c r="AZ70" s="287"/>
      <c r="BA70" s="287"/>
      <c r="BB70" s="287"/>
      <c r="BC70" s="287"/>
      <c r="BD70" s="287"/>
      <c r="BE70" s="289"/>
      <c r="BF70" s="287"/>
      <c r="BG70" s="287"/>
      <c r="BH70" s="287"/>
      <c r="BI70" s="290"/>
      <c r="BJ70" s="287"/>
      <c r="BK70" s="287"/>
      <c r="BL70" s="287"/>
      <c r="BM70" s="287"/>
      <c r="BN70" s="290"/>
      <c r="BO70" s="287"/>
      <c r="BP70" s="287"/>
      <c r="BQ70" s="287"/>
      <c r="BR70" s="287"/>
      <c r="BS70" s="287"/>
      <c r="BT70" s="287"/>
      <c r="BU70" s="287"/>
      <c r="BV70" s="287"/>
      <c r="BW70" s="287"/>
      <c r="BX70" s="287"/>
      <c r="BY70" s="291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4"/>
      <c r="FE70" s="54"/>
      <c r="FF70" s="54"/>
      <c r="FG70" s="54"/>
      <c r="FH70" s="54"/>
      <c r="FI70" s="54"/>
      <c r="FJ70" s="54"/>
      <c r="FK70" s="54"/>
      <c r="FL70" s="54"/>
      <c r="FM70" s="54"/>
      <c r="FN70" s="54"/>
      <c r="FO70" s="54"/>
      <c r="FP70" s="54"/>
      <c r="FQ70" s="54"/>
      <c r="FR70" s="54"/>
      <c r="FS70" s="54"/>
      <c r="FT70" s="54"/>
      <c r="FU70" s="54"/>
      <c r="FV70" s="54"/>
      <c r="FW70" s="54"/>
      <c r="FX70" s="54"/>
      <c r="FY70" s="54"/>
      <c r="FZ70" s="54"/>
      <c r="GA70" s="54"/>
      <c r="GB70" s="54"/>
      <c r="GC70" s="54"/>
      <c r="GD70" s="54"/>
      <c r="GE70" s="54"/>
      <c r="GF70" s="54"/>
      <c r="GG70" s="54"/>
      <c r="GH70" s="54"/>
      <c r="GI70" s="54"/>
      <c r="GJ70" s="54"/>
      <c r="GK70" s="54"/>
      <c r="GL70" s="54"/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</row>
    <row x14ac:dyDescent="0.25" r="71" customHeight="1" ht="25.05">
      <c r="A71" s="54"/>
      <c r="B71" s="57"/>
      <c r="C71" s="57" t="s">
        <v>482</v>
      </c>
      <c r="D71" s="212"/>
      <c r="E71" s="212"/>
      <c r="F71" s="213"/>
      <c r="G71" s="174" t="s">
        <v>430</v>
      </c>
      <c r="H71" s="57" t="s">
        <v>483</v>
      </c>
      <c r="I71" s="79"/>
      <c r="J71" s="79"/>
      <c r="K71" s="79"/>
      <c r="L71" s="274"/>
      <c r="M71" s="275">
        <f>SUM(T71+Y71+AD71+AI71+AN71+AS71+AX71+BC71+BC71+BH71+BM71+BR71+BW71)</f>
      </c>
      <c r="N71" s="276"/>
      <c r="O71" s="276"/>
      <c r="P71" s="209">
        <f>L71-M71</f>
      </c>
      <c r="Q71" s="180"/>
      <c r="R71" s="105"/>
      <c r="S71" s="105"/>
      <c r="T71" s="208"/>
      <c r="U71" s="182"/>
      <c r="V71" s="105"/>
      <c r="W71" s="105"/>
      <c r="X71" s="105"/>
      <c r="Y71" s="208"/>
      <c r="Z71" s="51"/>
      <c r="AA71" s="206"/>
      <c r="AB71" s="184"/>
      <c r="AC71" s="184"/>
      <c r="AD71" s="185"/>
      <c r="AE71" s="207"/>
      <c r="AF71" s="184"/>
      <c r="AG71" s="184"/>
      <c r="AH71" s="184"/>
      <c r="AI71" s="185"/>
      <c r="AJ71" s="186"/>
      <c r="AK71" s="184"/>
      <c r="AL71" s="184"/>
      <c r="AM71" s="184"/>
      <c r="AN71" s="348"/>
      <c r="AO71" s="186"/>
      <c r="AP71" s="183"/>
      <c r="AQ71" s="181"/>
      <c r="AR71" s="181"/>
      <c r="AS71" s="181"/>
      <c r="AT71" s="182"/>
      <c r="AU71" s="186"/>
      <c r="AV71" s="186"/>
      <c r="AW71" s="186"/>
      <c r="AX71" s="292"/>
      <c r="AY71" s="207"/>
      <c r="AZ71" s="183"/>
      <c r="BA71" s="181"/>
      <c r="BB71" s="181"/>
      <c r="BC71" s="181"/>
      <c r="BD71" s="52"/>
      <c r="BE71" s="308"/>
      <c r="BF71" s="186"/>
      <c r="BG71" s="186"/>
      <c r="BH71" s="292"/>
      <c r="BI71" s="309"/>
      <c r="BJ71" s="186"/>
      <c r="BK71" s="186"/>
      <c r="BL71" s="186"/>
      <c r="BM71" s="292"/>
      <c r="BN71" s="309"/>
      <c r="BO71" s="62"/>
      <c r="BP71" s="52"/>
      <c r="BQ71" s="52"/>
      <c r="BR71" s="52"/>
      <c r="BS71" s="182"/>
      <c r="BT71" s="279"/>
      <c r="BU71" s="52"/>
      <c r="BV71" s="52"/>
      <c r="BW71" s="52"/>
      <c r="BX71" s="182"/>
      <c r="BY71" s="209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4"/>
      <c r="FE71" s="54"/>
      <c r="FF71" s="54"/>
      <c r="FG71" s="54"/>
      <c r="FH71" s="54"/>
      <c r="FI71" s="54"/>
      <c r="FJ71" s="54"/>
      <c r="FK71" s="54"/>
      <c r="FL71" s="54"/>
      <c r="FM71" s="54"/>
      <c r="FN71" s="54"/>
      <c r="FO71" s="54"/>
      <c r="FP71" s="54"/>
      <c r="FQ71" s="54"/>
      <c r="FR71" s="54"/>
      <c r="FS71" s="54"/>
      <c r="FT71" s="54"/>
      <c r="FU71" s="54"/>
      <c r="FV71" s="54"/>
      <c r="FW71" s="54"/>
      <c r="FX71" s="54"/>
      <c r="FY71" s="54"/>
      <c r="FZ71" s="54"/>
      <c r="GA71" s="54"/>
      <c r="GB71" s="54"/>
      <c r="GC71" s="54"/>
      <c r="GD71" s="54"/>
      <c r="GE71" s="54"/>
      <c r="GF71" s="54"/>
      <c r="GG71" s="54"/>
      <c r="GH71" s="54"/>
      <c r="GI71" s="54"/>
      <c r="GJ71" s="54"/>
      <c r="GK71" s="54"/>
      <c r="GL71" s="54"/>
      <c r="GM71" s="54"/>
      <c r="GN71" s="54"/>
      <c r="GO71" s="54"/>
      <c r="GP71" s="54"/>
      <c r="GQ71" s="54"/>
      <c r="GR71" s="54"/>
      <c r="GS71" s="54"/>
      <c r="GT71" s="54"/>
      <c r="GU71" s="54"/>
      <c r="GV71" s="54"/>
      <c r="GW71" s="54"/>
      <c r="GX71" s="54"/>
      <c r="GY71" s="54"/>
      <c r="GZ71" s="54"/>
      <c r="HA71" s="54"/>
      <c r="HB71" s="54"/>
      <c r="HC71" s="54"/>
      <c r="HD71" s="54"/>
      <c r="HE71" s="54"/>
      <c r="HF71" s="54"/>
      <c r="HG71" s="54"/>
      <c r="HH71" s="54"/>
      <c r="HI71" s="54"/>
      <c r="HJ71" s="54"/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/>
      <c r="HW71" s="54"/>
      <c r="HX71" s="54"/>
      <c r="HY71" s="54"/>
      <c r="HZ71" s="54"/>
      <c r="IA71" s="54"/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/>
      <c r="IR71" s="54"/>
      <c r="IS71" s="54"/>
    </row>
    <row x14ac:dyDescent="0.25" r="72" customHeight="1" ht="15">
      <c r="A72" s="54"/>
      <c r="B72" s="282"/>
      <c r="C72" s="283"/>
      <c r="D72" s="284"/>
      <c r="E72" s="284"/>
      <c r="F72" s="284"/>
      <c r="G72" s="285" t="s">
        <v>432</v>
      </c>
      <c r="H72" s="286"/>
      <c r="I72" s="286"/>
      <c r="J72" s="286"/>
      <c r="K72" s="286"/>
      <c r="L72" s="286">
        <f>SUM(L71:L71)</f>
      </c>
      <c r="M72" s="286">
        <f>SUM(M71:M71)</f>
      </c>
      <c r="N72" s="286">
        <f>SUM(N71:N71)</f>
      </c>
      <c r="O72" s="286">
        <f>SUM(O71:O71)</f>
      </c>
      <c r="P72" s="286">
        <f>SUM(P71:P71)</f>
      </c>
      <c r="Q72" s="287"/>
      <c r="R72" s="287"/>
      <c r="S72" s="287"/>
      <c r="T72" s="287"/>
      <c r="U72" s="287"/>
      <c r="V72" s="287"/>
      <c r="W72" s="287"/>
      <c r="X72" s="287"/>
      <c r="Y72" s="288"/>
      <c r="Z72" s="287"/>
      <c r="AA72" s="287"/>
      <c r="AB72" s="287"/>
      <c r="AC72" s="287"/>
      <c r="AD72" s="288"/>
      <c r="AE72" s="287"/>
      <c r="AF72" s="287"/>
      <c r="AG72" s="287"/>
      <c r="AH72" s="287"/>
      <c r="AI72" s="288"/>
      <c r="AJ72" s="287"/>
      <c r="AK72" s="287"/>
      <c r="AL72" s="287"/>
      <c r="AM72" s="287"/>
      <c r="AN72" s="287"/>
      <c r="AO72" s="287"/>
      <c r="AP72" s="287"/>
      <c r="AQ72" s="287"/>
      <c r="AR72" s="287"/>
      <c r="AS72" s="287"/>
      <c r="AT72" s="287"/>
      <c r="AU72" s="287"/>
      <c r="AV72" s="287"/>
      <c r="AW72" s="287"/>
      <c r="AX72" s="287"/>
      <c r="AY72" s="287"/>
      <c r="AZ72" s="287"/>
      <c r="BA72" s="287"/>
      <c r="BB72" s="287"/>
      <c r="BC72" s="287"/>
      <c r="BD72" s="287"/>
      <c r="BE72" s="289"/>
      <c r="BF72" s="287"/>
      <c r="BG72" s="287"/>
      <c r="BH72" s="287"/>
      <c r="BI72" s="290"/>
      <c r="BJ72" s="287"/>
      <c r="BK72" s="287"/>
      <c r="BL72" s="287"/>
      <c r="BM72" s="287"/>
      <c r="BN72" s="290"/>
      <c r="BO72" s="287"/>
      <c r="BP72" s="287"/>
      <c r="BQ72" s="287"/>
      <c r="BR72" s="287"/>
      <c r="BS72" s="287"/>
      <c r="BT72" s="287"/>
      <c r="BU72" s="287"/>
      <c r="BV72" s="287"/>
      <c r="BW72" s="287"/>
      <c r="BX72" s="287"/>
      <c r="BY72" s="291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4"/>
      <c r="FE72" s="54"/>
      <c r="FF72" s="54"/>
      <c r="FG72" s="54"/>
      <c r="FH72" s="54"/>
      <c r="FI72" s="54"/>
      <c r="FJ72" s="54"/>
      <c r="FK72" s="54"/>
      <c r="FL72" s="54"/>
      <c r="FM72" s="54"/>
      <c r="FN72" s="54"/>
      <c r="FO72" s="54"/>
      <c r="FP72" s="54"/>
      <c r="FQ72" s="54"/>
      <c r="FR72" s="54"/>
      <c r="FS72" s="54"/>
      <c r="FT72" s="54"/>
      <c r="FU72" s="54"/>
      <c r="FV72" s="54"/>
      <c r="FW72" s="54"/>
      <c r="FX72" s="54"/>
      <c r="FY72" s="54"/>
      <c r="FZ72" s="54"/>
      <c r="GA72" s="54"/>
      <c r="GB72" s="54"/>
      <c r="GC72" s="54"/>
      <c r="GD72" s="54"/>
      <c r="GE72" s="54"/>
      <c r="GF72" s="54"/>
      <c r="GG72" s="54"/>
      <c r="GH72" s="54"/>
      <c r="GI72" s="54"/>
      <c r="GJ72" s="54"/>
      <c r="GK72" s="54"/>
      <c r="GL72" s="54"/>
      <c r="GM72" s="54"/>
      <c r="GN72" s="54"/>
      <c r="GO72" s="54"/>
      <c r="GP72" s="54"/>
      <c r="GQ72" s="54"/>
      <c r="GR72" s="54"/>
      <c r="GS72" s="54"/>
      <c r="GT72" s="54"/>
      <c r="GU72" s="54"/>
      <c r="GV72" s="54"/>
      <c r="GW72" s="54"/>
      <c r="GX72" s="54"/>
      <c r="GY72" s="54"/>
      <c r="GZ72" s="54"/>
      <c r="HA72" s="54"/>
      <c r="HB72" s="54"/>
      <c r="HC72" s="54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/>
      <c r="II72" s="54"/>
      <c r="IJ72" s="54"/>
      <c r="IK72" s="54"/>
      <c r="IL72" s="54"/>
      <c r="IM72" s="54"/>
      <c r="IN72" s="54"/>
      <c r="IO72" s="54"/>
      <c r="IP72" s="54"/>
      <c r="IQ72" s="54"/>
      <c r="IR72" s="54"/>
      <c r="IS72" s="54"/>
    </row>
    <row x14ac:dyDescent="0.25" r="73" customHeight="1" ht="18">
      <c r="A73" s="54"/>
      <c r="B73" s="57"/>
      <c r="C73" s="57" t="s">
        <v>484</v>
      </c>
      <c r="D73" s="212"/>
      <c r="E73" s="212"/>
      <c r="F73" s="213"/>
      <c r="G73" s="174" t="s">
        <v>485</v>
      </c>
      <c r="H73" s="79"/>
      <c r="I73" s="79"/>
      <c r="J73" s="79"/>
      <c r="K73" s="79"/>
      <c r="L73" s="274"/>
      <c r="M73" s="275">
        <f>SUM(T73+Y73+AD73+AI73+AN73+AS73+AX73+BC73+BC73+BH73+BM73+BR73+BW73)</f>
      </c>
      <c r="N73" s="276"/>
      <c r="O73" s="276"/>
      <c r="P73" s="209">
        <f>L73-M73</f>
      </c>
      <c r="Q73" s="180"/>
      <c r="R73" s="105"/>
      <c r="S73" s="105"/>
      <c r="T73" s="208"/>
      <c r="U73" s="182"/>
      <c r="V73" s="105"/>
      <c r="W73" s="105"/>
      <c r="X73" s="105"/>
      <c r="Y73" s="208"/>
      <c r="Z73" s="51"/>
      <c r="AA73" s="180"/>
      <c r="AB73" s="105"/>
      <c r="AC73" s="105"/>
      <c r="AD73" s="208"/>
      <c r="AE73" s="182"/>
      <c r="AF73" s="183"/>
      <c r="AG73" s="181"/>
      <c r="AH73" s="181"/>
      <c r="AI73" s="92"/>
      <c r="AJ73" s="51"/>
      <c r="AK73" s="278"/>
      <c r="AL73" s="181"/>
      <c r="AM73" s="181"/>
      <c r="AN73" s="181"/>
      <c r="AO73" s="182"/>
      <c r="AP73" s="183"/>
      <c r="AQ73" s="181"/>
      <c r="AR73" s="181"/>
      <c r="AS73" s="181"/>
      <c r="AT73" s="182"/>
      <c r="AU73" s="186"/>
      <c r="AV73" s="186"/>
      <c r="AW73" s="186"/>
      <c r="AX73" s="292"/>
      <c r="AY73" s="207"/>
      <c r="AZ73" s="186"/>
      <c r="BA73" s="186"/>
      <c r="BB73" s="186"/>
      <c r="BC73" s="292"/>
      <c r="BD73" s="276"/>
      <c r="BE73" s="308"/>
      <c r="BF73" s="186"/>
      <c r="BG73" s="186"/>
      <c r="BH73" s="292"/>
      <c r="BI73" s="309"/>
      <c r="BJ73" s="186"/>
      <c r="BK73" s="186"/>
      <c r="BL73" s="186"/>
      <c r="BM73" s="292"/>
      <c r="BN73" s="227"/>
      <c r="BO73" s="64"/>
      <c r="BP73" s="64"/>
      <c r="BQ73" s="64"/>
      <c r="BR73" s="323"/>
      <c r="BS73" s="64"/>
      <c r="BT73" s="310"/>
      <c r="BU73" s="310"/>
      <c r="BV73" s="310"/>
      <c r="BW73" s="310"/>
      <c r="BX73" s="310"/>
      <c r="BY73" s="209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4"/>
      <c r="FP73" s="54"/>
      <c r="FQ73" s="54"/>
      <c r="FR73" s="54"/>
      <c r="FS73" s="54"/>
      <c r="FT73" s="54"/>
      <c r="FU73" s="54"/>
      <c r="FV73" s="54"/>
      <c r="FW73" s="54"/>
      <c r="FX73" s="54"/>
      <c r="FY73" s="54"/>
      <c r="FZ73" s="54"/>
      <c r="GA73" s="54"/>
      <c r="GB73" s="54"/>
      <c r="GC73" s="54"/>
      <c r="GD73" s="54"/>
      <c r="GE73" s="54"/>
      <c r="GF73" s="54"/>
      <c r="GG73" s="54"/>
      <c r="GH73" s="54"/>
      <c r="GI73" s="54"/>
      <c r="GJ73" s="54"/>
      <c r="GK73" s="54"/>
      <c r="GL73" s="54"/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</row>
    <row x14ac:dyDescent="0.25" r="74" customHeight="1" ht="18">
      <c r="A74" s="54"/>
      <c r="B74" s="57"/>
      <c r="C74" s="57" t="s">
        <v>484</v>
      </c>
      <c r="D74" s="212"/>
      <c r="E74" s="212"/>
      <c r="F74" s="213"/>
      <c r="G74" s="174" t="s">
        <v>485</v>
      </c>
      <c r="H74" s="79"/>
      <c r="I74" s="79"/>
      <c r="J74" s="79"/>
      <c r="K74" s="79"/>
      <c r="L74" s="274"/>
      <c r="M74" s="275">
        <f>SUM(T74+Y74+AD74+AI74+AN74+AS74+AX74+BC74+BC74+BH74+BM74+BR74+BW74)</f>
      </c>
      <c r="N74" s="276"/>
      <c r="O74" s="276"/>
      <c r="P74" s="209">
        <f>L74-M74</f>
      </c>
      <c r="Q74" s="180"/>
      <c r="R74" s="105"/>
      <c r="S74" s="105"/>
      <c r="T74" s="208"/>
      <c r="U74" s="182"/>
      <c r="V74" s="105"/>
      <c r="W74" s="105"/>
      <c r="X74" s="105"/>
      <c r="Y74" s="208"/>
      <c r="Z74" s="51"/>
      <c r="AA74" s="180"/>
      <c r="AB74" s="105"/>
      <c r="AC74" s="105"/>
      <c r="AD74" s="208"/>
      <c r="AE74" s="182"/>
      <c r="AF74" s="183"/>
      <c r="AG74" s="181"/>
      <c r="AH74" s="181"/>
      <c r="AI74" s="92"/>
      <c r="AJ74" s="51"/>
      <c r="AK74" s="279"/>
      <c r="AL74" s="52"/>
      <c r="AM74" s="52"/>
      <c r="AN74" s="79"/>
      <c r="AO74" s="182"/>
      <c r="AP74" s="186"/>
      <c r="AQ74" s="186"/>
      <c r="AR74" s="186"/>
      <c r="AS74" s="292"/>
      <c r="AT74" s="207"/>
      <c r="AU74" s="62"/>
      <c r="AV74" s="52"/>
      <c r="AW74" s="52"/>
      <c r="AX74" s="52"/>
      <c r="AY74" s="182"/>
      <c r="AZ74" s="183"/>
      <c r="BA74" s="181"/>
      <c r="BB74" s="181"/>
      <c r="BC74" s="181"/>
      <c r="BD74" s="52"/>
      <c r="BE74" s="280"/>
      <c r="BF74" s="52"/>
      <c r="BG74" s="52"/>
      <c r="BH74" s="52"/>
      <c r="BI74" s="58"/>
      <c r="BJ74" s="183"/>
      <c r="BK74" s="181"/>
      <c r="BL74" s="181"/>
      <c r="BM74" s="181"/>
      <c r="BN74" s="58"/>
      <c r="BO74" s="62"/>
      <c r="BP74" s="52"/>
      <c r="BQ74" s="52"/>
      <c r="BR74" s="52"/>
      <c r="BS74" s="182"/>
      <c r="BT74" s="183"/>
      <c r="BU74" s="181"/>
      <c r="BV74" s="181"/>
      <c r="BW74" s="181"/>
      <c r="BX74" s="52"/>
      <c r="BY74" s="209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54"/>
      <c r="GH74" s="54"/>
      <c r="GI74" s="54"/>
      <c r="GJ74" s="54"/>
      <c r="GK74" s="54"/>
      <c r="GL74" s="54"/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/>
      <c r="IN74" s="54"/>
      <c r="IO74" s="54"/>
      <c r="IP74" s="54"/>
      <c r="IQ74" s="54"/>
      <c r="IR74" s="54"/>
      <c r="IS74" s="54"/>
    </row>
    <row x14ac:dyDescent="0.25" r="75" customHeight="1" ht="15">
      <c r="A75" s="335"/>
      <c r="B75" s="349"/>
      <c r="C75" s="350"/>
      <c r="D75" s="351"/>
      <c r="E75" s="351"/>
      <c r="F75" s="351"/>
      <c r="G75" s="352" t="s">
        <v>432</v>
      </c>
      <c r="H75" s="353"/>
      <c r="I75" s="353"/>
      <c r="J75" s="353"/>
      <c r="K75" s="353"/>
      <c r="L75" s="353">
        <f>SUM(L73:L74)</f>
      </c>
      <c r="M75" s="353">
        <f>SUM(M73:M74)</f>
      </c>
      <c r="N75" s="353">
        <f>SUM(N73:N74)</f>
      </c>
      <c r="O75" s="353">
        <f>SUM(O73:O74)</f>
      </c>
      <c r="P75" s="353">
        <f>SUM(P73:P74)</f>
      </c>
      <c r="Q75" s="354"/>
      <c r="R75" s="354"/>
      <c r="S75" s="354"/>
      <c r="T75" s="354"/>
      <c r="U75" s="354"/>
      <c r="V75" s="354"/>
      <c r="W75" s="354"/>
      <c r="X75" s="354"/>
      <c r="Y75" s="355"/>
      <c r="Z75" s="354"/>
      <c r="AA75" s="354"/>
      <c r="AB75" s="354"/>
      <c r="AC75" s="354"/>
      <c r="AD75" s="355"/>
      <c r="AE75" s="354"/>
      <c r="AF75" s="354"/>
      <c r="AG75" s="354"/>
      <c r="AH75" s="354"/>
      <c r="AI75" s="355"/>
      <c r="AJ75" s="354"/>
      <c r="AK75" s="354"/>
      <c r="AL75" s="354"/>
      <c r="AM75" s="354"/>
      <c r="AN75" s="354"/>
      <c r="AO75" s="354"/>
      <c r="AP75" s="354"/>
      <c r="AQ75" s="354"/>
      <c r="AR75" s="354"/>
      <c r="AS75" s="354"/>
      <c r="AT75" s="354"/>
      <c r="AU75" s="354"/>
      <c r="AV75" s="354"/>
      <c r="AW75" s="354"/>
      <c r="AX75" s="354"/>
      <c r="AY75" s="354"/>
      <c r="AZ75" s="354"/>
      <c r="BA75" s="354"/>
      <c r="BB75" s="354"/>
      <c r="BC75" s="354"/>
      <c r="BD75" s="354"/>
      <c r="BE75" s="356"/>
      <c r="BF75" s="354"/>
      <c r="BG75" s="354"/>
      <c r="BH75" s="354"/>
      <c r="BI75" s="357"/>
      <c r="BJ75" s="354"/>
      <c r="BK75" s="354"/>
      <c r="BL75" s="354"/>
      <c r="BM75" s="354"/>
      <c r="BN75" s="357"/>
      <c r="BO75" s="354"/>
      <c r="BP75" s="354"/>
      <c r="BQ75" s="354"/>
      <c r="BR75" s="354"/>
      <c r="BS75" s="354"/>
      <c r="BT75" s="354"/>
      <c r="BU75" s="354"/>
      <c r="BV75" s="354"/>
      <c r="BW75" s="354"/>
      <c r="BX75" s="354"/>
      <c r="BY75" s="358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/>
      <c r="GR75" s="54"/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/>
      <c r="HZ75" s="54"/>
      <c r="IA75" s="54"/>
      <c r="IB75" s="54"/>
      <c r="IC75" s="54"/>
      <c r="ID75" s="54"/>
      <c r="IE75" s="54"/>
      <c r="IF75" s="54"/>
      <c r="IG75" s="54"/>
      <c r="IH75" s="54"/>
      <c r="II75" s="54"/>
      <c r="IJ75" s="54"/>
      <c r="IK75" s="54"/>
      <c r="IL75" s="54"/>
      <c r="IM75" s="54"/>
      <c r="IN75" s="54"/>
      <c r="IO75" s="54"/>
      <c r="IP75" s="54"/>
      <c r="IQ75" s="54"/>
      <c r="IR75" s="54"/>
      <c r="IS75" s="54"/>
    </row>
    <row x14ac:dyDescent="0.25" r="76" customHeight="1" ht="18.7">
      <c r="A76" s="359"/>
      <c r="B76" s="360" t="s">
        <v>442</v>
      </c>
      <c r="C76" s="361"/>
      <c r="D76" s="361"/>
      <c r="E76" s="361"/>
      <c r="F76" s="361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62"/>
      <c r="R76" s="362"/>
      <c r="S76" s="362"/>
      <c r="T76" s="362"/>
      <c r="U76" s="362"/>
      <c r="V76" s="363"/>
      <c r="W76" s="362"/>
      <c r="X76" s="362"/>
      <c r="Y76" s="364"/>
      <c r="Z76" s="362"/>
      <c r="AA76" s="362"/>
      <c r="AB76" s="362"/>
      <c r="AC76" s="362"/>
      <c r="AD76" s="364"/>
      <c r="AE76" s="362"/>
      <c r="AF76" s="363"/>
      <c r="AG76" s="362"/>
      <c r="AH76" s="362"/>
      <c r="AI76" s="364"/>
      <c r="AJ76" s="362"/>
      <c r="AK76" s="362"/>
      <c r="AL76" s="362"/>
      <c r="AM76" s="362"/>
      <c r="AN76" s="362"/>
      <c r="AO76" s="362"/>
      <c r="AP76" s="363"/>
      <c r="AQ76" s="362"/>
      <c r="AR76" s="362"/>
      <c r="AS76" s="362"/>
      <c r="AT76" s="362"/>
      <c r="AU76" s="362"/>
      <c r="AV76" s="362"/>
      <c r="AW76" s="362"/>
      <c r="AX76" s="362"/>
      <c r="AY76" s="362"/>
      <c r="AZ76" s="362"/>
      <c r="BA76" s="362"/>
      <c r="BB76" s="362"/>
      <c r="BC76" s="362"/>
      <c r="BD76" s="362"/>
      <c r="BE76" s="365"/>
      <c r="BF76" s="362"/>
      <c r="BG76" s="362"/>
      <c r="BH76" s="362"/>
      <c r="BI76" s="366"/>
      <c r="BJ76" s="362"/>
      <c r="BK76" s="362"/>
      <c r="BL76" s="362"/>
      <c r="BM76" s="362"/>
      <c r="BN76" s="366"/>
      <c r="BO76" s="362"/>
      <c r="BP76" s="362"/>
      <c r="BQ76" s="362"/>
      <c r="BR76" s="362"/>
      <c r="BS76" s="362"/>
      <c r="BT76" s="362"/>
      <c r="BU76" s="362"/>
      <c r="BV76" s="362"/>
      <c r="BW76" s="362"/>
      <c r="BX76" s="362"/>
      <c r="BY76" s="361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/>
      <c r="GR76" s="54"/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/>
      <c r="II76" s="54"/>
      <c r="IJ76" s="54"/>
      <c r="IK76" s="54"/>
      <c r="IL76" s="54"/>
      <c r="IM76" s="54"/>
      <c r="IN76" s="54"/>
      <c r="IO76" s="54"/>
      <c r="IP76" s="54"/>
      <c r="IQ76" s="54"/>
      <c r="IR76" s="54"/>
      <c r="IS76" s="54"/>
    </row>
    <row x14ac:dyDescent="0.25" r="77" customHeight="1" ht="25.05">
      <c r="A77" s="54"/>
      <c r="B77" s="57"/>
      <c r="C77" s="57" t="s">
        <v>486</v>
      </c>
      <c r="D77" s="212"/>
      <c r="E77" s="212"/>
      <c r="F77" s="213"/>
      <c r="G77" s="174" t="s">
        <v>456</v>
      </c>
      <c r="H77" s="57" t="s">
        <v>487</v>
      </c>
      <c r="I77" s="79"/>
      <c r="J77" s="79"/>
      <c r="K77" s="79"/>
      <c r="L77" s="274"/>
      <c r="M77" s="275">
        <f>SUM(T77+Y77+AD77+AI77+AN77+AS77+AX77+BC77+BC77+BH77+BM77+BR77+BW77)</f>
      </c>
      <c r="N77" s="276"/>
      <c r="O77" s="276"/>
      <c r="P77" s="209">
        <f>L77-M77</f>
      </c>
      <c r="Q77" s="180"/>
      <c r="R77" s="105"/>
      <c r="S77" s="105"/>
      <c r="T77" s="208"/>
      <c r="U77" s="182"/>
      <c r="V77" s="105"/>
      <c r="W77" s="105"/>
      <c r="X77" s="105"/>
      <c r="Y77" s="208"/>
      <c r="Z77" s="51"/>
      <c r="AA77" s="180"/>
      <c r="AB77" s="105"/>
      <c r="AC77" s="105"/>
      <c r="AD77" s="208"/>
      <c r="AE77" s="306"/>
      <c r="AF77" s="183"/>
      <c r="AG77" s="181"/>
      <c r="AH77" s="181"/>
      <c r="AI77" s="92"/>
      <c r="AJ77" s="51"/>
      <c r="AK77" s="180"/>
      <c r="AL77" s="105"/>
      <c r="AM77" s="105"/>
      <c r="AN77" s="208"/>
      <c r="AO77" s="306"/>
      <c r="AP77" s="183"/>
      <c r="AQ77" s="181"/>
      <c r="AR77" s="181"/>
      <c r="AS77" s="92"/>
      <c r="AT77" s="51"/>
      <c r="AU77" s="180"/>
      <c r="AV77" s="105"/>
      <c r="AW77" s="105"/>
      <c r="AX77" s="208"/>
      <c r="AY77" s="306"/>
      <c r="AZ77" s="183"/>
      <c r="BA77" s="181"/>
      <c r="BB77" s="181"/>
      <c r="BC77" s="92"/>
      <c r="BD77" s="51"/>
      <c r="BE77" s="187"/>
      <c r="BF77" s="105"/>
      <c r="BG77" s="105"/>
      <c r="BH77" s="208"/>
      <c r="BI77" s="322"/>
      <c r="BJ77" s="186"/>
      <c r="BK77" s="186"/>
      <c r="BL77" s="186"/>
      <c r="BM77" s="292"/>
      <c r="BN77" s="309"/>
      <c r="BO77" s="62"/>
      <c r="BP77" s="52"/>
      <c r="BQ77" s="52"/>
      <c r="BR77" s="52"/>
      <c r="BS77" s="182"/>
      <c r="BT77" s="279"/>
      <c r="BU77" s="52"/>
      <c r="BV77" s="52"/>
      <c r="BW77" s="52"/>
      <c r="BX77" s="182"/>
      <c r="BY77" s="209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4"/>
      <c r="FS77" s="54"/>
      <c r="FT77" s="54"/>
      <c r="FU77" s="54"/>
      <c r="FV77" s="54"/>
      <c r="FW77" s="54"/>
      <c r="FX77" s="54"/>
      <c r="FY77" s="54"/>
      <c r="FZ77" s="54"/>
      <c r="GA77" s="54"/>
      <c r="GB77" s="54"/>
      <c r="GC77" s="54"/>
      <c r="GD77" s="54"/>
      <c r="GE77" s="54"/>
      <c r="GF77" s="54"/>
      <c r="GG77" s="54"/>
      <c r="GH77" s="54"/>
      <c r="GI77" s="54"/>
      <c r="GJ77" s="54"/>
      <c r="GK77" s="54"/>
      <c r="GL77" s="54"/>
      <c r="GM77" s="54"/>
      <c r="GN77" s="54"/>
      <c r="GO77" s="54"/>
      <c r="GP77" s="54"/>
      <c r="GQ77" s="54"/>
      <c r="GR77" s="54"/>
      <c r="GS77" s="54"/>
      <c r="GT77" s="54"/>
      <c r="GU77" s="54"/>
      <c r="GV77" s="54"/>
      <c r="GW77" s="54"/>
      <c r="GX77" s="54"/>
      <c r="GY77" s="54"/>
      <c r="GZ77" s="54"/>
      <c r="HA77" s="54"/>
      <c r="HB77" s="54"/>
      <c r="HC77" s="54"/>
      <c r="HD77" s="54"/>
      <c r="HE77" s="54"/>
      <c r="HF77" s="54"/>
      <c r="HG77" s="54"/>
      <c r="HH77" s="54"/>
      <c r="HI77" s="54"/>
      <c r="HJ77" s="54"/>
      <c r="HK77" s="54"/>
      <c r="HL77" s="54"/>
      <c r="HM77" s="54"/>
      <c r="HN77" s="54"/>
      <c r="HO77" s="54"/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/>
      <c r="IC77" s="54"/>
      <c r="ID77" s="54"/>
      <c r="IE77" s="54"/>
      <c r="IF77" s="54"/>
      <c r="IG77" s="54"/>
      <c r="IH77" s="54"/>
      <c r="II77" s="54"/>
      <c r="IJ77" s="54"/>
      <c r="IK77" s="54"/>
      <c r="IL77" s="54"/>
      <c r="IM77" s="54"/>
      <c r="IN77" s="54"/>
      <c r="IO77" s="54"/>
      <c r="IP77" s="54"/>
      <c r="IQ77" s="54"/>
      <c r="IR77" s="54"/>
      <c r="IS77" s="54"/>
    </row>
    <row x14ac:dyDescent="0.25" r="78" customHeight="1" ht="18.7">
      <c r="A78" s="312"/>
      <c r="B78" s="282"/>
      <c r="C78" s="283"/>
      <c r="D78" s="284"/>
      <c r="E78" s="284"/>
      <c r="F78" s="284"/>
      <c r="G78" s="285" t="s">
        <v>432</v>
      </c>
      <c r="H78" s="286"/>
      <c r="I78" s="286"/>
      <c r="J78" s="286"/>
      <c r="K78" s="286"/>
      <c r="L78" s="286">
        <f>SUM(L77:L77)</f>
      </c>
      <c r="M78" s="286">
        <f>SUM(M77:M77)</f>
      </c>
      <c r="N78" s="286">
        <f>SUM(N77:N77)</f>
      </c>
      <c r="O78" s="286">
        <f>SUM(O77:O77)</f>
      </c>
      <c r="P78" s="286">
        <f>SUM(P77:P77)</f>
      </c>
      <c r="Q78" s="287"/>
      <c r="R78" s="287"/>
      <c r="S78" s="287"/>
      <c r="T78" s="287"/>
      <c r="U78" s="287"/>
      <c r="V78" s="287"/>
      <c r="W78" s="287"/>
      <c r="X78" s="287"/>
      <c r="Y78" s="288"/>
      <c r="Z78" s="287"/>
      <c r="AA78" s="287"/>
      <c r="AB78" s="287"/>
      <c r="AC78" s="287"/>
      <c r="AD78" s="288"/>
      <c r="AE78" s="287"/>
      <c r="AF78" s="287"/>
      <c r="AG78" s="287"/>
      <c r="AH78" s="287"/>
      <c r="AI78" s="288"/>
      <c r="AJ78" s="287"/>
      <c r="AK78" s="287"/>
      <c r="AL78" s="287"/>
      <c r="AM78" s="287"/>
      <c r="AN78" s="287"/>
      <c r="AO78" s="287"/>
      <c r="AP78" s="287"/>
      <c r="AQ78" s="287"/>
      <c r="AR78" s="287"/>
      <c r="AS78" s="287"/>
      <c r="AT78" s="287"/>
      <c r="AU78" s="287"/>
      <c r="AV78" s="287"/>
      <c r="AW78" s="287"/>
      <c r="AX78" s="287"/>
      <c r="AY78" s="287"/>
      <c r="AZ78" s="287"/>
      <c r="BA78" s="287"/>
      <c r="BB78" s="287"/>
      <c r="BC78" s="287"/>
      <c r="BD78" s="287"/>
      <c r="BE78" s="289"/>
      <c r="BF78" s="287"/>
      <c r="BG78" s="287"/>
      <c r="BH78" s="287"/>
      <c r="BI78" s="290"/>
      <c r="BJ78" s="287"/>
      <c r="BK78" s="287"/>
      <c r="BL78" s="287"/>
      <c r="BM78" s="287"/>
      <c r="BN78" s="290"/>
      <c r="BO78" s="287"/>
      <c r="BP78" s="287"/>
      <c r="BQ78" s="287"/>
      <c r="BR78" s="287"/>
      <c r="BS78" s="287"/>
      <c r="BT78" s="287"/>
      <c r="BU78" s="287"/>
      <c r="BV78" s="287"/>
      <c r="BW78" s="287"/>
      <c r="BX78" s="287"/>
      <c r="BY78" s="291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4"/>
      <c r="FE78" s="54"/>
      <c r="FF78" s="54"/>
      <c r="FG78" s="54"/>
      <c r="FH78" s="54"/>
      <c r="FI78" s="54"/>
      <c r="FJ78" s="54"/>
      <c r="FK78" s="54"/>
      <c r="FL78" s="54"/>
      <c r="FM78" s="54"/>
      <c r="FN78" s="54"/>
      <c r="FO78" s="54"/>
      <c r="FP78" s="54"/>
      <c r="FQ78" s="54"/>
      <c r="FR78" s="54"/>
      <c r="FS78" s="54"/>
      <c r="FT78" s="54"/>
      <c r="FU78" s="54"/>
      <c r="FV78" s="54"/>
      <c r="FW78" s="54"/>
      <c r="FX78" s="54"/>
      <c r="FY78" s="54"/>
      <c r="FZ78" s="54"/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/>
      <c r="GL78" s="54"/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/>
      <c r="GX78" s="54"/>
      <c r="GY78" s="54"/>
      <c r="GZ78" s="54"/>
      <c r="HA78" s="54"/>
      <c r="HB78" s="54"/>
      <c r="HC78" s="54"/>
      <c r="HD78" s="54"/>
      <c r="HE78" s="54"/>
      <c r="HF78" s="54"/>
      <c r="HG78" s="54"/>
      <c r="HH78" s="54"/>
      <c r="HI78" s="54"/>
      <c r="HJ78" s="54"/>
      <c r="HK78" s="54"/>
      <c r="HL78" s="54"/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/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</row>
    <row x14ac:dyDescent="0.25" r="79" customHeight="1" ht="18">
      <c r="A79" s="54"/>
      <c r="B79" s="50"/>
      <c r="C79" s="249"/>
      <c r="D79" s="249"/>
      <c r="E79" s="249"/>
      <c r="F79" s="249"/>
      <c r="G79" s="50"/>
      <c r="H79" s="52"/>
      <c r="I79" s="52"/>
      <c r="J79" s="52"/>
      <c r="K79" s="52"/>
      <c r="L79" s="52"/>
      <c r="M79" s="52"/>
      <c r="N79" s="52"/>
      <c r="O79" s="52"/>
      <c r="P79" s="52"/>
      <c r="Q79" s="72"/>
      <c r="R79" s="294"/>
      <c r="S79" s="294"/>
      <c r="T79" s="294"/>
      <c r="U79" s="52"/>
      <c r="V79" s="52"/>
      <c r="W79" s="52"/>
      <c r="X79" s="52"/>
      <c r="Y79" s="92"/>
      <c r="Z79" s="51"/>
      <c r="AA79" s="54"/>
      <c r="AB79" s="51"/>
      <c r="AC79" s="51"/>
      <c r="AD79" s="92"/>
      <c r="AE79" s="52"/>
      <c r="AF79" s="52"/>
      <c r="AG79" s="52"/>
      <c r="AH79" s="52"/>
      <c r="AI79" s="92"/>
      <c r="AJ79" s="51"/>
      <c r="AK79" s="52"/>
      <c r="AL79" s="52"/>
      <c r="AM79" s="52"/>
      <c r="AN79" s="52"/>
      <c r="AO79" s="51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5"/>
      <c r="BF79" s="52"/>
      <c r="BG79" s="52"/>
      <c r="BH79" s="52"/>
      <c r="BI79" s="58"/>
      <c r="BJ79" s="52"/>
      <c r="BK79" s="52"/>
      <c r="BL79" s="52"/>
      <c r="BM79" s="52"/>
      <c r="BN79" s="58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54"/>
      <c r="GH79" s="54"/>
      <c r="GI79" s="54"/>
      <c r="GJ79" s="54"/>
      <c r="GK79" s="54"/>
      <c r="GL79" s="54"/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/>
      <c r="HZ79" s="54"/>
      <c r="IA79" s="54"/>
      <c r="IB79" s="54"/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/>
      <c r="IP79" s="54"/>
      <c r="IQ79" s="54"/>
      <c r="IR79" s="54"/>
      <c r="IS79" s="54"/>
    </row>
    <row x14ac:dyDescent="0.25" r="80" customHeight="1" ht="18">
      <c r="A80" s="54"/>
      <c r="B80" s="251" t="s">
        <v>444</v>
      </c>
      <c r="C80" s="252"/>
      <c r="D80" s="249"/>
      <c r="E80" s="249"/>
      <c r="F80" s="249"/>
      <c r="G80" s="50"/>
      <c r="H80" s="52"/>
      <c r="I80" s="52"/>
      <c r="J80" s="52"/>
      <c r="K80" s="52"/>
      <c r="L80" s="52"/>
      <c r="M80" s="52"/>
      <c r="N80" s="52"/>
      <c r="O80" s="52"/>
      <c r="P80" s="52"/>
      <c r="Q80" s="54"/>
      <c r="R80" s="51"/>
      <c r="S80" s="51"/>
      <c r="T80" s="51"/>
      <c r="U80" s="52"/>
      <c r="V80" s="52"/>
      <c r="W80" s="52"/>
      <c r="X80" s="52"/>
      <c r="Y80" s="92"/>
      <c r="Z80" s="51"/>
      <c r="AA80" s="54"/>
      <c r="AB80" s="51"/>
      <c r="AC80" s="51"/>
      <c r="AD80" s="92"/>
      <c r="AE80" s="52"/>
      <c r="AF80" s="52"/>
      <c r="AG80" s="52"/>
      <c r="AH80" s="52"/>
      <c r="AI80" s="92"/>
      <c r="AJ80" s="51"/>
      <c r="AK80" s="52"/>
      <c r="AL80" s="52"/>
      <c r="AM80" s="52"/>
      <c r="AN80" s="52"/>
      <c r="AO80" s="51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5"/>
      <c r="BF80" s="52"/>
      <c r="BG80" s="52"/>
      <c r="BH80" s="52"/>
      <c r="BI80" s="58"/>
      <c r="BJ80" s="52"/>
      <c r="BK80" s="52"/>
      <c r="BL80" s="52"/>
      <c r="BM80" s="52"/>
      <c r="BN80" s="58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54"/>
      <c r="FT80" s="54"/>
      <c r="FU80" s="54"/>
      <c r="FV80" s="54"/>
      <c r="FW80" s="54"/>
      <c r="FX80" s="54"/>
      <c r="FY80" s="54"/>
      <c r="FZ80" s="54"/>
      <c r="GA80" s="54"/>
      <c r="GB80" s="54"/>
      <c r="GC80" s="54"/>
      <c r="GD80" s="54"/>
      <c r="GE80" s="54"/>
      <c r="GF80" s="54"/>
      <c r="GG80" s="54"/>
      <c r="GH80" s="54"/>
      <c r="GI80" s="54"/>
      <c r="GJ80" s="54"/>
      <c r="GK80" s="54"/>
      <c r="GL80" s="54"/>
      <c r="GM80" s="54"/>
      <c r="GN80" s="54"/>
      <c r="GO80" s="54"/>
      <c r="GP80" s="54"/>
      <c r="GQ80" s="54"/>
      <c r="GR80" s="54"/>
      <c r="GS80" s="54"/>
      <c r="GT80" s="54"/>
      <c r="GU80" s="54"/>
      <c r="GV80" s="54"/>
      <c r="GW80" s="54"/>
      <c r="GX80" s="54"/>
      <c r="GY80" s="54"/>
      <c r="GZ80" s="54"/>
      <c r="HA80" s="54"/>
      <c r="HB80" s="54"/>
      <c r="HC80" s="54"/>
      <c r="HD80" s="54"/>
      <c r="HE80" s="54"/>
      <c r="HF80" s="54"/>
      <c r="HG80" s="54"/>
      <c r="HH80" s="54"/>
      <c r="HI80" s="54"/>
      <c r="HJ80" s="54"/>
      <c r="HK80" s="54"/>
      <c r="HL80" s="54"/>
      <c r="HM80" s="54"/>
      <c r="HN80" s="54"/>
      <c r="HO80" s="54"/>
      <c r="HP80" s="54"/>
      <c r="HQ80" s="54"/>
      <c r="HR80" s="54"/>
      <c r="HS80" s="54"/>
      <c r="HT80" s="54"/>
      <c r="HU80" s="54"/>
      <c r="HV80" s="54"/>
      <c r="HW80" s="54"/>
      <c r="HX80" s="54"/>
      <c r="HY80" s="54"/>
      <c r="HZ80" s="54"/>
      <c r="IA80" s="54"/>
      <c r="IB80" s="54"/>
      <c r="IC80" s="54"/>
      <c r="ID80" s="54"/>
      <c r="IE80" s="54"/>
      <c r="IF80" s="54"/>
      <c r="IG80" s="54"/>
      <c r="IH80" s="54"/>
      <c r="II80" s="54"/>
      <c r="IJ80" s="54"/>
      <c r="IK80" s="54"/>
      <c r="IL80" s="54"/>
      <c r="IM80" s="54"/>
      <c r="IN80" s="54"/>
      <c r="IO80" s="54"/>
      <c r="IP80" s="54"/>
      <c r="IQ80" s="54"/>
      <c r="IR80" s="54"/>
      <c r="IS80" s="54"/>
    </row>
    <row x14ac:dyDescent="0.25" r="81" customHeight="1" ht="18">
      <c r="A81" s="54"/>
      <c r="B81" s="253" t="s">
        <v>445</v>
      </c>
      <c r="C81" s="254"/>
      <c r="D81" s="249"/>
      <c r="E81" s="249"/>
      <c r="F81" s="249"/>
      <c r="G81" s="50"/>
      <c r="H81" s="52"/>
      <c r="I81" s="52"/>
      <c r="J81" s="52"/>
      <c r="K81" s="181"/>
      <c r="L81" s="52"/>
      <c r="M81" s="52"/>
      <c r="N81" s="52">
        <v>0</v>
      </c>
      <c r="O81" s="52">
        <v>0</v>
      </c>
      <c r="P81" s="52"/>
      <c r="Q81" s="54"/>
      <c r="R81" s="51"/>
      <c r="S81" s="51"/>
      <c r="T81" s="51"/>
      <c r="U81" s="52"/>
      <c r="V81" s="52"/>
      <c r="W81" s="52"/>
      <c r="X81" s="52"/>
      <c r="Y81" s="92"/>
      <c r="Z81" s="51"/>
      <c r="AA81" s="54"/>
      <c r="AB81" s="51"/>
      <c r="AC81" s="51"/>
      <c r="AD81" s="92"/>
      <c r="AE81" s="52"/>
      <c r="AF81" s="52"/>
      <c r="AG81" s="52"/>
      <c r="AH81" s="52"/>
      <c r="AI81" s="92"/>
      <c r="AJ81" s="51"/>
      <c r="AK81" s="52"/>
      <c r="AL81" s="52"/>
      <c r="AM81" s="52"/>
      <c r="AN81" s="52"/>
      <c r="AO81" s="51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5"/>
      <c r="BF81" s="52"/>
      <c r="BG81" s="52"/>
      <c r="BH81" s="52"/>
      <c r="BI81" s="58"/>
      <c r="BJ81" s="52"/>
      <c r="BK81" s="52"/>
      <c r="BL81" s="52"/>
      <c r="BM81" s="52"/>
      <c r="BN81" s="58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54"/>
      <c r="GH81" s="54"/>
      <c r="GI81" s="54"/>
      <c r="GJ81" s="54"/>
      <c r="GK81" s="54"/>
      <c r="GL81" s="54"/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4"/>
      <c r="IC81" s="54"/>
      <c r="ID81" s="54"/>
      <c r="IE81" s="54"/>
      <c r="IF81" s="54"/>
      <c r="IG81" s="54"/>
      <c r="IH81" s="54"/>
      <c r="II81" s="54"/>
      <c r="IJ81" s="54"/>
      <c r="IK81" s="54"/>
      <c r="IL81" s="54"/>
      <c r="IM81" s="54"/>
      <c r="IN81" s="54"/>
      <c r="IO81" s="54"/>
      <c r="IP81" s="54"/>
      <c r="IQ81" s="54"/>
      <c r="IR81" s="54"/>
      <c r="IS81" s="54"/>
    </row>
    <row x14ac:dyDescent="0.25" r="82" customHeight="1" ht="18">
      <c r="A82" s="54"/>
      <c r="B82" s="110" t="s">
        <v>446</v>
      </c>
      <c r="C82" s="255"/>
      <c r="D82" s="249"/>
      <c r="E82" s="249"/>
      <c r="F82" s="249"/>
      <c r="G82" s="50"/>
      <c r="H82" s="52"/>
      <c r="I82" s="52"/>
      <c r="J82" s="52"/>
      <c r="K82" s="52"/>
      <c r="L82" s="52"/>
      <c r="M82" s="52"/>
      <c r="N82" s="52"/>
      <c r="O82" s="52"/>
      <c r="P82" s="52"/>
      <c r="Q82" s="54"/>
      <c r="R82" s="51"/>
      <c r="S82" s="51"/>
      <c r="T82" s="51"/>
      <c r="U82" s="52"/>
      <c r="V82" s="52"/>
      <c r="W82" s="52"/>
      <c r="X82" s="52"/>
      <c r="Y82" s="92"/>
      <c r="Z82" s="51"/>
      <c r="AA82" s="54"/>
      <c r="AB82" s="51"/>
      <c r="AC82" s="51"/>
      <c r="AD82" s="92"/>
      <c r="AE82" s="52"/>
      <c r="AF82" s="52"/>
      <c r="AG82" s="52"/>
      <c r="AH82" s="52"/>
      <c r="AI82" s="92"/>
      <c r="AJ82" s="51"/>
      <c r="AK82" s="52"/>
      <c r="AL82" s="52"/>
      <c r="AM82" s="52"/>
      <c r="AN82" s="52"/>
      <c r="AO82" s="51"/>
      <c r="AP82" s="52"/>
      <c r="AQ82" s="52"/>
      <c r="AR82" s="52"/>
      <c r="AS82" s="52"/>
      <c r="AT82" s="51"/>
      <c r="AU82" s="52"/>
      <c r="AV82" s="52"/>
      <c r="AW82" s="52"/>
      <c r="AX82" s="52"/>
      <c r="AY82" s="51"/>
      <c r="AZ82" s="52"/>
      <c r="BA82" s="52"/>
      <c r="BB82" s="52"/>
      <c r="BC82" s="52"/>
      <c r="BD82" s="51"/>
      <c r="BE82" s="55"/>
      <c r="BF82" s="52"/>
      <c r="BG82" s="52"/>
      <c r="BH82" s="52"/>
      <c r="BI82" s="58"/>
      <c r="BJ82" s="52"/>
      <c r="BK82" s="52"/>
      <c r="BL82" s="52"/>
      <c r="BM82" s="52"/>
      <c r="BN82" s="58"/>
      <c r="BO82" s="52"/>
      <c r="BP82" s="52"/>
      <c r="BQ82" s="52"/>
      <c r="BR82" s="52"/>
      <c r="BS82" s="51"/>
      <c r="BT82" s="52"/>
      <c r="BU82" s="52"/>
      <c r="BV82" s="52"/>
      <c r="BW82" s="52"/>
      <c r="BX82" s="51"/>
      <c r="BY82" s="5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  <c r="GI82" s="54"/>
      <c r="GJ82" s="54"/>
      <c r="GK82" s="54"/>
      <c r="GL82" s="54"/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/>
      <c r="II82" s="54"/>
      <c r="IJ82" s="54"/>
      <c r="IK82" s="54"/>
      <c r="IL82" s="54"/>
      <c r="IM82" s="54"/>
      <c r="IN82" s="54"/>
      <c r="IO82" s="54"/>
      <c r="IP82" s="54"/>
      <c r="IQ82" s="54"/>
      <c r="IR82" s="54"/>
      <c r="IS82" s="54"/>
    </row>
    <row x14ac:dyDescent="0.25" r="83" customHeight="1" ht="18">
      <c r="A83" s="54"/>
      <c r="B83" s="256" t="s">
        <v>447</v>
      </c>
      <c r="C83" s="257"/>
      <c r="D83" s="249"/>
      <c r="E83" s="249"/>
      <c r="F83" s="249"/>
      <c r="G83" s="50"/>
      <c r="H83" s="52"/>
      <c r="I83" s="52"/>
      <c r="J83" s="52"/>
      <c r="K83" s="52"/>
      <c r="L83" s="52"/>
      <c r="M83" s="52"/>
      <c r="N83" s="52"/>
      <c r="O83" s="52"/>
      <c r="P83" s="52"/>
      <c r="Q83" s="54"/>
      <c r="R83" s="51"/>
      <c r="S83" s="51"/>
      <c r="T83" s="51"/>
      <c r="U83" s="52"/>
      <c r="V83" s="52"/>
      <c r="W83" s="52"/>
      <c r="X83" s="52"/>
      <c r="Y83" s="92"/>
      <c r="Z83" s="51"/>
      <c r="AA83" s="54"/>
      <c r="AB83" s="51"/>
      <c r="AC83" s="51"/>
      <c r="AD83" s="51"/>
      <c r="AE83" s="52"/>
      <c r="AF83" s="52"/>
      <c r="AG83" s="52"/>
      <c r="AH83" s="52"/>
      <c r="AI83" s="92"/>
      <c r="AJ83" s="51"/>
      <c r="AK83" s="52"/>
      <c r="AL83" s="52"/>
      <c r="AM83" s="52"/>
      <c r="AN83" s="52"/>
      <c r="AO83" s="51"/>
      <c r="AP83" s="52"/>
      <c r="AQ83" s="52"/>
      <c r="AR83" s="52"/>
      <c r="AS83" s="52"/>
      <c r="AT83" s="51"/>
      <c r="AU83" s="52"/>
      <c r="AV83" s="52"/>
      <c r="AW83" s="52"/>
      <c r="AX83" s="52"/>
      <c r="AY83" s="51"/>
      <c r="AZ83" s="52"/>
      <c r="BA83" s="52"/>
      <c r="BB83" s="52"/>
      <c r="BC83" s="52"/>
      <c r="BD83" s="51"/>
      <c r="BE83" s="55"/>
      <c r="BF83" s="52"/>
      <c r="BG83" s="52"/>
      <c r="BH83" s="52"/>
      <c r="BI83" s="58"/>
      <c r="BJ83" s="52"/>
      <c r="BK83" s="52"/>
      <c r="BL83" s="52"/>
      <c r="BM83" s="52"/>
      <c r="BN83" s="58"/>
      <c r="BO83" s="52"/>
      <c r="BP83" s="52"/>
      <c r="BQ83" s="52"/>
      <c r="BR83" s="52"/>
      <c r="BS83" s="51"/>
      <c r="BT83" s="52"/>
      <c r="BU83" s="52"/>
      <c r="BV83" s="52"/>
      <c r="BW83" s="52"/>
      <c r="BX83" s="51"/>
      <c r="BY83" s="5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</row>
    <row x14ac:dyDescent="0.25" r="84" customHeight="1" ht="18">
      <c r="A84" s="54"/>
      <c r="B84" s="98"/>
      <c r="C84" s="258"/>
      <c r="D84" s="249"/>
      <c r="E84" s="249"/>
      <c r="F84" s="249"/>
      <c r="G84" s="50"/>
      <c r="H84" s="52"/>
      <c r="I84" s="52"/>
      <c r="J84" s="52"/>
      <c r="K84" s="52"/>
      <c r="L84" s="52"/>
      <c r="M84" s="52"/>
      <c r="N84" s="52"/>
      <c r="O84" s="52"/>
      <c r="P84" s="52"/>
      <c r="Q84" s="54"/>
      <c r="R84" s="51"/>
      <c r="S84" s="51"/>
      <c r="T84" s="51"/>
      <c r="U84" s="52"/>
      <c r="V84" s="52"/>
      <c r="W84" s="52"/>
      <c r="X84" s="52"/>
      <c r="Y84" s="92"/>
      <c r="Z84" s="51"/>
      <c r="AA84" s="54"/>
      <c r="AB84" s="51"/>
      <c r="AC84" s="51"/>
      <c r="AD84" s="51"/>
      <c r="AE84" s="52"/>
      <c r="AF84" s="52"/>
      <c r="AG84" s="52"/>
      <c r="AH84" s="52"/>
      <c r="AI84" s="92"/>
      <c r="AJ84" s="51"/>
      <c r="AK84" s="52"/>
      <c r="AL84" s="52"/>
      <c r="AM84" s="52"/>
      <c r="AN84" s="52"/>
      <c r="AO84" s="51"/>
      <c r="AP84" s="52"/>
      <c r="AQ84" s="52"/>
      <c r="AR84" s="52"/>
      <c r="AS84" s="52"/>
      <c r="AT84" s="51"/>
      <c r="AU84" s="52"/>
      <c r="AV84" s="52"/>
      <c r="AW84" s="52"/>
      <c r="AX84" s="52"/>
      <c r="AY84" s="51"/>
      <c r="AZ84" s="52"/>
      <c r="BA84" s="52"/>
      <c r="BB84" s="52"/>
      <c r="BC84" s="52"/>
      <c r="BD84" s="51"/>
      <c r="BE84" s="55"/>
      <c r="BF84" s="52"/>
      <c r="BG84" s="52"/>
      <c r="BH84" s="52"/>
      <c r="BI84" s="58"/>
      <c r="BJ84" s="52"/>
      <c r="BK84" s="52"/>
      <c r="BL84" s="52"/>
      <c r="BM84" s="52"/>
      <c r="BN84" s="58"/>
      <c r="BO84" s="52"/>
      <c r="BP84" s="52"/>
      <c r="BQ84" s="52"/>
      <c r="BR84" s="52"/>
      <c r="BS84" s="51"/>
      <c r="BT84" s="52"/>
      <c r="BU84" s="52"/>
      <c r="BV84" s="52"/>
      <c r="BW84" s="52"/>
      <c r="BX84" s="51"/>
      <c r="BY84" s="5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  <c r="GI84" s="54"/>
      <c r="GJ84" s="54"/>
      <c r="GK84" s="54"/>
      <c r="GL84" s="54"/>
      <c r="GM84" s="54"/>
      <c r="GN84" s="54"/>
      <c r="GO84" s="54"/>
      <c r="GP84" s="54"/>
      <c r="GQ84" s="54"/>
      <c r="GR84" s="54"/>
      <c r="GS84" s="54"/>
      <c r="GT84" s="54"/>
      <c r="GU84" s="54"/>
      <c r="GV84" s="54"/>
      <c r="GW84" s="54"/>
      <c r="GX84" s="54"/>
      <c r="GY84" s="54"/>
      <c r="GZ84" s="54"/>
      <c r="HA84" s="54"/>
      <c r="HB84" s="54"/>
      <c r="HC84" s="54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/>
      <c r="II84" s="54"/>
      <c r="IJ84" s="54"/>
      <c r="IK84" s="54"/>
      <c r="IL84" s="54"/>
      <c r="IM84" s="54"/>
      <c r="IN84" s="54"/>
      <c r="IO84" s="54"/>
      <c r="IP84" s="54"/>
      <c r="IQ84" s="54"/>
      <c r="IR84" s="54"/>
      <c r="IS84" s="54"/>
    </row>
    <row x14ac:dyDescent="0.25" r="85" customHeight="1" ht="18">
      <c r="A85" s="54"/>
      <c r="B85" s="50"/>
      <c r="C85" s="249"/>
      <c r="D85" s="249"/>
      <c r="E85" s="249"/>
      <c r="F85" s="249"/>
      <c r="G85" s="50"/>
      <c r="H85" s="52"/>
      <c r="I85" s="52"/>
      <c r="J85" s="52"/>
      <c r="K85" s="52"/>
      <c r="L85" s="52"/>
      <c r="M85" s="52"/>
      <c r="N85" s="52"/>
      <c r="O85" s="52"/>
      <c r="P85" s="52"/>
      <c r="Q85" s="54"/>
      <c r="R85" s="51"/>
      <c r="S85" s="51"/>
      <c r="T85" s="51"/>
      <c r="U85" s="52"/>
      <c r="V85" s="52"/>
      <c r="W85" s="52"/>
      <c r="X85" s="52"/>
      <c r="Y85" s="92"/>
      <c r="Z85" s="51"/>
      <c r="AA85" s="54"/>
      <c r="AB85" s="51"/>
      <c r="AC85" s="51"/>
      <c r="AD85" s="51"/>
      <c r="AE85" s="52"/>
      <c r="AF85" s="52"/>
      <c r="AG85" s="52"/>
      <c r="AH85" s="52"/>
      <c r="AI85" s="92"/>
      <c r="AJ85" s="51"/>
      <c r="AK85" s="52"/>
      <c r="AL85" s="52"/>
      <c r="AM85" s="52"/>
      <c r="AN85" s="52"/>
      <c r="AO85" s="51"/>
      <c r="AP85" s="52"/>
      <c r="AQ85" s="52"/>
      <c r="AR85" s="52"/>
      <c r="AS85" s="52"/>
      <c r="AT85" s="51"/>
      <c r="AU85" s="52"/>
      <c r="AV85" s="52"/>
      <c r="AW85" s="52"/>
      <c r="AX85" s="52"/>
      <c r="AY85" s="51"/>
      <c r="AZ85" s="52"/>
      <c r="BA85" s="52"/>
      <c r="BB85" s="52"/>
      <c r="BC85" s="52"/>
      <c r="BD85" s="51"/>
      <c r="BE85" s="55"/>
      <c r="BF85" s="52"/>
      <c r="BG85" s="52"/>
      <c r="BH85" s="52"/>
      <c r="BI85" s="58"/>
      <c r="BJ85" s="52"/>
      <c r="BK85" s="52"/>
      <c r="BL85" s="52"/>
      <c r="BM85" s="52"/>
      <c r="BN85" s="58"/>
      <c r="BO85" s="52"/>
      <c r="BP85" s="52"/>
      <c r="BQ85" s="52"/>
      <c r="BR85" s="52"/>
      <c r="BS85" s="51"/>
      <c r="BT85" s="52"/>
      <c r="BU85" s="52"/>
      <c r="BV85" s="52"/>
      <c r="BW85" s="52"/>
      <c r="BX85" s="51"/>
      <c r="BY85" s="5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4"/>
      <c r="FS85" s="54"/>
      <c r="FT85" s="54"/>
      <c r="FU85" s="54"/>
      <c r="FV85" s="54"/>
      <c r="FW85" s="54"/>
      <c r="FX85" s="54"/>
      <c r="FY85" s="54"/>
      <c r="FZ85" s="54"/>
      <c r="GA85" s="54"/>
      <c r="GB85" s="54"/>
      <c r="GC85" s="54"/>
      <c r="GD85" s="54"/>
      <c r="GE85" s="54"/>
      <c r="GF85" s="54"/>
      <c r="GG85" s="54"/>
      <c r="GH85" s="54"/>
      <c r="GI85" s="54"/>
      <c r="GJ85" s="54"/>
      <c r="GK85" s="54"/>
      <c r="GL85" s="54"/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</row>
    <row x14ac:dyDescent="0.25" r="86" customHeight="1" ht="18">
      <c r="A86" s="54"/>
      <c r="B86" s="50"/>
      <c r="C86" s="249"/>
      <c r="D86" s="249"/>
      <c r="E86" s="249"/>
      <c r="F86" s="249"/>
      <c r="G86" s="50"/>
      <c r="H86" s="52"/>
      <c r="I86" s="52"/>
      <c r="J86" s="52"/>
      <c r="K86" s="52"/>
      <c r="L86" s="52"/>
      <c r="M86" s="52"/>
      <c r="N86" s="52"/>
      <c r="O86" s="52"/>
      <c r="P86" s="52"/>
      <c r="Q86" s="54"/>
      <c r="R86" s="51"/>
      <c r="S86" s="51"/>
      <c r="T86" s="51"/>
      <c r="U86" s="52"/>
      <c r="V86" s="52"/>
      <c r="W86" s="52"/>
      <c r="X86" s="52"/>
      <c r="Y86" s="92"/>
      <c r="Z86" s="51"/>
      <c r="AA86" s="54"/>
      <c r="AB86" s="51"/>
      <c r="AC86" s="51"/>
      <c r="AD86" s="51"/>
      <c r="AE86" s="52"/>
      <c r="AF86" s="52"/>
      <c r="AG86" s="52"/>
      <c r="AH86" s="52"/>
      <c r="AI86" s="92"/>
      <c r="AJ86" s="51"/>
      <c r="AK86" s="52"/>
      <c r="AL86" s="52"/>
      <c r="AM86" s="52"/>
      <c r="AN86" s="52"/>
      <c r="AO86" s="51"/>
      <c r="AP86" s="52"/>
      <c r="AQ86" s="52"/>
      <c r="AR86" s="52"/>
      <c r="AS86" s="52"/>
      <c r="AT86" s="51"/>
      <c r="AU86" s="52"/>
      <c r="AV86" s="52"/>
      <c r="AW86" s="52"/>
      <c r="AX86" s="52"/>
      <c r="AY86" s="51"/>
      <c r="AZ86" s="52"/>
      <c r="BA86" s="52"/>
      <c r="BB86" s="52"/>
      <c r="BC86" s="52"/>
      <c r="BD86" s="51"/>
      <c r="BE86" s="55"/>
      <c r="BF86" s="52"/>
      <c r="BG86" s="52"/>
      <c r="BH86" s="52"/>
      <c r="BI86" s="58"/>
      <c r="BJ86" s="52"/>
      <c r="BK86" s="52"/>
      <c r="BL86" s="52"/>
      <c r="BM86" s="52"/>
      <c r="BN86" s="58"/>
      <c r="BO86" s="52"/>
      <c r="BP86" s="52"/>
      <c r="BQ86" s="52"/>
      <c r="BR86" s="52"/>
      <c r="BS86" s="51"/>
      <c r="BT86" s="52"/>
      <c r="BU86" s="52"/>
      <c r="BV86" s="52"/>
      <c r="BW86" s="52"/>
      <c r="BX86" s="51"/>
      <c r="BY86" s="5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</row>
    <row x14ac:dyDescent="0.25" r="87" customHeight="1" ht="18">
      <c r="A87" s="54"/>
      <c r="B87" s="50"/>
      <c r="C87" s="249"/>
      <c r="D87" s="249"/>
      <c r="E87" s="249"/>
      <c r="F87" s="249"/>
      <c r="G87" s="50"/>
      <c r="H87" s="183"/>
      <c r="I87" s="181"/>
      <c r="J87" s="181"/>
      <c r="K87" s="52"/>
      <c r="L87" s="52"/>
      <c r="M87" s="52"/>
      <c r="N87" s="52"/>
      <c r="O87" s="52"/>
      <c r="P87" s="52"/>
      <c r="Q87" s="54"/>
      <c r="R87" s="51"/>
      <c r="S87" s="51"/>
      <c r="T87" s="51"/>
      <c r="U87" s="52"/>
      <c r="V87" s="52"/>
      <c r="W87" s="52"/>
      <c r="X87" s="52"/>
      <c r="Y87" s="92"/>
      <c r="Z87" s="51"/>
      <c r="AA87" s="54"/>
      <c r="AB87" s="51"/>
      <c r="AC87" s="51"/>
      <c r="AD87" s="51"/>
      <c r="AE87" s="52"/>
      <c r="AF87" s="52"/>
      <c r="AG87" s="52"/>
      <c r="AH87" s="52"/>
      <c r="AI87" s="92"/>
      <c r="AJ87" s="51"/>
      <c r="AK87" s="52"/>
      <c r="AL87" s="52"/>
      <c r="AM87" s="52"/>
      <c r="AN87" s="52"/>
      <c r="AO87" s="51"/>
      <c r="AP87" s="52"/>
      <c r="AQ87" s="52"/>
      <c r="AR87" s="52"/>
      <c r="AS87" s="52"/>
      <c r="AT87" s="51"/>
      <c r="AU87" s="52"/>
      <c r="AV87" s="52"/>
      <c r="AW87" s="52"/>
      <c r="AX87" s="52"/>
      <c r="AY87" s="51"/>
      <c r="AZ87" s="52"/>
      <c r="BA87" s="52"/>
      <c r="BB87" s="52"/>
      <c r="BC87" s="52"/>
      <c r="BD87" s="51"/>
      <c r="BE87" s="55"/>
      <c r="BF87" s="52"/>
      <c r="BG87" s="52"/>
      <c r="BH87" s="52"/>
      <c r="BI87" s="58"/>
      <c r="BJ87" s="52"/>
      <c r="BK87" s="52"/>
      <c r="BL87" s="52"/>
      <c r="BM87" s="52"/>
      <c r="BN87" s="58"/>
      <c r="BO87" s="52"/>
      <c r="BP87" s="52"/>
      <c r="BQ87" s="52"/>
      <c r="BR87" s="52"/>
      <c r="BS87" s="51"/>
      <c r="BT87" s="52"/>
      <c r="BU87" s="52"/>
      <c r="BV87" s="52"/>
      <c r="BW87" s="52"/>
      <c r="BX87" s="51"/>
      <c r="BY87" s="5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</row>
    <row x14ac:dyDescent="0.25" r="88" customHeight="1" ht="18">
      <c r="A88" s="54"/>
      <c r="B88" s="50"/>
      <c r="C88" s="249"/>
      <c r="D88" s="249"/>
      <c r="E88" s="249"/>
      <c r="F88" s="249"/>
      <c r="G88" s="50"/>
      <c r="H88" s="52"/>
      <c r="I88" s="52"/>
      <c r="J88" s="52"/>
      <c r="K88" s="52"/>
      <c r="L88" s="52"/>
      <c r="M88" s="52"/>
      <c r="N88" s="52"/>
      <c r="O88" s="52"/>
      <c r="P88" s="52"/>
      <c r="Q88" s="54"/>
      <c r="R88" s="51"/>
      <c r="S88" s="51"/>
      <c r="T88" s="51"/>
      <c r="U88" s="52"/>
      <c r="V88" s="52"/>
      <c r="W88" s="52"/>
      <c r="X88" s="52"/>
      <c r="Y88" s="92"/>
      <c r="Z88" s="51"/>
      <c r="AA88" s="54"/>
      <c r="AB88" s="51"/>
      <c r="AC88" s="51"/>
      <c r="AD88" s="51"/>
      <c r="AE88" s="52"/>
      <c r="AF88" s="52"/>
      <c r="AG88" s="52"/>
      <c r="AH88" s="52"/>
      <c r="AI88" s="92"/>
      <c r="AJ88" s="51"/>
      <c r="AK88" s="52"/>
      <c r="AL88" s="52"/>
      <c r="AM88" s="52"/>
      <c r="AN88" s="52"/>
      <c r="AO88" s="51"/>
      <c r="AP88" s="52"/>
      <c r="AQ88" s="52"/>
      <c r="AR88" s="52"/>
      <c r="AS88" s="52"/>
      <c r="AT88" s="51"/>
      <c r="AU88" s="52"/>
      <c r="AV88" s="52"/>
      <c r="AW88" s="52"/>
      <c r="AX88" s="52"/>
      <c r="AY88" s="51"/>
      <c r="AZ88" s="52"/>
      <c r="BA88" s="52"/>
      <c r="BB88" s="52"/>
      <c r="BC88" s="52"/>
      <c r="BD88" s="51"/>
      <c r="BE88" s="55"/>
      <c r="BF88" s="52"/>
      <c r="BG88" s="52"/>
      <c r="BH88" s="52"/>
      <c r="BI88" s="58"/>
      <c r="BJ88" s="52"/>
      <c r="BK88" s="52"/>
      <c r="BL88" s="52"/>
      <c r="BM88" s="52"/>
      <c r="BN88" s="58"/>
      <c r="BO88" s="52"/>
      <c r="BP88" s="52"/>
      <c r="BQ88" s="52"/>
      <c r="BR88" s="52"/>
      <c r="BS88" s="51"/>
      <c r="BT88" s="52"/>
      <c r="BU88" s="52"/>
      <c r="BV88" s="52"/>
      <c r="BW88" s="52"/>
      <c r="BX88" s="51"/>
      <c r="BY88" s="5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4"/>
      <c r="FS88" s="54"/>
      <c r="FT88" s="54"/>
      <c r="FU88" s="54"/>
      <c r="FV88" s="54"/>
      <c r="FW88" s="54"/>
      <c r="FX88" s="54"/>
      <c r="FY88" s="54"/>
      <c r="FZ88" s="54"/>
      <c r="GA88" s="54"/>
      <c r="GB88" s="54"/>
      <c r="GC88" s="54"/>
      <c r="GD88" s="54"/>
      <c r="GE88" s="54"/>
      <c r="GF88" s="54"/>
      <c r="GG88" s="54"/>
      <c r="GH88" s="54"/>
      <c r="GI88" s="54"/>
      <c r="GJ88" s="54"/>
      <c r="GK88" s="54"/>
      <c r="GL88" s="54"/>
      <c r="GM88" s="54"/>
      <c r="GN88" s="54"/>
      <c r="GO88" s="54"/>
      <c r="GP88" s="54"/>
      <c r="GQ88" s="54"/>
      <c r="GR88" s="54"/>
      <c r="GS88" s="54"/>
      <c r="GT88" s="54"/>
      <c r="GU88" s="54"/>
      <c r="GV88" s="54"/>
      <c r="GW88" s="54"/>
      <c r="GX88" s="54"/>
      <c r="GY88" s="54"/>
      <c r="GZ88" s="54"/>
      <c r="HA88" s="54"/>
      <c r="HB88" s="54"/>
      <c r="HC88" s="54"/>
      <c r="HD88" s="54"/>
      <c r="HE88" s="54"/>
      <c r="HF88" s="54"/>
      <c r="HG88" s="54"/>
      <c r="HH88" s="54"/>
      <c r="HI88" s="54"/>
      <c r="HJ88" s="54"/>
      <c r="HK88" s="54"/>
      <c r="HL88" s="54"/>
      <c r="HM88" s="54"/>
      <c r="HN88" s="54"/>
      <c r="HO88" s="54"/>
      <c r="HP88" s="54"/>
      <c r="HQ88" s="54"/>
      <c r="HR88" s="54"/>
      <c r="HS88" s="54"/>
      <c r="HT88" s="54"/>
      <c r="HU88" s="54"/>
      <c r="HV88" s="54"/>
      <c r="HW88" s="54"/>
      <c r="HX88" s="54"/>
      <c r="HY88" s="54"/>
      <c r="HZ88" s="54"/>
      <c r="IA88" s="54"/>
      <c r="IB88" s="54"/>
      <c r="IC88" s="54"/>
      <c r="ID88" s="54"/>
      <c r="IE88" s="54"/>
      <c r="IF88" s="54"/>
      <c r="IG88" s="54"/>
      <c r="IH88" s="54"/>
      <c r="II88" s="54"/>
      <c r="IJ88" s="54"/>
      <c r="IK88" s="54"/>
      <c r="IL88" s="54"/>
      <c r="IM88" s="54"/>
      <c r="IN88" s="54"/>
      <c r="IO88" s="54"/>
      <c r="IP88" s="54"/>
      <c r="IQ88" s="54"/>
      <c r="IR88" s="54"/>
      <c r="IS88" s="54"/>
    </row>
    <row x14ac:dyDescent="0.25" r="89" customHeight="1" ht="18">
      <c r="A89" s="54"/>
      <c r="B89" s="50"/>
      <c r="C89" s="249"/>
      <c r="D89" s="249"/>
      <c r="E89" s="249"/>
      <c r="F89" s="249"/>
      <c r="G89" s="50"/>
      <c r="H89" s="52"/>
      <c r="I89" s="52"/>
      <c r="J89" s="52"/>
      <c r="K89" s="52"/>
      <c r="L89" s="52"/>
      <c r="M89" s="52"/>
      <c r="N89" s="52"/>
      <c r="O89" s="52"/>
      <c r="P89" s="52"/>
      <c r="Q89" s="54"/>
      <c r="R89" s="51"/>
      <c r="S89" s="51"/>
      <c r="T89" s="51"/>
      <c r="U89" s="52"/>
      <c r="V89" s="52"/>
      <c r="W89" s="52"/>
      <c r="X89" s="52"/>
      <c r="Y89" s="92"/>
      <c r="Z89" s="51"/>
      <c r="AA89" s="54"/>
      <c r="AB89" s="51"/>
      <c r="AC89" s="51"/>
      <c r="AD89" s="51"/>
      <c r="AE89" s="52"/>
      <c r="AF89" s="52"/>
      <c r="AG89" s="52"/>
      <c r="AH89" s="52"/>
      <c r="AI89" s="92"/>
      <c r="AJ89" s="51"/>
      <c r="AK89" s="52"/>
      <c r="AL89" s="52"/>
      <c r="AM89" s="52"/>
      <c r="AN89" s="52"/>
      <c r="AO89" s="51"/>
      <c r="AP89" s="52"/>
      <c r="AQ89" s="52"/>
      <c r="AR89" s="52"/>
      <c r="AS89" s="52"/>
      <c r="AT89" s="51"/>
      <c r="AU89" s="52"/>
      <c r="AV89" s="52"/>
      <c r="AW89" s="52"/>
      <c r="AX89" s="52"/>
      <c r="AY89" s="51"/>
      <c r="AZ89" s="52"/>
      <c r="BA89" s="52"/>
      <c r="BB89" s="52"/>
      <c r="BC89" s="52"/>
      <c r="BD89" s="51"/>
      <c r="BE89" s="55"/>
      <c r="BF89" s="52"/>
      <c r="BG89" s="52"/>
      <c r="BH89" s="52"/>
      <c r="BI89" s="58"/>
      <c r="BJ89" s="52"/>
      <c r="BK89" s="52"/>
      <c r="BL89" s="52"/>
      <c r="BM89" s="52"/>
      <c r="BN89" s="58"/>
      <c r="BO89" s="52"/>
      <c r="BP89" s="52"/>
      <c r="BQ89" s="52"/>
      <c r="BR89" s="52"/>
      <c r="BS89" s="51"/>
      <c r="BT89" s="52"/>
      <c r="BU89" s="52"/>
      <c r="BV89" s="52"/>
      <c r="BW89" s="52"/>
      <c r="BX89" s="51"/>
      <c r="BY89" s="5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</row>
    <row x14ac:dyDescent="0.25" r="90" customHeight="1" ht="18">
      <c r="A90" s="54"/>
      <c r="B90" s="50"/>
      <c r="C90" s="249"/>
      <c r="D90" s="249"/>
      <c r="E90" s="249"/>
      <c r="F90" s="249"/>
      <c r="G90" s="50"/>
      <c r="H90" s="52"/>
      <c r="I90" s="52"/>
      <c r="J90" s="52"/>
      <c r="K90" s="52"/>
      <c r="L90" s="52"/>
      <c r="M90" s="52"/>
      <c r="N90" s="52"/>
      <c r="O90" s="52"/>
      <c r="P90" s="52"/>
      <c r="Q90" s="54"/>
      <c r="R90" s="51"/>
      <c r="S90" s="51"/>
      <c r="T90" s="51"/>
      <c r="U90" s="52"/>
      <c r="V90" s="52"/>
      <c r="W90" s="52"/>
      <c r="X90" s="52"/>
      <c r="Y90" s="92"/>
      <c r="Z90" s="51"/>
      <c r="AA90" s="54"/>
      <c r="AB90" s="51"/>
      <c r="AC90" s="51"/>
      <c r="AD90" s="51"/>
      <c r="AE90" s="52"/>
      <c r="AF90" s="52"/>
      <c r="AG90" s="52"/>
      <c r="AH90" s="52"/>
      <c r="AI90" s="92"/>
      <c r="AJ90" s="51"/>
      <c r="AK90" s="52"/>
      <c r="AL90" s="52"/>
      <c r="AM90" s="52"/>
      <c r="AN90" s="52"/>
      <c r="AO90" s="51"/>
      <c r="AP90" s="52"/>
      <c r="AQ90" s="52"/>
      <c r="AR90" s="52"/>
      <c r="AS90" s="52"/>
      <c r="AT90" s="51"/>
      <c r="AU90" s="52"/>
      <c r="AV90" s="52"/>
      <c r="AW90" s="52"/>
      <c r="AX90" s="52"/>
      <c r="AY90" s="51"/>
      <c r="AZ90" s="52"/>
      <c r="BA90" s="52"/>
      <c r="BB90" s="52"/>
      <c r="BC90" s="52"/>
      <c r="BD90" s="51"/>
      <c r="BE90" s="55"/>
      <c r="BF90" s="52"/>
      <c r="BG90" s="52"/>
      <c r="BH90" s="52"/>
      <c r="BI90" s="58"/>
      <c r="BJ90" s="52"/>
      <c r="BK90" s="52"/>
      <c r="BL90" s="52"/>
      <c r="BM90" s="52"/>
      <c r="BN90" s="58"/>
      <c r="BO90" s="52"/>
      <c r="BP90" s="52"/>
      <c r="BQ90" s="52"/>
      <c r="BR90" s="52"/>
      <c r="BS90" s="51"/>
      <c r="BT90" s="52"/>
      <c r="BU90" s="52"/>
      <c r="BV90" s="52"/>
      <c r="BW90" s="52"/>
      <c r="BX90" s="51"/>
      <c r="BY90" s="5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</row>
    <row x14ac:dyDescent="0.25" r="91" customHeight="1" ht="18">
      <c r="A91" s="54"/>
      <c r="B91" s="50"/>
      <c r="C91" s="249"/>
      <c r="D91" s="249"/>
      <c r="E91" s="249"/>
      <c r="F91" s="249"/>
      <c r="G91" s="50"/>
      <c r="H91" s="52"/>
      <c r="I91" s="181"/>
      <c r="J91" s="52"/>
      <c r="K91" s="52"/>
      <c r="L91" s="52"/>
      <c r="M91" s="52"/>
      <c r="N91" s="52"/>
      <c r="O91" s="52"/>
      <c r="P91" s="52"/>
      <c r="Q91" s="54"/>
      <c r="R91" s="51"/>
      <c r="S91" s="51"/>
      <c r="T91" s="51"/>
      <c r="U91" s="52"/>
      <c r="V91" s="52"/>
      <c r="W91" s="52"/>
      <c r="X91" s="52"/>
      <c r="Y91" s="92"/>
      <c r="Z91" s="51"/>
      <c r="AA91" s="54"/>
      <c r="AB91" s="51"/>
      <c r="AC91" s="51"/>
      <c r="AD91" s="51"/>
      <c r="AE91" s="52"/>
      <c r="AF91" s="52"/>
      <c r="AG91" s="52"/>
      <c r="AH91" s="52"/>
      <c r="AI91" s="92"/>
      <c r="AJ91" s="51"/>
      <c r="AK91" s="52"/>
      <c r="AL91" s="52"/>
      <c r="AM91" s="52"/>
      <c r="AN91" s="52"/>
      <c r="AO91" s="51"/>
      <c r="AP91" s="52"/>
      <c r="AQ91" s="52"/>
      <c r="AR91" s="52"/>
      <c r="AS91" s="52"/>
      <c r="AT91" s="51"/>
      <c r="AU91" s="52"/>
      <c r="AV91" s="52"/>
      <c r="AW91" s="52"/>
      <c r="AX91" s="52"/>
      <c r="AY91" s="51"/>
      <c r="AZ91" s="52"/>
      <c r="BA91" s="52"/>
      <c r="BB91" s="52"/>
      <c r="BC91" s="52"/>
      <c r="BD91" s="51"/>
      <c r="BE91" s="55"/>
      <c r="BF91" s="52"/>
      <c r="BG91" s="52"/>
      <c r="BH91" s="52"/>
      <c r="BI91" s="58"/>
      <c r="BJ91" s="52"/>
      <c r="BK91" s="52"/>
      <c r="BL91" s="52"/>
      <c r="BM91" s="52"/>
      <c r="BN91" s="58"/>
      <c r="BO91" s="52"/>
      <c r="BP91" s="52"/>
      <c r="BQ91" s="52"/>
      <c r="BR91" s="52"/>
      <c r="BS91" s="51"/>
      <c r="BT91" s="52"/>
      <c r="BU91" s="52"/>
      <c r="BV91" s="52"/>
      <c r="BW91" s="52"/>
      <c r="BX91" s="51"/>
      <c r="BY91" s="5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</row>
    <row x14ac:dyDescent="0.25" r="92" customHeight="1" ht="18">
      <c r="A92" s="54"/>
      <c r="B92" s="50"/>
      <c r="C92" s="249"/>
      <c r="D92" s="249"/>
      <c r="E92" s="249"/>
      <c r="F92" s="249"/>
      <c r="G92" s="50"/>
      <c r="H92" s="52"/>
      <c r="I92" s="52"/>
      <c r="J92" s="52"/>
      <c r="K92" s="52"/>
      <c r="L92" s="52"/>
      <c r="M92" s="52"/>
      <c r="N92" s="52"/>
      <c r="O92" s="52"/>
      <c r="P92" s="52"/>
      <c r="Q92" s="54"/>
      <c r="R92" s="51"/>
      <c r="S92" s="51"/>
      <c r="T92" s="51"/>
      <c r="U92" s="52"/>
      <c r="V92" s="52"/>
      <c r="W92" s="52"/>
      <c r="X92" s="52"/>
      <c r="Y92" s="92"/>
      <c r="Z92" s="51"/>
      <c r="AA92" s="54"/>
      <c r="AB92" s="51"/>
      <c r="AC92" s="51"/>
      <c r="AD92" s="51"/>
      <c r="AE92" s="52"/>
      <c r="AF92" s="52"/>
      <c r="AG92" s="52"/>
      <c r="AH92" s="52"/>
      <c r="AI92" s="92"/>
      <c r="AJ92" s="51"/>
      <c r="AK92" s="52"/>
      <c r="AL92" s="52"/>
      <c r="AM92" s="52"/>
      <c r="AN92" s="52"/>
      <c r="AO92" s="51"/>
      <c r="AP92" s="52"/>
      <c r="AQ92" s="52"/>
      <c r="AR92" s="52"/>
      <c r="AS92" s="52"/>
      <c r="AT92" s="51"/>
      <c r="AU92" s="52"/>
      <c r="AV92" s="52"/>
      <c r="AW92" s="52"/>
      <c r="AX92" s="52"/>
      <c r="AY92" s="51"/>
      <c r="AZ92" s="52"/>
      <c r="BA92" s="52"/>
      <c r="BB92" s="52"/>
      <c r="BC92" s="52"/>
      <c r="BD92" s="51"/>
      <c r="BE92" s="55"/>
      <c r="BF92" s="52"/>
      <c r="BG92" s="52"/>
      <c r="BH92" s="52"/>
      <c r="BI92" s="58"/>
      <c r="BJ92" s="52"/>
      <c r="BK92" s="52"/>
      <c r="BL92" s="52"/>
      <c r="BM92" s="52"/>
      <c r="BN92" s="58"/>
      <c r="BO92" s="52"/>
      <c r="BP92" s="52"/>
      <c r="BQ92" s="52"/>
      <c r="BR92" s="52"/>
      <c r="BS92" s="51"/>
      <c r="BT92" s="52"/>
      <c r="BU92" s="52"/>
      <c r="BV92" s="52"/>
      <c r="BW92" s="52"/>
      <c r="BX92" s="51"/>
      <c r="BY92" s="5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</row>
    <row x14ac:dyDescent="0.25" r="93" customHeight="1" ht="18">
      <c r="A93" s="54"/>
      <c r="B93" s="50"/>
      <c r="C93" s="249"/>
      <c r="D93" s="249"/>
      <c r="E93" s="249"/>
      <c r="F93" s="249"/>
      <c r="G93" s="50"/>
      <c r="H93" s="52"/>
      <c r="I93" s="52"/>
      <c r="J93" s="52"/>
      <c r="K93" s="52"/>
      <c r="L93" s="52"/>
      <c r="M93" s="52"/>
      <c r="N93" s="52"/>
      <c r="O93" s="52"/>
      <c r="P93" s="52"/>
      <c r="Q93" s="54"/>
      <c r="R93" s="51"/>
      <c r="S93" s="51"/>
      <c r="T93" s="51"/>
      <c r="U93" s="52"/>
      <c r="V93" s="52"/>
      <c r="W93" s="52"/>
      <c r="X93" s="52"/>
      <c r="Y93" s="92"/>
      <c r="Z93" s="51"/>
      <c r="AA93" s="54"/>
      <c r="AB93" s="51"/>
      <c r="AC93" s="51"/>
      <c r="AD93" s="51"/>
      <c r="AE93" s="52"/>
      <c r="AF93" s="52"/>
      <c r="AG93" s="52"/>
      <c r="AH93" s="52"/>
      <c r="AI93" s="92"/>
      <c r="AJ93" s="51"/>
      <c r="AK93" s="52"/>
      <c r="AL93" s="52"/>
      <c r="AM93" s="52"/>
      <c r="AN93" s="52"/>
      <c r="AO93" s="51"/>
      <c r="AP93" s="52"/>
      <c r="AQ93" s="52"/>
      <c r="AR93" s="52"/>
      <c r="AS93" s="52"/>
      <c r="AT93" s="51"/>
      <c r="AU93" s="52"/>
      <c r="AV93" s="52"/>
      <c r="AW93" s="52"/>
      <c r="AX93" s="52"/>
      <c r="AY93" s="51"/>
      <c r="AZ93" s="52"/>
      <c r="BA93" s="52"/>
      <c r="BB93" s="52"/>
      <c r="BC93" s="52"/>
      <c r="BD93" s="51"/>
      <c r="BE93" s="55"/>
      <c r="BF93" s="52"/>
      <c r="BG93" s="52"/>
      <c r="BH93" s="52"/>
      <c r="BI93" s="58"/>
      <c r="BJ93" s="52"/>
      <c r="BK93" s="52"/>
      <c r="BL93" s="52"/>
      <c r="BM93" s="52"/>
      <c r="BN93" s="58"/>
      <c r="BO93" s="52"/>
      <c r="BP93" s="52"/>
      <c r="BQ93" s="52"/>
      <c r="BR93" s="52"/>
      <c r="BS93" s="51"/>
      <c r="BT93" s="52"/>
      <c r="BU93" s="52"/>
      <c r="BV93" s="52"/>
      <c r="BW93" s="52"/>
      <c r="BX93" s="51"/>
      <c r="BY93" s="5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</row>
    <row x14ac:dyDescent="0.25" r="94" customHeight="1" ht="18">
      <c r="A94" s="54"/>
      <c r="B94" s="50"/>
      <c r="C94" s="249"/>
      <c r="D94" s="249"/>
      <c r="E94" s="249"/>
      <c r="F94" s="249"/>
      <c r="G94" s="50"/>
      <c r="H94" s="52"/>
      <c r="I94" s="52"/>
      <c r="J94" s="52"/>
      <c r="K94" s="52"/>
      <c r="L94" s="52"/>
      <c r="M94" s="52"/>
      <c r="N94" s="52"/>
      <c r="O94" s="52"/>
      <c r="P94" s="52"/>
      <c r="Q94" s="54"/>
      <c r="R94" s="51"/>
      <c r="S94" s="51"/>
      <c r="T94" s="51"/>
      <c r="U94" s="52"/>
      <c r="V94" s="52"/>
      <c r="W94" s="52"/>
      <c r="X94" s="52"/>
      <c r="Y94" s="92"/>
      <c r="Z94" s="51"/>
      <c r="AA94" s="54"/>
      <c r="AB94" s="51"/>
      <c r="AC94" s="51"/>
      <c r="AD94" s="51"/>
      <c r="AE94" s="52"/>
      <c r="AF94" s="52"/>
      <c r="AG94" s="52"/>
      <c r="AH94" s="52"/>
      <c r="AI94" s="92"/>
      <c r="AJ94" s="51"/>
      <c r="AK94" s="52"/>
      <c r="AL94" s="52"/>
      <c r="AM94" s="52"/>
      <c r="AN94" s="52"/>
      <c r="AO94" s="51"/>
      <c r="AP94" s="52"/>
      <c r="AQ94" s="52"/>
      <c r="AR94" s="52"/>
      <c r="AS94" s="52"/>
      <c r="AT94" s="51"/>
      <c r="AU94" s="52"/>
      <c r="AV94" s="52"/>
      <c r="AW94" s="52"/>
      <c r="AX94" s="52"/>
      <c r="AY94" s="51"/>
      <c r="AZ94" s="52"/>
      <c r="BA94" s="52"/>
      <c r="BB94" s="52"/>
      <c r="BC94" s="52"/>
      <c r="BD94" s="51"/>
      <c r="BE94" s="55"/>
      <c r="BF94" s="52"/>
      <c r="BG94" s="52"/>
      <c r="BH94" s="52"/>
      <c r="BI94" s="58"/>
      <c r="BJ94" s="52"/>
      <c r="BK94" s="52"/>
      <c r="BL94" s="52"/>
      <c r="BM94" s="52"/>
      <c r="BN94" s="58"/>
      <c r="BO94" s="52"/>
      <c r="BP94" s="52"/>
      <c r="BQ94" s="52"/>
      <c r="BR94" s="52"/>
      <c r="BS94" s="51"/>
      <c r="BT94" s="52"/>
      <c r="BU94" s="52"/>
      <c r="BV94" s="52"/>
      <c r="BW94" s="52"/>
      <c r="BX94" s="51"/>
      <c r="BY94" s="5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/>
      <c r="FW94" s="54"/>
      <c r="FX94" s="54"/>
      <c r="FY94" s="54"/>
      <c r="FZ94" s="54"/>
      <c r="GA94" s="54"/>
      <c r="GB94" s="54"/>
      <c r="GC94" s="54"/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/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/>
      <c r="HR94" s="54"/>
      <c r="HS94" s="54"/>
      <c r="HT94" s="54"/>
      <c r="HU94" s="54"/>
      <c r="HV94" s="54"/>
      <c r="HW94" s="54"/>
      <c r="HX94" s="54"/>
      <c r="HY94" s="54"/>
      <c r="HZ94" s="54"/>
      <c r="IA94" s="54"/>
      <c r="IB94" s="54"/>
      <c r="IC94" s="54"/>
      <c r="ID94" s="54"/>
      <c r="IE94" s="54"/>
      <c r="IF94" s="54"/>
      <c r="IG94" s="54"/>
      <c r="IH94" s="54"/>
      <c r="II94" s="54"/>
      <c r="IJ94" s="54"/>
      <c r="IK94" s="54"/>
      <c r="IL94" s="54"/>
      <c r="IM94" s="54"/>
      <c r="IN94" s="54"/>
      <c r="IO94" s="54"/>
      <c r="IP94" s="54"/>
      <c r="IQ94" s="54"/>
      <c r="IR94" s="54"/>
      <c r="IS94" s="54"/>
    </row>
    <row x14ac:dyDescent="0.25" r="95" customHeight="1" ht="18">
      <c r="A95" s="54"/>
      <c r="B95" s="50"/>
      <c r="C95" s="249"/>
      <c r="D95" s="249"/>
      <c r="E95" s="249"/>
      <c r="F95" s="249"/>
      <c r="G95" s="50"/>
      <c r="H95" s="52"/>
      <c r="I95" s="52"/>
      <c r="J95" s="52"/>
      <c r="K95" s="52"/>
      <c r="L95" s="52"/>
      <c r="M95" s="52"/>
      <c r="N95" s="52"/>
      <c r="O95" s="52"/>
      <c r="P95" s="52"/>
      <c r="Q95" s="54"/>
      <c r="R95" s="51"/>
      <c r="S95" s="51"/>
      <c r="T95" s="51"/>
      <c r="U95" s="52"/>
      <c r="V95" s="52"/>
      <c r="W95" s="52"/>
      <c r="X95" s="52"/>
      <c r="Y95" s="92"/>
      <c r="Z95" s="51"/>
      <c r="AA95" s="54"/>
      <c r="AB95" s="51"/>
      <c r="AC95" s="51"/>
      <c r="AD95" s="51"/>
      <c r="AE95" s="52"/>
      <c r="AF95" s="52"/>
      <c r="AG95" s="52"/>
      <c r="AH95" s="52"/>
      <c r="AI95" s="92"/>
      <c r="AJ95" s="51"/>
      <c r="AK95" s="52"/>
      <c r="AL95" s="52"/>
      <c r="AM95" s="52"/>
      <c r="AN95" s="52"/>
      <c r="AO95" s="51"/>
      <c r="AP95" s="52"/>
      <c r="AQ95" s="52"/>
      <c r="AR95" s="52"/>
      <c r="AS95" s="52"/>
      <c r="AT95" s="51"/>
      <c r="AU95" s="52"/>
      <c r="AV95" s="52"/>
      <c r="AW95" s="52"/>
      <c r="AX95" s="52"/>
      <c r="AY95" s="51"/>
      <c r="AZ95" s="52"/>
      <c r="BA95" s="52"/>
      <c r="BB95" s="52"/>
      <c r="BC95" s="52"/>
      <c r="BD95" s="51"/>
      <c r="BE95" s="55"/>
      <c r="BF95" s="52"/>
      <c r="BG95" s="52"/>
      <c r="BH95" s="52"/>
      <c r="BI95" s="58"/>
      <c r="BJ95" s="52"/>
      <c r="BK95" s="52"/>
      <c r="BL95" s="52"/>
      <c r="BM95" s="52"/>
      <c r="BN95" s="58"/>
      <c r="BO95" s="52"/>
      <c r="BP95" s="52"/>
      <c r="BQ95" s="52"/>
      <c r="BR95" s="52"/>
      <c r="BS95" s="51"/>
      <c r="BT95" s="52"/>
      <c r="BU95" s="52"/>
      <c r="BV95" s="52"/>
      <c r="BW95" s="52"/>
      <c r="BX95" s="51"/>
      <c r="BY95" s="5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/>
      <c r="GD95" s="54"/>
      <c r="GE95" s="54"/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</row>
    <row x14ac:dyDescent="0.25" r="96" customHeight="1" ht="18">
      <c r="A96" s="54"/>
      <c r="B96" s="50"/>
      <c r="C96" s="249"/>
      <c r="D96" s="249"/>
      <c r="E96" s="249"/>
      <c r="F96" s="249"/>
      <c r="G96" s="50"/>
      <c r="H96" s="52"/>
      <c r="I96" s="52"/>
      <c r="J96" s="52"/>
      <c r="K96" s="52"/>
      <c r="L96" s="52"/>
      <c r="M96" s="52"/>
      <c r="N96" s="52"/>
      <c r="O96" s="52"/>
      <c r="P96" s="52"/>
      <c r="Q96" s="54"/>
      <c r="R96" s="51"/>
      <c r="S96" s="51"/>
      <c r="T96" s="51"/>
      <c r="U96" s="52"/>
      <c r="V96" s="52"/>
      <c r="W96" s="52"/>
      <c r="X96" s="52"/>
      <c r="Y96" s="92"/>
      <c r="Z96" s="51"/>
      <c r="AA96" s="54"/>
      <c r="AB96" s="51"/>
      <c r="AC96" s="51"/>
      <c r="AD96" s="51"/>
      <c r="AE96" s="52"/>
      <c r="AF96" s="52"/>
      <c r="AG96" s="52"/>
      <c r="AH96" s="52"/>
      <c r="AI96" s="92"/>
      <c r="AJ96" s="51"/>
      <c r="AK96" s="52"/>
      <c r="AL96" s="52"/>
      <c r="AM96" s="52"/>
      <c r="AN96" s="52"/>
      <c r="AO96" s="51"/>
      <c r="AP96" s="52"/>
      <c r="AQ96" s="52"/>
      <c r="AR96" s="52"/>
      <c r="AS96" s="52"/>
      <c r="AT96" s="51"/>
      <c r="AU96" s="52"/>
      <c r="AV96" s="52"/>
      <c r="AW96" s="52"/>
      <c r="AX96" s="52"/>
      <c r="AY96" s="51"/>
      <c r="AZ96" s="52"/>
      <c r="BA96" s="52"/>
      <c r="BB96" s="52"/>
      <c r="BC96" s="52"/>
      <c r="BD96" s="51"/>
      <c r="BE96" s="55"/>
      <c r="BF96" s="52"/>
      <c r="BG96" s="52"/>
      <c r="BH96" s="52"/>
      <c r="BI96" s="58"/>
      <c r="BJ96" s="52"/>
      <c r="BK96" s="52"/>
      <c r="BL96" s="52"/>
      <c r="BM96" s="52"/>
      <c r="BN96" s="58"/>
      <c r="BO96" s="52"/>
      <c r="BP96" s="52"/>
      <c r="BQ96" s="52"/>
      <c r="BR96" s="52"/>
      <c r="BS96" s="51"/>
      <c r="BT96" s="52"/>
      <c r="BU96" s="52"/>
      <c r="BV96" s="52"/>
      <c r="BW96" s="52"/>
      <c r="BX96" s="51"/>
      <c r="BY96" s="5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/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</row>
    <row x14ac:dyDescent="0.25" r="97" customHeight="1" ht="18">
      <c r="A97" s="54"/>
      <c r="B97" s="50"/>
      <c r="C97" s="249"/>
      <c r="D97" s="249"/>
      <c r="E97" s="249"/>
      <c r="F97" s="249"/>
      <c r="G97" s="50"/>
      <c r="H97" s="52"/>
      <c r="I97" s="52"/>
      <c r="J97" s="52"/>
      <c r="K97" s="52"/>
      <c r="L97" s="52"/>
      <c r="M97" s="52"/>
      <c r="N97" s="52"/>
      <c r="O97" s="52"/>
      <c r="P97" s="52"/>
      <c r="Q97" s="54"/>
      <c r="R97" s="51"/>
      <c r="S97" s="51"/>
      <c r="T97" s="51"/>
      <c r="U97" s="52"/>
      <c r="V97" s="52"/>
      <c r="W97" s="52"/>
      <c r="X97" s="52"/>
      <c r="Y97" s="92"/>
      <c r="Z97" s="51"/>
      <c r="AA97" s="54"/>
      <c r="AB97" s="51"/>
      <c r="AC97" s="51"/>
      <c r="AD97" s="51"/>
      <c r="AE97" s="52"/>
      <c r="AF97" s="52"/>
      <c r="AG97" s="52"/>
      <c r="AH97" s="52"/>
      <c r="AI97" s="92"/>
      <c r="AJ97" s="51"/>
      <c r="AK97" s="52"/>
      <c r="AL97" s="52"/>
      <c r="AM97" s="52"/>
      <c r="AN97" s="52"/>
      <c r="AO97" s="51"/>
      <c r="AP97" s="52"/>
      <c r="AQ97" s="52"/>
      <c r="AR97" s="52"/>
      <c r="AS97" s="52"/>
      <c r="AT97" s="51"/>
      <c r="AU97" s="52"/>
      <c r="AV97" s="52"/>
      <c r="AW97" s="52"/>
      <c r="AX97" s="52"/>
      <c r="AY97" s="51"/>
      <c r="AZ97" s="52"/>
      <c r="BA97" s="52"/>
      <c r="BB97" s="52"/>
      <c r="BC97" s="52"/>
      <c r="BD97" s="51"/>
      <c r="BE97" s="55"/>
      <c r="BF97" s="52"/>
      <c r="BG97" s="52"/>
      <c r="BH97" s="52"/>
      <c r="BI97" s="58"/>
      <c r="BJ97" s="52"/>
      <c r="BK97" s="52"/>
      <c r="BL97" s="52"/>
      <c r="BM97" s="52"/>
      <c r="BN97" s="58"/>
      <c r="BO97" s="52"/>
      <c r="BP97" s="52"/>
      <c r="BQ97" s="52"/>
      <c r="BR97" s="52"/>
      <c r="BS97" s="51"/>
      <c r="BT97" s="52"/>
      <c r="BU97" s="52"/>
      <c r="BV97" s="52"/>
      <c r="BW97" s="52"/>
      <c r="BX97" s="51"/>
      <c r="BY97" s="5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4"/>
      <c r="FS97" s="54"/>
      <c r="FT97" s="54"/>
      <c r="FU97" s="54"/>
      <c r="FV97" s="54"/>
      <c r="FW97" s="54"/>
      <c r="FX97" s="54"/>
      <c r="FY97" s="54"/>
      <c r="FZ97" s="54"/>
      <c r="GA97" s="54"/>
      <c r="GB97" s="54"/>
      <c r="GC97" s="54"/>
      <c r="GD97" s="54"/>
      <c r="GE97" s="54"/>
      <c r="GF97" s="54"/>
      <c r="GG97" s="54"/>
      <c r="GH97" s="54"/>
      <c r="GI97" s="54"/>
      <c r="GJ97" s="54"/>
      <c r="GK97" s="54"/>
      <c r="GL97" s="54"/>
      <c r="GM97" s="54"/>
      <c r="GN97" s="54"/>
      <c r="GO97" s="54"/>
      <c r="GP97" s="54"/>
      <c r="GQ97" s="54"/>
      <c r="GR97" s="54"/>
      <c r="GS97" s="54"/>
      <c r="GT97" s="54"/>
      <c r="GU97" s="54"/>
      <c r="GV97" s="54"/>
      <c r="GW97" s="54"/>
      <c r="GX97" s="54"/>
      <c r="GY97" s="54"/>
      <c r="GZ97" s="54"/>
      <c r="HA97" s="54"/>
      <c r="HB97" s="54"/>
      <c r="HC97" s="54"/>
      <c r="HD97" s="54"/>
      <c r="HE97" s="54"/>
      <c r="HF97" s="54"/>
      <c r="HG97" s="54"/>
      <c r="HH97" s="54"/>
      <c r="HI97" s="54"/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/>
      <c r="IG97" s="54"/>
      <c r="IH97" s="54"/>
      <c r="II97" s="54"/>
      <c r="IJ97" s="54"/>
      <c r="IK97" s="54"/>
      <c r="IL97" s="54"/>
      <c r="IM97" s="54"/>
      <c r="IN97" s="54"/>
      <c r="IO97" s="54"/>
      <c r="IP97" s="54"/>
      <c r="IQ97" s="54"/>
      <c r="IR97" s="54"/>
      <c r="IS97" s="54"/>
    </row>
    <row x14ac:dyDescent="0.25" r="98" customHeight="1" ht="18">
      <c r="A98" s="54"/>
      <c r="B98" s="50"/>
      <c r="C98" s="249"/>
      <c r="D98" s="249"/>
      <c r="E98" s="249"/>
      <c r="F98" s="249"/>
      <c r="G98" s="50"/>
      <c r="H98" s="52"/>
      <c r="I98" s="52"/>
      <c r="J98" s="52"/>
      <c r="K98" s="52"/>
      <c r="L98" s="52"/>
      <c r="M98" s="52"/>
      <c r="N98" s="52"/>
      <c r="O98" s="52"/>
      <c r="P98" s="52"/>
      <c r="Q98" s="54"/>
      <c r="R98" s="51"/>
      <c r="S98" s="51"/>
      <c r="T98" s="51"/>
      <c r="U98" s="52"/>
      <c r="V98" s="52"/>
      <c r="W98" s="52"/>
      <c r="X98" s="52"/>
      <c r="Y98" s="92"/>
      <c r="Z98" s="51"/>
      <c r="AA98" s="54"/>
      <c r="AB98" s="51"/>
      <c r="AC98" s="51"/>
      <c r="AD98" s="51"/>
      <c r="AE98" s="52"/>
      <c r="AF98" s="52"/>
      <c r="AG98" s="52"/>
      <c r="AH98" s="52"/>
      <c r="AI98" s="92"/>
      <c r="AJ98" s="51"/>
      <c r="AK98" s="52"/>
      <c r="AL98" s="52"/>
      <c r="AM98" s="52"/>
      <c r="AN98" s="52"/>
      <c r="AO98" s="51"/>
      <c r="AP98" s="52"/>
      <c r="AQ98" s="52"/>
      <c r="AR98" s="52"/>
      <c r="AS98" s="52"/>
      <c r="AT98" s="51"/>
      <c r="AU98" s="52"/>
      <c r="AV98" s="52"/>
      <c r="AW98" s="52"/>
      <c r="AX98" s="52"/>
      <c r="AY98" s="51"/>
      <c r="AZ98" s="52"/>
      <c r="BA98" s="52"/>
      <c r="BB98" s="52"/>
      <c r="BC98" s="52"/>
      <c r="BD98" s="51"/>
      <c r="BE98" s="55"/>
      <c r="BF98" s="52"/>
      <c r="BG98" s="52"/>
      <c r="BH98" s="52"/>
      <c r="BI98" s="58"/>
      <c r="BJ98" s="52"/>
      <c r="BK98" s="52"/>
      <c r="BL98" s="52"/>
      <c r="BM98" s="52"/>
      <c r="BN98" s="58"/>
      <c r="BO98" s="52"/>
      <c r="BP98" s="52"/>
      <c r="BQ98" s="52"/>
      <c r="BR98" s="52"/>
      <c r="BS98" s="51"/>
      <c r="BT98" s="52"/>
      <c r="BU98" s="52"/>
      <c r="BV98" s="52"/>
      <c r="BW98" s="52"/>
      <c r="BX98" s="51"/>
      <c r="BY98" s="5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/>
      <c r="IJ98" s="54"/>
      <c r="IK98" s="54"/>
      <c r="IL98" s="54"/>
      <c r="IM98" s="54"/>
      <c r="IN98" s="54"/>
      <c r="IO98" s="54"/>
      <c r="IP98" s="54"/>
      <c r="IQ98" s="54"/>
      <c r="IR98" s="54"/>
      <c r="IS98" s="54"/>
    </row>
    <row x14ac:dyDescent="0.25" r="99" customHeight="1" ht="18">
      <c r="A99" s="54"/>
      <c r="B99" s="50"/>
      <c r="C99" s="249"/>
      <c r="D99" s="249"/>
      <c r="E99" s="249"/>
      <c r="F99" s="249"/>
      <c r="G99" s="50"/>
      <c r="H99" s="52"/>
      <c r="I99" s="52"/>
      <c r="J99" s="52"/>
      <c r="K99" s="52"/>
      <c r="L99" s="52"/>
      <c r="M99" s="52"/>
      <c r="N99" s="52"/>
      <c r="O99" s="52"/>
      <c r="P99" s="52"/>
      <c r="Q99" s="54"/>
      <c r="R99" s="51"/>
      <c r="S99" s="51"/>
      <c r="T99" s="51"/>
      <c r="U99" s="52"/>
      <c r="V99" s="52"/>
      <c r="W99" s="52"/>
      <c r="X99" s="52"/>
      <c r="Y99" s="92"/>
      <c r="Z99" s="51"/>
      <c r="AA99" s="54"/>
      <c r="AB99" s="51"/>
      <c r="AC99" s="51"/>
      <c r="AD99" s="51"/>
      <c r="AE99" s="52"/>
      <c r="AF99" s="52"/>
      <c r="AG99" s="52"/>
      <c r="AH99" s="52"/>
      <c r="AI99" s="92"/>
      <c r="AJ99" s="51"/>
      <c r="AK99" s="52"/>
      <c r="AL99" s="52"/>
      <c r="AM99" s="52"/>
      <c r="AN99" s="52"/>
      <c r="AO99" s="51"/>
      <c r="AP99" s="52"/>
      <c r="AQ99" s="52"/>
      <c r="AR99" s="52"/>
      <c r="AS99" s="52"/>
      <c r="AT99" s="51"/>
      <c r="AU99" s="52"/>
      <c r="AV99" s="52"/>
      <c r="AW99" s="52"/>
      <c r="AX99" s="52"/>
      <c r="AY99" s="51"/>
      <c r="AZ99" s="52"/>
      <c r="BA99" s="52"/>
      <c r="BB99" s="52"/>
      <c r="BC99" s="52"/>
      <c r="BD99" s="51"/>
      <c r="BE99" s="55"/>
      <c r="BF99" s="52"/>
      <c r="BG99" s="52"/>
      <c r="BH99" s="52"/>
      <c r="BI99" s="58"/>
      <c r="BJ99" s="52"/>
      <c r="BK99" s="52"/>
      <c r="BL99" s="52"/>
      <c r="BM99" s="52"/>
      <c r="BN99" s="58"/>
      <c r="BO99" s="52"/>
      <c r="BP99" s="52"/>
      <c r="BQ99" s="52"/>
      <c r="BR99" s="52"/>
      <c r="BS99" s="51"/>
      <c r="BT99" s="52"/>
      <c r="BU99" s="52"/>
      <c r="BV99" s="52"/>
      <c r="BW99" s="52"/>
      <c r="BX99" s="51"/>
      <c r="BY99" s="5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4"/>
      <c r="FS99" s="54"/>
      <c r="FT99" s="54"/>
      <c r="FU99" s="54"/>
      <c r="FV99" s="54"/>
      <c r="FW99" s="54"/>
      <c r="FX99" s="54"/>
      <c r="FY99" s="54"/>
      <c r="FZ99" s="54"/>
      <c r="GA99" s="54"/>
      <c r="GB99" s="54"/>
      <c r="GC99" s="54"/>
      <c r="GD99" s="54"/>
      <c r="GE99" s="54"/>
      <c r="GF99" s="54"/>
      <c r="GG99" s="54"/>
      <c r="GH99" s="54"/>
      <c r="GI99" s="54"/>
      <c r="GJ99" s="54"/>
      <c r="GK99" s="54"/>
      <c r="GL99" s="54"/>
      <c r="GM99" s="54"/>
      <c r="GN99" s="54"/>
      <c r="GO99" s="54"/>
      <c r="GP99" s="54"/>
      <c r="GQ99" s="54"/>
      <c r="GR99" s="54"/>
      <c r="GS99" s="54"/>
      <c r="GT99" s="54"/>
      <c r="GU99" s="54"/>
      <c r="GV99" s="54"/>
      <c r="GW99" s="54"/>
      <c r="GX99" s="54"/>
      <c r="GY99" s="54"/>
      <c r="GZ99" s="54"/>
      <c r="HA99" s="54"/>
      <c r="HB99" s="54"/>
      <c r="HC99" s="54"/>
      <c r="HD99" s="54"/>
      <c r="HE99" s="54"/>
      <c r="HF99" s="54"/>
      <c r="HG99" s="54"/>
      <c r="HH99" s="54"/>
      <c r="HI99" s="54"/>
      <c r="HJ99" s="54"/>
      <c r="HK99" s="54"/>
      <c r="HL99" s="54"/>
      <c r="HM99" s="54"/>
      <c r="HN99" s="54"/>
      <c r="HO99" s="54"/>
      <c r="HP99" s="54"/>
      <c r="HQ99" s="54"/>
      <c r="HR99" s="54"/>
      <c r="HS99" s="54"/>
      <c r="HT99" s="54"/>
      <c r="HU99" s="54"/>
      <c r="HV99" s="54"/>
      <c r="HW99" s="54"/>
      <c r="HX99" s="54"/>
      <c r="HY99" s="54"/>
      <c r="HZ99" s="54"/>
      <c r="IA99" s="54"/>
      <c r="IB99" s="54"/>
      <c r="IC99" s="54"/>
      <c r="ID99" s="54"/>
      <c r="IE99" s="54"/>
      <c r="IF99" s="54"/>
      <c r="IG99" s="54"/>
      <c r="IH99" s="54"/>
      <c r="II99" s="54"/>
      <c r="IJ99" s="54"/>
      <c r="IK99" s="54"/>
      <c r="IL99" s="54"/>
      <c r="IM99" s="54"/>
      <c r="IN99" s="54"/>
      <c r="IO99" s="54"/>
      <c r="IP99" s="54"/>
      <c r="IQ99" s="54"/>
      <c r="IR99" s="54"/>
      <c r="IS99" s="54"/>
    </row>
    <row x14ac:dyDescent="0.25" r="100" customHeight="1" ht="18">
      <c r="A100" s="54"/>
      <c r="B100" s="50"/>
      <c r="C100" s="249"/>
      <c r="D100" s="249"/>
      <c r="E100" s="249"/>
      <c r="F100" s="249"/>
      <c r="G100" s="50"/>
      <c r="H100" s="52"/>
      <c r="I100" s="52"/>
      <c r="J100" s="52"/>
      <c r="K100" s="52"/>
      <c r="L100" s="52"/>
      <c r="M100" s="52"/>
      <c r="N100" s="52"/>
      <c r="O100" s="52"/>
      <c r="P100" s="52"/>
      <c r="Q100" s="54"/>
      <c r="R100" s="51"/>
      <c r="S100" s="51"/>
      <c r="T100" s="51"/>
      <c r="U100" s="52"/>
      <c r="V100" s="52"/>
      <c r="W100" s="52"/>
      <c r="X100" s="52"/>
      <c r="Y100" s="52"/>
      <c r="Z100" s="51"/>
      <c r="AA100" s="54"/>
      <c r="AB100" s="51"/>
      <c r="AC100" s="51"/>
      <c r="AD100" s="51"/>
      <c r="AE100" s="52"/>
      <c r="AF100" s="52"/>
      <c r="AG100" s="52"/>
      <c r="AH100" s="52"/>
      <c r="AI100" s="92"/>
      <c r="AJ100" s="51"/>
      <c r="AK100" s="52"/>
      <c r="AL100" s="52"/>
      <c r="AM100" s="52"/>
      <c r="AN100" s="52"/>
      <c r="AO100" s="51"/>
      <c r="AP100" s="52"/>
      <c r="AQ100" s="52"/>
      <c r="AR100" s="52"/>
      <c r="AS100" s="52"/>
      <c r="AT100" s="51"/>
      <c r="AU100" s="52"/>
      <c r="AV100" s="52"/>
      <c r="AW100" s="52"/>
      <c r="AX100" s="52"/>
      <c r="AY100" s="51"/>
      <c r="AZ100" s="52"/>
      <c r="BA100" s="52"/>
      <c r="BB100" s="52"/>
      <c r="BC100" s="52"/>
      <c r="BD100" s="51"/>
      <c r="BE100" s="55"/>
      <c r="BF100" s="52"/>
      <c r="BG100" s="52"/>
      <c r="BH100" s="52"/>
      <c r="BI100" s="58"/>
      <c r="BJ100" s="52"/>
      <c r="BK100" s="52"/>
      <c r="BL100" s="52"/>
      <c r="BM100" s="52"/>
      <c r="BN100" s="58"/>
      <c r="BO100" s="52"/>
      <c r="BP100" s="52"/>
      <c r="BQ100" s="52"/>
      <c r="BR100" s="52"/>
      <c r="BS100" s="51"/>
      <c r="BT100" s="52"/>
      <c r="BU100" s="52"/>
      <c r="BV100" s="52"/>
      <c r="BW100" s="52"/>
      <c r="BX100" s="51"/>
      <c r="BY100" s="5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/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/>
      <c r="IN100" s="54"/>
      <c r="IO100" s="54"/>
      <c r="IP100" s="54"/>
      <c r="IQ100" s="54"/>
      <c r="IR100" s="54"/>
      <c r="IS100" s="54"/>
    </row>
    <row x14ac:dyDescent="0.25" r="101" customHeight="1" ht="18">
      <c r="A101" s="54"/>
      <c r="B101" s="50"/>
      <c r="C101" s="249"/>
      <c r="D101" s="249"/>
      <c r="E101" s="249"/>
      <c r="F101" s="249"/>
      <c r="G101" s="50"/>
      <c r="H101" s="52"/>
      <c r="I101" s="52"/>
      <c r="J101" s="52"/>
      <c r="K101" s="52"/>
      <c r="L101" s="52"/>
      <c r="M101" s="52"/>
      <c r="N101" s="52"/>
      <c r="O101" s="52"/>
      <c r="P101" s="52"/>
      <c r="Q101" s="54"/>
      <c r="R101" s="51"/>
      <c r="S101" s="51"/>
      <c r="T101" s="51"/>
      <c r="U101" s="52"/>
      <c r="V101" s="52"/>
      <c r="W101" s="52"/>
      <c r="X101" s="52"/>
      <c r="Y101" s="52"/>
      <c r="Z101" s="51"/>
      <c r="AA101" s="54"/>
      <c r="AB101" s="51"/>
      <c r="AC101" s="51"/>
      <c r="AD101" s="51"/>
      <c r="AE101" s="52"/>
      <c r="AF101" s="52"/>
      <c r="AG101" s="52"/>
      <c r="AH101" s="52"/>
      <c r="AI101" s="92"/>
      <c r="AJ101" s="51"/>
      <c r="AK101" s="52"/>
      <c r="AL101" s="52"/>
      <c r="AM101" s="52"/>
      <c r="AN101" s="52"/>
      <c r="AO101" s="51"/>
      <c r="AP101" s="52"/>
      <c r="AQ101" s="52"/>
      <c r="AR101" s="52"/>
      <c r="AS101" s="52"/>
      <c r="AT101" s="51"/>
      <c r="AU101" s="52"/>
      <c r="AV101" s="52"/>
      <c r="AW101" s="52"/>
      <c r="AX101" s="52"/>
      <c r="AY101" s="51"/>
      <c r="AZ101" s="52"/>
      <c r="BA101" s="52"/>
      <c r="BB101" s="52"/>
      <c r="BC101" s="52"/>
      <c r="BD101" s="51"/>
      <c r="BE101" s="55"/>
      <c r="BF101" s="52"/>
      <c r="BG101" s="52"/>
      <c r="BH101" s="52"/>
      <c r="BI101" s="58"/>
      <c r="BJ101" s="52"/>
      <c r="BK101" s="52"/>
      <c r="BL101" s="52"/>
      <c r="BM101" s="52"/>
      <c r="BN101" s="58"/>
      <c r="BO101" s="52"/>
      <c r="BP101" s="52"/>
      <c r="BQ101" s="52"/>
      <c r="BR101" s="52"/>
      <c r="BS101" s="51"/>
      <c r="BT101" s="52"/>
      <c r="BU101" s="52"/>
      <c r="BV101" s="52"/>
      <c r="BW101" s="52"/>
      <c r="BX101" s="51"/>
      <c r="BY101" s="5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/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</row>
    <row x14ac:dyDescent="0.25" r="102" customHeight="1" ht="18">
      <c r="A102" s="54"/>
      <c r="B102" s="50"/>
      <c r="C102" s="249"/>
      <c r="D102" s="249"/>
      <c r="E102" s="249"/>
      <c r="F102" s="249"/>
      <c r="G102" s="50"/>
      <c r="H102" s="52"/>
      <c r="I102" s="52"/>
      <c r="J102" s="52"/>
      <c r="K102" s="52"/>
      <c r="L102" s="52"/>
      <c r="M102" s="52"/>
      <c r="N102" s="52"/>
      <c r="O102" s="52"/>
      <c r="P102" s="52"/>
      <c r="Q102" s="54"/>
      <c r="R102" s="51"/>
      <c r="S102" s="51"/>
      <c r="T102" s="51"/>
      <c r="U102" s="52"/>
      <c r="V102" s="52"/>
      <c r="W102" s="52"/>
      <c r="X102" s="52"/>
      <c r="Y102" s="52"/>
      <c r="Z102" s="51"/>
      <c r="AA102" s="54"/>
      <c r="AB102" s="51"/>
      <c r="AC102" s="51"/>
      <c r="AD102" s="51"/>
      <c r="AE102" s="52"/>
      <c r="AF102" s="52"/>
      <c r="AG102" s="52"/>
      <c r="AH102" s="52"/>
      <c r="AI102" s="92"/>
      <c r="AJ102" s="51"/>
      <c r="AK102" s="52"/>
      <c r="AL102" s="52"/>
      <c r="AM102" s="52"/>
      <c r="AN102" s="52"/>
      <c r="AO102" s="51"/>
      <c r="AP102" s="52"/>
      <c r="AQ102" s="52"/>
      <c r="AR102" s="52"/>
      <c r="AS102" s="52"/>
      <c r="AT102" s="51"/>
      <c r="AU102" s="52"/>
      <c r="AV102" s="52"/>
      <c r="AW102" s="52"/>
      <c r="AX102" s="52"/>
      <c r="AY102" s="51"/>
      <c r="AZ102" s="52"/>
      <c r="BA102" s="52"/>
      <c r="BB102" s="52"/>
      <c r="BC102" s="52"/>
      <c r="BD102" s="51"/>
      <c r="BE102" s="55"/>
      <c r="BF102" s="52"/>
      <c r="BG102" s="52"/>
      <c r="BH102" s="52"/>
      <c r="BI102" s="58"/>
      <c r="BJ102" s="52"/>
      <c r="BK102" s="52"/>
      <c r="BL102" s="52"/>
      <c r="BM102" s="52"/>
      <c r="BN102" s="58"/>
      <c r="BO102" s="52"/>
      <c r="BP102" s="52"/>
      <c r="BQ102" s="52"/>
      <c r="BR102" s="52"/>
      <c r="BS102" s="51"/>
      <c r="BT102" s="52"/>
      <c r="BU102" s="52"/>
      <c r="BV102" s="52"/>
      <c r="BW102" s="52"/>
      <c r="BX102" s="51"/>
      <c r="BY102" s="5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/>
      <c r="EV102" s="54"/>
      <c r="EW102" s="54"/>
      <c r="EX102" s="54"/>
      <c r="EY102" s="54"/>
      <c r="EZ102" s="54"/>
      <c r="FA102" s="54"/>
      <c r="FB102" s="54"/>
      <c r="FC102" s="54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</row>
    <row x14ac:dyDescent="0.25" r="103" customHeight="1" ht="18">
      <c r="A103" s="54"/>
      <c r="B103" s="50"/>
      <c r="C103" s="249"/>
      <c r="D103" s="249"/>
      <c r="E103" s="249"/>
      <c r="F103" s="249"/>
      <c r="G103" s="50"/>
      <c r="H103" s="52"/>
      <c r="I103" s="52"/>
      <c r="J103" s="52"/>
      <c r="K103" s="52"/>
      <c r="L103" s="52"/>
      <c r="M103" s="52"/>
      <c r="N103" s="52"/>
      <c r="O103" s="52"/>
      <c r="P103" s="52"/>
      <c r="Q103" s="54"/>
      <c r="R103" s="51"/>
      <c r="S103" s="51"/>
      <c r="T103" s="51"/>
      <c r="U103" s="52"/>
      <c r="V103" s="52"/>
      <c r="W103" s="52"/>
      <c r="X103" s="52"/>
      <c r="Y103" s="52"/>
      <c r="Z103" s="51"/>
      <c r="AA103" s="54"/>
      <c r="AB103" s="51"/>
      <c r="AC103" s="51"/>
      <c r="AD103" s="51"/>
      <c r="AE103" s="52"/>
      <c r="AF103" s="52"/>
      <c r="AG103" s="52"/>
      <c r="AH103" s="52"/>
      <c r="AI103" s="92"/>
      <c r="AJ103" s="51"/>
      <c r="AK103" s="52"/>
      <c r="AL103" s="52"/>
      <c r="AM103" s="52"/>
      <c r="AN103" s="52"/>
      <c r="AO103" s="51"/>
      <c r="AP103" s="52"/>
      <c r="AQ103" s="52"/>
      <c r="AR103" s="52"/>
      <c r="AS103" s="52"/>
      <c r="AT103" s="51"/>
      <c r="AU103" s="52"/>
      <c r="AV103" s="52"/>
      <c r="AW103" s="52"/>
      <c r="AX103" s="52"/>
      <c r="AY103" s="51"/>
      <c r="AZ103" s="52"/>
      <c r="BA103" s="52"/>
      <c r="BB103" s="52"/>
      <c r="BC103" s="52"/>
      <c r="BD103" s="51"/>
      <c r="BE103" s="55"/>
      <c r="BF103" s="52"/>
      <c r="BG103" s="52"/>
      <c r="BH103" s="52"/>
      <c r="BI103" s="58"/>
      <c r="BJ103" s="52"/>
      <c r="BK103" s="52"/>
      <c r="BL103" s="52"/>
      <c r="BM103" s="52"/>
      <c r="BN103" s="58"/>
      <c r="BO103" s="52"/>
      <c r="BP103" s="52"/>
      <c r="BQ103" s="52"/>
      <c r="BR103" s="52"/>
      <c r="BS103" s="51"/>
      <c r="BT103" s="52"/>
      <c r="BU103" s="52"/>
      <c r="BV103" s="52"/>
      <c r="BW103" s="52"/>
      <c r="BX103" s="51"/>
      <c r="BY103" s="5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/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</row>
    <row x14ac:dyDescent="0.25" r="104" customHeight="1" ht="18">
      <c r="A104" s="54"/>
      <c r="B104" s="50"/>
      <c r="C104" s="249"/>
      <c r="D104" s="249"/>
      <c r="E104" s="249"/>
      <c r="F104" s="249"/>
      <c r="G104" s="50"/>
      <c r="H104" s="52"/>
      <c r="I104" s="52"/>
      <c r="J104" s="52"/>
      <c r="K104" s="52"/>
      <c r="L104" s="52"/>
      <c r="M104" s="52"/>
      <c r="N104" s="52"/>
      <c r="O104" s="52"/>
      <c r="P104" s="52"/>
      <c r="Q104" s="54"/>
      <c r="R104" s="51"/>
      <c r="S104" s="51"/>
      <c r="T104" s="51"/>
      <c r="U104" s="52"/>
      <c r="V104" s="52"/>
      <c r="W104" s="52"/>
      <c r="X104" s="52"/>
      <c r="Y104" s="52"/>
      <c r="Z104" s="51"/>
      <c r="AA104" s="54"/>
      <c r="AB104" s="51"/>
      <c r="AC104" s="51"/>
      <c r="AD104" s="51"/>
      <c r="AE104" s="52"/>
      <c r="AF104" s="52"/>
      <c r="AG104" s="52"/>
      <c r="AH104" s="52"/>
      <c r="AI104" s="52"/>
      <c r="AJ104" s="51"/>
      <c r="AK104" s="52"/>
      <c r="AL104" s="52"/>
      <c r="AM104" s="52"/>
      <c r="AN104" s="52"/>
      <c r="AO104" s="51"/>
      <c r="AP104" s="52"/>
      <c r="AQ104" s="52"/>
      <c r="AR104" s="52"/>
      <c r="AS104" s="52"/>
      <c r="AT104" s="51"/>
      <c r="AU104" s="52"/>
      <c r="AV104" s="52"/>
      <c r="AW104" s="52"/>
      <c r="AX104" s="52"/>
      <c r="AY104" s="51"/>
      <c r="AZ104" s="52"/>
      <c r="BA104" s="52"/>
      <c r="BB104" s="52"/>
      <c r="BC104" s="52"/>
      <c r="BD104" s="51"/>
      <c r="BE104" s="55"/>
      <c r="BF104" s="52"/>
      <c r="BG104" s="52"/>
      <c r="BH104" s="52"/>
      <c r="BI104" s="58"/>
      <c r="BJ104" s="52"/>
      <c r="BK104" s="52"/>
      <c r="BL104" s="52"/>
      <c r="BM104" s="52"/>
      <c r="BN104" s="58"/>
      <c r="BO104" s="52"/>
      <c r="BP104" s="52"/>
      <c r="BQ104" s="52"/>
      <c r="BR104" s="52"/>
      <c r="BS104" s="51"/>
      <c r="BT104" s="52"/>
      <c r="BU104" s="52"/>
      <c r="BV104" s="52"/>
      <c r="BW104" s="52"/>
      <c r="BX104" s="51"/>
      <c r="BY104" s="5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54"/>
      <c r="DR104" s="54"/>
      <c r="DS104" s="54"/>
      <c r="DT104" s="54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4"/>
      <c r="EI104" s="54"/>
      <c r="EJ104" s="54"/>
      <c r="EK104" s="54"/>
      <c r="EL104" s="54"/>
      <c r="EM104" s="54"/>
      <c r="EN104" s="54"/>
      <c r="EO104" s="54"/>
      <c r="EP104" s="54"/>
      <c r="EQ104" s="54"/>
      <c r="ER104" s="54"/>
      <c r="ES104" s="54"/>
      <c r="ET104" s="54"/>
      <c r="EU104" s="54"/>
      <c r="EV104" s="54"/>
      <c r="EW104" s="54"/>
      <c r="EX104" s="54"/>
      <c r="EY104" s="54"/>
      <c r="EZ104" s="54"/>
      <c r="FA104" s="54"/>
      <c r="FB104" s="54"/>
      <c r="FC104" s="54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4"/>
      <c r="FS104" s="54"/>
      <c r="FT104" s="54"/>
      <c r="FU104" s="54"/>
      <c r="FV104" s="54"/>
      <c r="FW104" s="54"/>
      <c r="FX104" s="54"/>
      <c r="FY104" s="54"/>
      <c r="FZ104" s="54"/>
      <c r="GA104" s="54"/>
      <c r="GB104" s="54"/>
      <c r="GC104" s="54"/>
      <c r="GD104" s="54"/>
      <c r="GE104" s="54"/>
      <c r="GF104" s="54"/>
      <c r="GG104" s="54"/>
      <c r="GH104" s="54"/>
      <c r="GI104" s="54"/>
      <c r="GJ104" s="54"/>
      <c r="GK104" s="54"/>
      <c r="GL104" s="54"/>
      <c r="GM104" s="54"/>
      <c r="GN104" s="54"/>
      <c r="GO104" s="54"/>
      <c r="GP104" s="54"/>
      <c r="GQ104" s="54"/>
      <c r="GR104" s="54"/>
      <c r="GS104" s="54"/>
      <c r="GT104" s="54"/>
      <c r="GU104" s="54"/>
      <c r="GV104" s="54"/>
      <c r="GW104" s="54"/>
      <c r="GX104" s="54"/>
      <c r="GY104" s="54"/>
      <c r="GZ104" s="54"/>
      <c r="HA104" s="54"/>
      <c r="HB104" s="54"/>
      <c r="HC104" s="54"/>
      <c r="HD104" s="54"/>
      <c r="HE104" s="54"/>
      <c r="HF104" s="54"/>
      <c r="HG104" s="54"/>
      <c r="HH104" s="54"/>
      <c r="HI104" s="54"/>
      <c r="HJ104" s="54"/>
      <c r="HK104" s="54"/>
      <c r="HL104" s="54"/>
      <c r="HM104" s="54"/>
      <c r="HN104" s="54"/>
      <c r="HO104" s="54"/>
      <c r="HP104" s="54"/>
      <c r="HQ104" s="54"/>
      <c r="HR104" s="54"/>
      <c r="HS104" s="54"/>
      <c r="HT104" s="54"/>
      <c r="HU104" s="54"/>
      <c r="HV104" s="54"/>
      <c r="HW104" s="54"/>
      <c r="HX104" s="54"/>
      <c r="HY104" s="54"/>
      <c r="HZ104" s="54"/>
      <c r="IA104" s="54"/>
      <c r="IB104" s="54"/>
      <c r="IC104" s="54"/>
      <c r="ID104" s="54"/>
      <c r="IE104" s="54"/>
      <c r="IF104" s="54"/>
      <c r="IG104" s="54"/>
      <c r="IH104" s="54"/>
      <c r="II104" s="54"/>
      <c r="IJ104" s="54"/>
      <c r="IK104" s="54"/>
      <c r="IL104" s="54"/>
      <c r="IM104" s="54"/>
      <c r="IN104" s="54"/>
      <c r="IO104" s="54"/>
      <c r="IP104" s="54"/>
      <c r="IQ104" s="54"/>
      <c r="IR104" s="54"/>
      <c r="IS104" s="54"/>
    </row>
    <row x14ac:dyDescent="0.25" r="105" customHeight="1" ht="18">
      <c r="A105" s="54"/>
      <c r="B105" s="50"/>
      <c r="C105" s="249"/>
      <c r="D105" s="249"/>
      <c r="E105" s="249"/>
      <c r="F105" s="249"/>
      <c r="G105" s="50"/>
      <c r="H105" s="52"/>
      <c r="I105" s="52"/>
      <c r="J105" s="52"/>
      <c r="K105" s="52"/>
      <c r="L105" s="52"/>
      <c r="M105" s="52"/>
      <c r="N105" s="52"/>
      <c r="O105" s="52"/>
      <c r="P105" s="52"/>
      <c r="Q105" s="54"/>
      <c r="R105" s="51"/>
      <c r="S105" s="51"/>
      <c r="T105" s="51"/>
      <c r="U105" s="52"/>
      <c r="V105" s="52"/>
      <c r="W105" s="52"/>
      <c r="X105" s="52"/>
      <c r="Y105" s="52"/>
      <c r="Z105" s="51"/>
      <c r="AA105" s="54"/>
      <c r="AB105" s="51"/>
      <c r="AC105" s="51"/>
      <c r="AD105" s="51"/>
      <c r="AE105" s="52"/>
      <c r="AF105" s="52"/>
      <c r="AG105" s="52"/>
      <c r="AH105" s="52"/>
      <c r="AI105" s="52"/>
      <c r="AJ105" s="51"/>
      <c r="AK105" s="52"/>
      <c r="AL105" s="52"/>
      <c r="AM105" s="52"/>
      <c r="AN105" s="52"/>
      <c r="AO105" s="51"/>
      <c r="AP105" s="52"/>
      <c r="AQ105" s="52"/>
      <c r="AR105" s="52"/>
      <c r="AS105" s="52"/>
      <c r="AT105" s="51"/>
      <c r="AU105" s="52"/>
      <c r="AV105" s="52"/>
      <c r="AW105" s="52"/>
      <c r="AX105" s="52"/>
      <c r="AY105" s="51"/>
      <c r="AZ105" s="52"/>
      <c r="BA105" s="52"/>
      <c r="BB105" s="52"/>
      <c r="BC105" s="52"/>
      <c r="BD105" s="51"/>
      <c r="BE105" s="55"/>
      <c r="BF105" s="52"/>
      <c r="BG105" s="52"/>
      <c r="BH105" s="52"/>
      <c r="BI105" s="58"/>
      <c r="BJ105" s="52"/>
      <c r="BK105" s="52"/>
      <c r="BL105" s="52"/>
      <c r="BM105" s="52"/>
      <c r="BN105" s="58"/>
      <c r="BO105" s="52"/>
      <c r="BP105" s="52"/>
      <c r="BQ105" s="52"/>
      <c r="BR105" s="52"/>
      <c r="BS105" s="51"/>
      <c r="BT105" s="52"/>
      <c r="BU105" s="52"/>
      <c r="BV105" s="52"/>
      <c r="BW105" s="52"/>
      <c r="BX105" s="51"/>
      <c r="BY105" s="5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</row>
    <row x14ac:dyDescent="0.25" r="106" customHeight="1" ht="18">
      <c r="A106" s="54"/>
      <c r="B106" s="50"/>
      <c r="C106" s="249"/>
      <c r="D106" s="249"/>
      <c r="E106" s="249"/>
      <c r="F106" s="249"/>
      <c r="G106" s="50"/>
      <c r="H106" s="52"/>
      <c r="I106" s="52"/>
      <c r="J106" s="52"/>
      <c r="K106" s="52"/>
      <c r="L106" s="52"/>
      <c r="M106" s="52"/>
      <c r="N106" s="52"/>
      <c r="O106" s="52"/>
      <c r="P106" s="52"/>
      <c r="Q106" s="54"/>
      <c r="R106" s="51"/>
      <c r="S106" s="51"/>
      <c r="T106" s="51"/>
      <c r="U106" s="52"/>
      <c r="V106" s="52"/>
      <c r="W106" s="52"/>
      <c r="X106" s="52"/>
      <c r="Y106" s="52"/>
      <c r="Z106" s="51"/>
      <c r="AA106" s="54"/>
      <c r="AB106" s="51"/>
      <c r="AC106" s="51"/>
      <c r="AD106" s="51"/>
      <c r="AE106" s="52"/>
      <c r="AF106" s="52"/>
      <c r="AG106" s="52"/>
      <c r="AH106" s="52"/>
      <c r="AI106" s="52"/>
      <c r="AJ106" s="51"/>
      <c r="AK106" s="52"/>
      <c r="AL106" s="52"/>
      <c r="AM106" s="52"/>
      <c r="AN106" s="52"/>
      <c r="AO106" s="51"/>
      <c r="AP106" s="52"/>
      <c r="AQ106" s="52"/>
      <c r="AR106" s="52"/>
      <c r="AS106" s="52"/>
      <c r="AT106" s="51"/>
      <c r="AU106" s="52"/>
      <c r="AV106" s="52"/>
      <c r="AW106" s="52"/>
      <c r="AX106" s="52"/>
      <c r="AY106" s="51"/>
      <c r="AZ106" s="52"/>
      <c r="BA106" s="52"/>
      <c r="BB106" s="52"/>
      <c r="BC106" s="52"/>
      <c r="BD106" s="51"/>
      <c r="BE106" s="55"/>
      <c r="BF106" s="52"/>
      <c r="BG106" s="52"/>
      <c r="BH106" s="52"/>
      <c r="BI106" s="58"/>
      <c r="BJ106" s="52"/>
      <c r="BK106" s="52"/>
      <c r="BL106" s="52"/>
      <c r="BM106" s="52"/>
      <c r="BN106" s="58"/>
      <c r="BO106" s="52"/>
      <c r="BP106" s="52"/>
      <c r="BQ106" s="52"/>
      <c r="BR106" s="52"/>
      <c r="BS106" s="51"/>
      <c r="BT106" s="52"/>
      <c r="BU106" s="52"/>
      <c r="BV106" s="52"/>
      <c r="BW106" s="52"/>
      <c r="BX106" s="51"/>
      <c r="BY106" s="5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54"/>
      <c r="DR106" s="54"/>
      <c r="DS106" s="54"/>
      <c r="DT106" s="54"/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/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</row>
    <row x14ac:dyDescent="0.25" r="107" customHeight="1" ht="18">
      <c r="A107" s="54"/>
      <c r="B107" s="50"/>
      <c r="C107" s="249"/>
      <c r="D107" s="249"/>
      <c r="E107" s="249"/>
      <c r="F107" s="249"/>
      <c r="G107" s="50"/>
      <c r="H107" s="52"/>
      <c r="I107" s="52"/>
      <c r="J107" s="52"/>
      <c r="K107" s="52"/>
      <c r="L107" s="52"/>
      <c r="M107" s="52"/>
      <c r="N107" s="52"/>
      <c r="O107" s="52"/>
      <c r="P107" s="52"/>
      <c r="Q107" s="54"/>
      <c r="R107" s="51"/>
      <c r="S107" s="51"/>
      <c r="T107" s="51"/>
      <c r="U107" s="52"/>
      <c r="V107" s="52"/>
      <c r="W107" s="52"/>
      <c r="X107" s="52"/>
      <c r="Y107" s="52"/>
      <c r="Z107" s="51"/>
      <c r="AA107" s="54"/>
      <c r="AB107" s="51"/>
      <c r="AC107" s="51"/>
      <c r="AD107" s="51"/>
      <c r="AE107" s="52"/>
      <c r="AF107" s="52"/>
      <c r="AG107" s="52"/>
      <c r="AH107" s="52"/>
      <c r="AI107" s="52"/>
      <c r="AJ107" s="51"/>
      <c r="AK107" s="52"/>
      <c r="AL107" s="52"/>
      <c r="AM107" s="52"/>
      <c r="AN107" s="52"/>
      <c r="AO107" s="51"/>
      <c r="AP107" s="52"/>
      <c r="AQ107" s="52"/>
      <c r="AR107" s="52"/>
      <c r="AS107" s="52"/>
      <c r="AT107" s="51"/>
      <c r="AU107" s="52"/>
      <c r="AV107" s="52"/>
      <c r="AW107" s="52"/>
      <c r="AX107" s="52"/>
      <c r="AY107" s="51"/>
      <c r="AZ107" s="52"/>
      <c r="BA107" s="52"/>
      <c r="BB107" s="52"/>
      <c r="BC107" s="52"/>
      <c r="BD107" s="51"/>
      <c r="BE107" s="55"/>
      <c r="BF107" s="52"/>
      <c r="BG107" s="52"/>
      <c r="BH107" s="52"/>
      <c r="BI107" s="58"/>
      <c r="BJ107" s="52"/>
      <c r="BK107" s="52"/>
      <c r="BL107" s="52"/>
      <c r="BM107" s="52"/>
      <c r="BN107" s="58"/>
      <c r="BO107" s="52"/>
      <c r="BP107" s="52"/>
      <c r="BQ107" s="52"/>
      <c r="BR107" s="52"/>
      <c r="BS107" s="51"/>
      <c r="BT107" s="52"/>
      <c r="BU107" s="52"/>
      <c r="BV107" s="52"/>
      <c r="BW107" s="52"/>
      <c r="BX107" s="51"/>
      <c r="BY107" s="5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/>
      <c r="EM107" s="54"/>
      <c r="EN107" s="54"/>
      <c r="EO107" s="54"/>
      <c r="EP107" s="54"/>
      <c r="EQ107" s="54"/>
      <c r="ER107" s="54"/>
      <c r="ES107" s="54"/>
      <c r="ET107" s="54"/>
      <c r="EU107" s="54"/>
      <c r="EV107" s="54"/>
      <c r="EW107" s="54"/>
      <c r="EX107" s="54"/>
      <c r="EY107" s="54"/>
      <c r="EZ107" s="54"/>
      <c r="FA107" s="54"/>
      <c r="FB107" s="54"/>
      <c r="FC107" s="54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/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</row>
    <row x14ac:dyDescent="0.25" r="108" customHeight="1" ht="18">
      <c r="A108" s="54"/>
      <c r="B108" s="50"/>
      <c r="C108" s="249"/>
      <c r="D108" s="249"/>
      <c r="E108" s="249"/>
      <c r="F108" s="249"/>
      <c r="G108" s="50"/>
      <c r="H108" s="52"/>
      <c r="I108" s="52"/>
      <c r="J108" s="52"/>
      <c r="K108" s="52"/>
      <c r="L108" s="52"/>
      <c r="M108" s="52"/>
      <c r="N108" s="52"/>
      <c r="O108" s="52"/>
      <c r="P108" s="52"/>
      <c r="Q108" s="54"/>
      <c r="R108" s="51"/>
      <c r="S108" s="51"/>
      <c r="T108" s="51"/>
      <c r="U108" s="52"/>
      <c r="V108" s="52"/>
      <c r="W108" s="52"/>
      <c r="X108" s="52"/>
      <c r="Y108" s="52"/>
      <c r="Z108" s="51"/>
      <c r="AA108" s="54"/>
      <c r="AB108" s="51"/>
      <c r="AC108" s="51"/>
      <c r="AD108" s="51"/>
      <c r="AE108" s="52"/>
      <c r="AF108" s="52"/>
      <c r="AG108" s="52"/>
      <c r="AH108" s="52"/>
      <c r="AI108" s="52"/>
      <c r="AJ108" s="51"/>
      <c r="AK108" s="52"/>
      <c r="AL108" s="52"/>
      <c r="AM108" s="52"/>
      <c r="AN108" s="52"/>
      <c r="AO108" s="51"/>
      <c r="AP108" s="52"/>
      <c r="AQ108" s="52"/>
      <c r="AR108" s="52"/>
      <c r="AS108" s="52"/>
      <c r="AT108" s="51"/>
      <c r="AU108" s="52"/>
      <c r="AV108" s="52"/>
      <c r="AW108" s="52"/>
      <c r="AX108" s="52"/>
      <c r="AY108" s="51"/>
      <c r="AZ108" s="52"/>
      <c r="BA108" s="52"/>
      <c r="BB108" s="52"/>
      <c r="BC108" s="52"/>
      <c r="BD108" s="51"/>
      <c r="BE108" s="55"/>
      <c r="BF108" s="52"/>
      <c r="BG108" s="52"/>
      <c r="BH108" s="52"/>
      <c r="BI108" s="58"/>
      <c r="BJ108" s="52"/>
      <c r="BK108" s="52"/>
      <c r="BL108" s="52"/>
      <c r="BM108" s="52"/>
      <c r="BN108" s="58"/>
      <c r="BO108" s="52"/>
      <c r="BP108" s="52"/>
      <c r="BQ108" s="52"/>
      <c r="BR108" s="52"/>
      <c r="BS108" s="51"/>
      <c r="BT108" s="52"/>
      <c r="BU108" s="52"/>
      <c r="BV108" s="52"/>
      <c r="BW108" s="52"/>
      <c r="BX108" s="51"/>
      <c r="BY108" s="5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/>
      <c r="EM108" s="54"/>
      <c r="EN108" s="54"/>
      <c r="EO108" s="54"/>
      <c r="EP108" s="54"/>
      <c r="EQ108" s="54"/>
      <c r="ER108" s="54"/>
      <c r="ES108" s="54"/>
      <c r="ET108" s="54"/>
      <c r="EU108" s="54"/>
      <c r="EV108" s="54"/>
      <c r="EW108" s="54"/>
      <c r="EX108" s="54"/>
      <c r="EY108" s="54"/>
      <c r="EZ108" s="54"/>
      <c r="FA108" s="54"/>
      <c r="FB108" s="54"/>
      <c r="FC108" s="54"/>
      <c r="FD108" s="54"/>
      <c r="FE108" s="54"/>
      <c r="FF108" s="54"/>
      <c r="FG108" s="54"/>
      <c r="FH108" s="54"/>
      <c r="FI108" s="54"/>
      <c r="FJ108" s="54"/>
      <c r="FK108" s="54"/>
      <c r="FL108" s="54"/>
      <c r="FM108" s="54"/>
      <c r="FN108" s="54"/>
      <c r="FO108" s="54"/>
      <c r="FP108" s="54"/>
      <c r="FQ108" s="54"/>
      <c r="FR108" s="54"/>
      <c r="FS108" s="54"/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/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</row>
    <row x14ac:dyDescent="0.25" r="109" customHeight="1" ht="18">
      <c r="A109" s="54"/>
      <c r="B109" s="50"/>
      <c r="C109" s="249"/>
      <c r="D109" s="249"/>
      <c r="E109" s="249"/>
      <c r="F109" s="249"/>
      <c r="G109" s="50"/>
      <c r="H109" s="52"/>
      <c r="I109" s="52"/>
      <c r="J109" s="52"/>
      <c r="K109" s="52"/>
      <c r="L109" s="52"/>
      <c r="M109" s="52"/>
      <c r="N109" s="52"/>
      <c r="O109" s="52"/>
      <c r="P109" s="52"/>
      <c r="Q109" s="54"/>
      <c r="R109" s="51"/>
      <c r="S109" s="51"/>
      <c r="T109" s="51"/>
      <c r="U109" s="52"/>
      <c r="V109" s="52"/>
      <c r="W109" s="52"/>
      <c r="X109" s="52"/>
      <c r="Y109" s="52"/>
      <c r="Z109" s="51"/>
      <c r="AA109" s="54"/>
      <c r="AB109" s="51"/>
      <c r="AC109" s="51"/>
      <c r="AD109" s="51"/>
      <c r="AE109" s="52"/>
      <c r="AF109" s="52"/>
      <c r="AG109" s="52"/>
      <c r="AH109" s="52"/>
      <c r="AI109" s="52"/>
      <c r="AJ109" s="51"/>
      <c r="AK109" s="52"/>
      <c r="AL109" s="52"/>
      <c r="AM109" s="52"/>
      <c r="AN109" s="52"/>
      <c r="AO109" s="51"/>
      <c r="AP109" s="52"/>
      <c r="AQ109" s="52"/>
      <c r="AR109" s="52"/>
      <c r="AS109" s="52"/>
      <c r="AT109" s="51"/>
      <c r="AU109" s="52"/>
      <c r="AV109" s="52"/>
      <c r="AW109" s="52"/>
      <c r="AX109" s="52"/>
      <c r="AY109" s="51"/>
      <c r="AZ109" s="52"/>
      <c r="BA109" s="52"/>
      <c r="BB109" s="52"/>
      <c r="BC109" s="52"/>
      <c r="BD109" s="51"/>
      <c r="BE109" s="55"/>
      <c r="BF109" s="52"/>
      <c r="BG109" s="52"/>
      <c r="BH109" s="52"/>
      <c r="BI109" s="58"/>
      <c r="BJ109" s="52"/>
      <c r="BK109" s="52"/>
      <c r="BL109" s="52"/>
      <c r="BM109" s="52"/>
      <c r="BN109" s="58"/>
      <c r="BO109" s="52"/>
      <c r="BP109" s="52"/>
      <c r="BQ109" s="52"/>
      <c r="BR109" s="52"/>
      <c r="BS109" s="51"/>
      <c r="BT109" s="52"/>
      <c r="BU109" s="52"/>
      <c r="BV109" s="52"/>
      <c r="BW109" s="52"/>
      <c r="BX109" s="51"/>
      <c r="BY109" s="5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/>
      <c r="IM109" s="54"/>
      <c r="IN109" s="54"/>
      <c r="IO109" s="54"/>
      <c r="IP109" s="54"/>
      <c r="IQ109" s="54"/>
      <c r="IR109" s="54"/>
      <c r="IS109" s="54"/>
    </row>
    <row x14ac:dyDescent="0.25" r="110" customHeight="1" ht="18">
      <c r="A110" s="54"/>
      <c r="B110" s="50"/>
      <c r="C110" s="249"/>
      <c r="D110" s="249"/>
      <c r="E110" s="249"/>
      <c r="F110" s="249"/>
      <c r="G110" s="50"/>
      <c r="H110" s="52"/>
      <c r="I110" s="52"/>
      <c r="J110" s="52"/>
      <c r="K110" s="52"/>
      <c r="L110" s="52"/>
      <c r="M110" s="52"/>
      <c r="N110" s="52"/>
      <c r="O110" s="52"/>
      <c r="P110" s="52"/>
      <c r="Q110" s="54"/>
      <c r="R110" s="51"/>
      <c r="S110" s="51"/>
      <c r="T110" s="51"/>
      <c r="U110" s="52"/>
      <c r="V110" s="52"/>
      <c r="W110" s="52"/>
      <c r="X110" s="52"/>
      <c r="Y110" s="52"/>
      <c r="Z110" s="51"/>
      <c r="AA110" s="54"/>
      <c r="AB110" s="51"/>
      <c r="AC110" s="51"/>
      <c r="AD110" s="51"/>
      <c r="AE110" s="52"/>
      <c r="AF110" s="52"/>
      <c r="AG110" s="52"/>
      <c r="AH110" s="52"/>
      <c r="AI110" s="52"/>
      <c r="AJ110" s="51"/>
      <c r="AK110" s="52"/>
      <c r="AL110" s="52"/>
      <c r="AM110" s="52"/>
      <c r="AN110" s="52"/>
      <c r="AO110" s="51"/>
      <c r="AP110" s="52"/>
      <c r="AQ110" s="52"/>
      <c r="AR110" s="52"/>
      <c r="AS110" s="52"/>
      <c r="AT110" s="51"/>
      <c r="AU110" s="52"/>
      <c r="AV110" s="52"/>
      <c r="AW110" s="52"/>
      <c r="AX110" s="52"/>
      <c r="AY110" s="51"/>
      <c r="AZ110" s="52"/>
      <c r="BA110" s="52"/>
      <c r="BB110" s="52"/>
      <c r="BC110" s="52"/>
      <c r="BD110" s="51"/>
      <c r="BE110" s="55"/>
      <c r="BF110" s="52"/>
      <c r="BG110" s="52"/>
      <c r="BH110" s="52"/>
      <c r="BI110" s="58"/>
      <c r="BJ110" s="52"/>
      <c r="BK110" s="52"/>
      <c r="BL110" s="52"/>
      <c r="BM110" s="52"/>
      <c r="BN110" s="58"/>
      <c r="BO110" s="52"/>
      <c r="BP110" s="52"/>
      <c r="BQ110" s="52"/>
      <c r="BR110" s="52"/>
      <c r="BS110" s="51"/>
      <c r="BT110" s="52"/>
      <c r="BU110" s="52"/>
      <c r="BV110" s="52"/>
      <c r="BW110" s="52"/>
      <c r="BX110" s="51"/>
      <c r="BY110" s="5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/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</row>
    <row x14ac:dyDescent="0.25" r="111" customHeight="1" ht="18">
      <c r="A111" s="54"/>
      <c r="B111" s="50"/>
      <c r="C111" s="249"/>
      <c r="D111" s="249"/>
      <c r="E111" s="249"/>
      <c r="F111" s="249"/>
      <c r="G111" s="50"/>
      <c r="H111" s="52"/>
      <c r="I111" s="52"/>
      <c r="J111" s="52"/>
      <c r="K111" s="52"/>
      <c r="L111" s="52"/>
      <c r="M111" s="52"/>
      <c r="N111" s="52"/>
      <c r="O111" s="52"/>
      <c r="P111" s="52"/>
      <c r="Q111" s="54"/>
      <c r="R111" s="51"/>
      <c r="S111" s="51"/>
      <c r="T111" s="51"/>
      <c r="U111" s="52"/>
      <c r="V111" s="52"/>
      <c r="W111" s="52"/>
      <c r="X111" s="52"/>
      <c r="Y111" s="52"/>
      <c r="Z111" s="51"/>
      <c r="AA111" s="54"/>
      <c r="AB111" s="51"/>
      <c r="AC111" s="51"/>
      <c r="AD111" s="51"/>
      <c r="AE111" s="52"/>
      <c r="AF111" s="52"/>
      <c r="AG111" s="52"/>
      <c r="AH111" s="52"/>
      <c r="AI111" s="52"/>
      <c r="AJ111" s="51"/>
      <c r="AK111" s="52"/>
      <c r="AL111" s="52"/>
      <c r="AM111" s="52"/>
      <c r="AN111" s="52"/>
      <c r="AO111" s="51"/>
      <c r="AP111" s="52"/>
      <c r="AQ111" s="52"/>
      <c r="AR111" s="52"/>
      <c r="AS111" s="52"/>
      <c r="AT111" s="51"/>
      <c r="AU111" s="52"/>
      <c r="AV111" s="52"/>
      <c r="AW111" s="52"/>
      <c r="AX111" s="52"/>
      <c r="AY111" s="51"/>
      <c r="AZ111" s="52"/>
      <c r="BA111" s="52"/>
      <c r="BB111" s="52"/>
      <c r="BC111" s="52"/>
      <c r="BD111" s="51"/>
      <c r="BE111" s="55"/>
      <c r="BF111" s="52"/>
      <c r="BG111" s="52"/>
      <c r="BH111" s="52"/>
      <c r="BI111" s="58"/>
      <c r="BJ111" s="52"/>
      <c r="BK111" s="52"/>
      <c r="BL111" s="52"/>
      <c r="BM111" s="52"/>
      <c r="BN111" s="58"/>
      <c r="BO111" s="52"/>
      <c r="BP111" s="52"/>
      <c r="BQ111" s="52"/>
      <c r="BR111" s="52"/>
      <c r="BS111" s="51"/>
      <c r="BT111" s="52"/>
      <c r="BU111" s="52"/>
      <c r="BV111" s="52"/>
      <c r="BW111" s="52"/>
      <c r="BX111" s="51"/>
      <c r="BY111" s="5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54"/>
      <c r="DS111" s="54"/>
      <c r="DT111" s="54"/>
      <c r="DU111" s="54"/>
      <c r="DV111" s="54"/>
      <c r="DW111" s="54"/>
      <c r="DX111" s="54"/>
      <c r="DY111" s="54"/>
      <c r="DZ111" s="54"/>
      <c r="EA111" s="54"/>
      <c r="EB111" s="54"/>
      <c r="EC111" s="54"/>
      <c r="ED111" s="54"/>
      <c r="EE111" s="54"/>
      <c r="EF111" s="54"/>
      <c r="EG111" s="54"/>
      <c r="EH111" s="54"/>
      <c r="EI111" s="54"/>
      <c r="EJ111" s="54"/>
      <c r="EK111" s="54"/>
      <c r="EL111" s="54"/>
      <c r="EM111" s="54"/>
      <c r="EN111" s="54"/>
      <c r="EO111" s="54"/>
      <c r="EP111" s="54"/>
      <c r="EQ111" s="54"/>
      <c r="ER111" s="54"/>
      <c r="ES111" s="54"/>
      <c r="ET111" s="54"/>
      <c r="EU111" s="54"/>
      <c r="EV111" s="54"/>
      <c r="EW111" s="54"/>
      <c r="EX111" s="54"/>
      <c r="EY111" s="54"/>
      <c r="EZ111" s="54"/>
      <c r="FA111" s="54"/>
      <c r="FB111" s="54"/>
      <c r="FC111" s="54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/>
      <c r="FQ111" s="54"/>
      <c r="FR111" s="54"/>
      <c r="FS111" s="54"/>
      <c r="FT111" s="54"/>
      <c r="FU111" s="54"/>
      <c r="FV111" s="54"/>
      <c r="FW111" s="54"/>
      <c r="FX111" s="54"/>
      <c r="FY111" s="54"/>
      <c r="FZ111" s="54"/>
      <c r="GA111" s="54"/>
      <c r="GB111" s="54"/>
      <c r="GC111" s="54"/>
      <c r="GD111" s="54"/>
      <c r="GE111" s="54"/>
      <c r="GF111" s="54"/>
      <c r="GG111" s="54"/>
      <c r="GH111" s="54"/>
      <c r="GI111" s="54"/>
      <c r="GJ111" s="54"/>
      <c r="GK111" s="54"/>
      <c r="GL111" s="54"/>
      <c r="GM111" s="54"/>
      <c r="GN111" s="54"/>
      <c r="GO111" s="54"/>
      <c r="GP111" s="54"/>
      <c r="GQ111" s="54"/>
      <c r="GR111" s="54"/>
      <c r="GS111" s="54"/>
      <c r="GT111" s="54"/>
      <c r="GU111" s="54"/>
      <c r="GV111" s="54"/>
      <c r="GW111" s="54"/>
      <c r="GX111" s="54"/>
      <c r="GY111" s="54"/>
      <c r="GZ111" s="54"/>
      <c r="HA111" s="54"/>
      <c r="HB111" s="54"/>
      <c r="HC111" s="54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/>
      <c r="II111" s="54"/>
      <c r="IJ111" s="54"/>
      <c r="IK111" s="54"/>
      <c r="IL111" s="54"/>
      <c r="IM111" s="54"/>
      <c r="IN111" s="54"/>
      <c r="IO111" s="54"/>
      <c r="IP111" s="54"/>
      <c r="IQ111" s="54"/>
      <c r="IR111" s="54"/>
      <c r="IS111" s="54"/>
    </row>
    <row x14ac:dyDescent="0.25" r="112" customHeight="1" ht="18">
      <c r="A112" s="54"/>
      <c r="B112" s="50"/>
      <c r="C112" s="249"/>
      <c r="D112" s="249"/>
      <c r="E112" s="249"/>
      <c r="F112" s="249"/>
      <c r="G112" s="50"/>
      <c r="H112" s="52"/>
      <c r="I112" s="52"/>
      <c r="J112" s="52"/>
      <c r="K112" s="52"/>
      <c r="L112" s="52"/>
      <c r="M112" s="52"/>
      <c r="N112" s="52"/>
      <c r="O112" s="52"/>
      <c r="P112" s="52"/>
      <c r="Q112" s="54"/>
      <c r="R112" s="51"/>
      <c r="S112" s="51"/>
      <c r="T112" s="51"/>
      <c r="U112" s="52"/>
      <c r="V112" s="52"/>
      <c r="W112" s="52"/>
      <c r="X112" s="52"/>
      <c r="Y112" s="52"/>
      <c r="Z112" s="51"/>
      <c r="AA112" s="54"/>
      <c r="AB112" s="51"/>
      <c r="AC112" s="51"/>
      <c r="AD112" s="51"/>
      <c r="AE112" s="52"/>
      <c r="AF112" s="52"/>
      <c r="AG112" s="52"/>
      <c r="AH112" s="52"/>
      <c r="AI112" s="52"/>
      <c r="AJ112" s="51"/>
      <c r="AK112" s="52"/>
      <c r="AL112" s="52"/>
      <c r="AM112" s="52"/>
      <c r="AN112" s="52"/>
      <c r="AO112" s="51"/>
      <c r="AP112" s="52"/>
      <c r="AQ112" s="52"/>
      <c r="AR112" s="52"/>
      <c r="AS112" s="52"/>
      <c r="AT112" s="51"/>
      <c r="AU112" s="52"/>
      <c r="AV112" s="52"/>
      <c r="AW112" s="52"/>
      <c r="AX112" s="52"/>
      <c r="AY112" s="51"/>
      <c r="AZ112" s="52"/>
      <c r="BA112" s="52"/>
      <c r="BB112" s="52"/>
      <c r="BC112" s="52"/>
      <c r="BD112" s="51"/>
      <c r="BE112" s="55"/>
      <c r="BF112" s="52"/>
      <c r="BG112" s="52"/>
      <c r="BH112" s="52"/>
      <c r="BI112" s="58"/>
      <c r="BJ112" s="52"/>
      <c r="BK112" s="52"/>
      <c r="BL112" s="52"/>
      <c r="BM112" s="52"/>
      <c r="BN112" s="58"/>
      <c r="BO112" s="52"/>
      <c r="BP112" s="52"/>
      <c r="BQ112" s="52"/>
      <c r="BR112" s="52"/>
      <c r="BS112" s="51"/>
      <c r="BT112" s="52"/>
      <c r="BU112" s="52"/>
      <c r="BV112" s="52"/>
      <c r="BW112" s="52"/>
      <c r="BX112" s="51"/>
      <c r="BY112" s="5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</row>
    <row x14ac:dyDescent="0.25" r="113" customHeight="1" ht="18">
      <c r="A113" s="54"/>
      <c r="B113" s="50"/>
      <c r="C113" s="249"/>
      <c r="D113" s="249"/>
      <c r="E113" s="249"/>
      <c r="F113" s="249"/>
      <c r="G113" s="50"/>
      <c r="H113" s="52"/>
      <c r="I113" s="52"/>
      <c r="J113" s="52"/>
      <c r="K113" s="52"/>
      <c r="L113" s="52"/>
      <c r="M113" s="52"/>
      <c r="N113" s="52"/>
      <c r="O113" s="52"/>
      <c r="P113" s="52"/>
      <c r="Q113" s="54"/>
      <c r="R113" s="51"/>
      <c r="S113" s="51"/>
      <c r="T113" s="51"/>
      <c r="U113" s="52"/>
      <c r="V113" s="52"/>
      <c r="W113" s="52"/>
      <c r="X113" s="52"/>
      <c r="Y113" s="52"/>
      <c r="Z113" s="51"/>
      <c r="AA113" s="54"/>
      <c r="AB113" s="51"/>
      <c r="AC113" s="51"/>
      <c r="AD113" s="51"/>
      <c r="AE113" s="52"/>
      <c r="AF113" s="52"/>
      <c r="AG113" s="52"/>
      <c r="AH113" s="52"/>
      <c r="AI113" s="52"/>
      <c r="AJ113" s="51"/>
      <c r="AK113" s="52"/>
      <c r="AL113" s="52"/>
      <c r="AM113" s="52"/>
      <c r="AN113" s="52"/>
      <c r="AO113" s="51"/>
      <c r="AP113" s="52"/>
      <c r="AQ113" s="52"/>
      <c r="AR113" s="52"/>
      <c r="AS113" s="52"/>
      <c r="AT113" s="51"/>
      <c r="AU113" s="52"/>
      <c r="AV113" s="52"/>
      <c r="AW113" s="52"/>
      <c r="AX113" s="52"/>
      <c r="AY113" s="51"/>
      <c r="AZ113" s="52"/>
      <c r="BA113" s="52"/>
      <c r="BB113" s="52"/>
      <c r="BC113" s="52"/>
      <c r="BD113" s="51"/>
      <c r="BE113" s="55"/>
      <c r="BF113" s="52"/>
      <c r="BG113" s="52"/>
      <c r="BH113" s="52"/>
      <c r="BI113" s="58"/>
      <c r="BJ113" s="52"/>
      <c r="BK113" s="52"/>
      <c r="BL113" s="52"/>
      <c r="BM113" s="52"/>
      <c r="BN113" s="58"/>
      <c r="BO113" s="52"/>
      <c r="BP113" s="52"/>
      <c r="BQ113" s="52"/>
      <c r="BR113" s="52"/>
      <c r="BS113" s="51"/>
      <c r="BT113" s="52"/>
      <c r="BU113" s="52"/>
      <c r="BV113" s="52"/>
      <c r="BW113" s="52"/>
      <c r="BX113" s="51"/>
      <c r="BY113" s="5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</row>
    <row x14ac:dyDescent="0.25" r="114" customHeight="1" ht="18">
      <c r="A114" s="54"/>
      <c r="B114" s="50"/>
      <c r="C114" s="249"/>
      <c r="D114" s="249"/>
      <c r="E114" s="249"/>
      <c r="F114" s="249"/>
      <c r="G114" s="50"/>
      <c r="H114" s="52"/>
      <c r="I114" s="52"/>
      <c r="J114" s="52"/>
      <c r="K114" s="52"/>
      <c r="L114" s="52"/>
      <c r="M114" s="52"/>
      <c r="N114" s="52"/>
      <c r="O114" s="52"/>
      <c r="P114" s="52"/>
      <c r="Q114" s="54"/>
      <c r="R114" s="51"/>
      <c r="S114" s="51"/>
      <c r="T114" s="51"/>
      <c r="U114" s="52"/>
      <c r="V114" s="52"/>
      <c r="W114" s="52"/>
      <c r="X114" s="52"/>
      <c r="Y114" s="52"/>
      <c r="Z114" s="51"/>
      <c r="AA114" s="54"/>
      <c r="AB114" s="51"/>
      <c r="AC114" s="51"/>
      <c r="AD114" s="51"/>
      <c r="AE114" s="52"/>
      <c r="AF114" s="52"/>
      <c r="AG114" s="52"/>
      <c r="AH114" s="52"/>
      <c r="AI114" s="52"/>
      <c r="AJ114" s="51"/>
      <c r="AK114" s="52"/>
      <c r="AL114" s="52"/>
      <c r="AM114" s="52"/>
      <c r="AN114" s="52"/>
      <c r="AO114" s="51"/>
      <c r="AP114" s="52"/>
      <c r="AQ114" s="52"/>
      <c r="AR114" s="52"/>
      <c r="AS114" s="52"/>
      <c r="AT114" s="51"/>
      <c r="AU114" s="52"/>
      <c r="AV114" s="52"/>
      <c r="AW114" s="52"/>
      <c r="AX114" s="52"/>
      <c r="AY114" s="51"/>
      <c r="AZ114" s="52"/>
      <c r="BA114" s="52"/>
      <c r="BB114" s="52"/>
      <c r="BC114" s="52"/>
      <c r="BD114" s="51"/>
      <c r="BE114" s="55"/>
      <c r="BF114" s="52"/>
      <c r="BG114" s="52"/>
      <c r="BH114" s="52"/>
      <c r="BI114" s="58"/>
      <c r="BJ114" s="52"/>
      <c r="BK114" s="52"/>
      <c r="BL114" s="52"/>
      <c r="BM114" s="52"/>
      <c r="BN114" s="58"/>
      <c r="BO114" s="52"/>
      <c r="BP114" s="52"/>
      <c r="BQ114" s="52"/>
      <c r="BR114" s="52"/>
      <c r="BS114" s="51"/>
      <c r="BT114" s="52"/>
      <c r="BU114" s="52"/>
      <c r="BV114" s="52"/>
      <c r="BW114" s="52"/>
      <c r="BX114" s="51"/>
      <c r="BY114" s="5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</row>
    <row x14ac:dyDescent="0.25" r="115" customHeight="1" ht="18">
      <c r="A115" s="54"/>
      <c r="B115" s="50"/>
      <c r="C115" s="249"/>
      <c r="D115" s="249"/>
      <c r="E115" s="249"/>
      <c r="F115" s="249"/>
      <c r="G115" s="50"/>
      <c r="H115" s="52"/>
      <c r="I115" s="52"/>
      <c r="J115" s="52"/>
      <c r="K115" s="52"/>
      <c r="L115" s="52"/>
      <c r="M115" s="52"/>
      <c r="N115" s="52"/>
      <c r="O115" s="52"/>
      <c r="P115" s="52"/>
      <c r="Q115" s="54"/>
      <c r="R115" s="51"/>
      <c r="S115" s="51"/>
      <c r="T115" s="51"/>
      <c r="U115" s="52"/>
      <c r="V115" s="52"/>
      <c r="W115" s="52"/>
      <c r="X115" s="52"/>
      <c r="Y115" s="52"/>
      <c r="Z115" s="51"/>
      <c r="AA115" s="54"/>
      <c r="AB115" s="51"/>
      <c r="AC115" s="51"/>
      <c r="AD115" s="51"/>
      <c r="AE115" s="52"/>
      <c r="AF115" s="52"/>
      <c r="AG115" s="52"/>
      <c r="AH115" s="52"/>
      <c r="AI115" s="52"/>
      <c r="AJ115" s="51"/>
      <c r="AK115" s="52"/>
      <c r="AL115" s="52"/>
      <c r="AM115" s="52"/>
      <c r="AN115" s="52"/>
      <c r="AO115" s="51"/>
      <c r="AP115" s="52"/>
      <c r="AQ115" s="52"/>
      <c r="AR115" s="52"/>
      <c r="AS115" s="52"/>
      <c r="AT115" s="51"/>
      <c r="AU115" s="52"/>
      <c r="AV115" s="52"/>
      <c r="AW115" s="52"/>
      <c r="AX115" s="52"/>
      <c r="AY115" s="51"/>
      <c r="AZ115" s="52"/>
      <c r="BA115" s="52"/>
      <c r="BB115" s="52"/>
      <c r="BC115" s="52"/>
      <c r="BD115" s="51"/>
      <c r="BE115" s="55"/>
      <c r="BF115" s="52"/>
      <c r="BG115" s="52"/>
      <c r="BH115" s="52"/>
      <c r="BI115" s="58"/>
      <c r="BJ115" s="52"/>
      <c r="BK115" s="52"/>
      <c r="BL115" s="52"/>
      <c r="BM115" s="52"/>
      <c r="BN115" s="58"/>
      <c r="BO115" s="52"/>
      <c r="BP115" s="52"/>
      <c r="BQ115" s="52"/>
      <c r="BR115" s="52"/>
      <c r="BS115" s="51"/>
      <c r="BT115" s="52"/>
      <c r="BU115" s="52"/>
      <c r="BV115" s="52"/>
      <c r="BW115" s="52"/>
      <c r="BX115" s="51"/>
      <c r="BY115" s="5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54"/>
      <c r="DS115" s="54"/>
      <c r="DT115" s="54"/>
      <c r="DU115" s="54"/>
      <c r="DV115" s="54"/>
      <c r="DW115" s="54"/>
      <c r="DX115" s="54"/>
      <c r="DY115" s="54"/>
      <c r="DZ115" s="54"/>
      <c r="EA115" s="54"/>
      <c r="EB115" s="54"/>
      <c r="EC115" s="54"/>
      <c r="ED115" s="54"/>
      <c r="EE115" s="54"/>
      <c r="EF115" s="54"/>
      <c r="EG115" s="54"/>
      <c r="EH115" s="54"/>
      <c r="EI115" s="54"/>
      <c r="EJ115" s="54"/>
      <c r="EK115" s="54"/>
      <c r="EL115" s="54"/>
      <c r="EM115" s="54"/>
      <c r="EN115" s="54"/>
      <c r="EO115" s="54"/>
      <c r="EP115" s="54"/>
      <c r="EQ115" s="54"/>
      <c r="ER115" s="54"/>
      <c r="ES115" s="54"/>
      <c r="ET115" s="54"/>
      <c r="EU115" s="54"/>
      <c r="EV115" s="54"/>
      <c r="EW115" s="54"/>
      <c r="EX115" s="54"/>
      <c r="EY115" s="54"/>
      <c r="EZ115" s="54"/>
      <c r="FA115" s="54"/>
      <c r="FB115" s="54"/>
      <c r="FC115" s="54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4"/>
      <c r="FS115" s="54"/>
      <c r="FT115" s="54"/>
      <c r="FU115" s="54"/>
      <c r="FV115" s="54"/>
      <c r="FW115" s="54"/>
      <c r="FX115" s="54"/>
      <c r="FY115" s="54"/>
      <c r="FZ115" s="54"/>
      <c r="GA115" s="54"/>
      <c r="GB115" s="54"/>
      <c r="GC115" s="54"/>
      <c r="GD115" s="54"/>
      <c r="GE115" s="54"/>
      <c r="GF115" s="54"/>
      <c r="GG115" s="54"/>
      <c r="GH115" s="54"/>
      <c r="GI115" s="54"/>
      <c r="GJ115" s="54"/>
      <c r="GK115" s="54"/>
      <c r="GL115" s="54"/>
      <c r="GM115" s="54"/>
      <c r="GN115" s="54"/>
      <c r="GO115" s="54"/>
      <c r="GP115" s="54"/>
      <c r="GQ115" s="54"/>
      <c r="GR115" s="54"/>
      <c r="GS115" s="54"/>
      <c r="GT115" s="54"/>
      <c r="GU115" s="54"/>
      <c r="GV115" s="54"/>
      <c r="GW115" s="54"/>
      <c r="GX115" s="54"/>
      <c r="GY115" s="54"/>
      <c r="GZ115" s="54"/>
      <c r="HA115" s="54"/>
      <c r="HB115" s="54"/>
      <c r="HC115" s="54"/>
      <c r="HD115" s="54"/>
      <c r="HE115" s="54"/>
      <c r="HF115" s="54"/>
      <c r="HG115" s="54"/>
      <c r="HH115" s="54"/>
      <c r="HI115" s="54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4"/>
      <c r="IC115" s="54"/>
      <c r="ID115" s="54"/>
      <c r="IE115" s="54"/>
      <c r="IF115" s="54"/>
      <c r="IG115" s="54"/>
      <c r="IH115" s="54"/>
      <c r="II115" s="54"/>
      <c r="IJ115" s="54"/>
      <c r="IK115" s="54"/>
      <c r="IL115" s="54"/>
      <c r="IM115" s="54"/>
      <c r="IN115" s="54"/>
      <c r="IO115" s="54"/>
      <c r="IP115" s="54"/>
      <c r="IQ115" s="54"/>
      <c r="IR115" s="54"/>
      <c r="IS115" s="54"/>
    </row>
    <row x14ac:dyDescent="0.25" r="116" customHeight="1" ht="18">
      <c r="A116" s="54"/>
      <c r="B116" s="50"/>
      <c r="C116" s="249"/>
      <c r="D116" s="249"/>
      <c r="E116" s="249"/>
      <c r="F116" s="249"/>
      <c r="G116" s="50"/>
      <c r="H116" s="52"/>
      <c r="I116" s="52"/>
      <c r="J116" s="52"/>
      <c r="K116" s="52"/>
      <c r="L116" s="52"/>
      <c r="M116" s="52"/>
      <c r="N116" s="52"/>
      <c r="O116" s="52"/>
      <c r="P116" s="52"/>
      <c r="Q116" s="54"/>
      <c r="R116" s="51"/>
      <c r="S116" s="51"/>
      <c r="T116" s="51"/>
      <c r="U116" s="52"/>
      <c r="V116" s="52"/>
      <c r="W116" s="52"/>
      <c r="X116" s="52"/>
      <c r="Y116" s="52"/>
      <c r="Z116" s="51"/>
      <c r="AA116" s="54"/>
      <c r="AB116" s="51"/>
      <c r="AC116" s="51"/>
      <c r="AD116" s="51"/>
      <c r="AE116" s="52"/>
      <c r="AF116" s="52"/>
      <c r="AG116" s="52"/>
      <c r="AH116" s="52"/>
      <c r="AI116" s="52"/>
      <c r="AJ116" s="51"/>
      <c r="AK116" s="52"/>
      <c r="AL116" s="52"/>
      <c r="AM116" s="52"/>
      <c r="AN116" s="52"/>
      <c r="AO116" s="51"/>
      <c r="AP116" s="52"/>
      <c r="AQ116" s="52"/>
      <c r="AR116" s="52"/>
      <c r="AS116" s="52"/>
      <c r="AT116" s="51"/>
      <c r="AU116" s="52"/>
      <c r="AV116" s="52"/>
      <c r="AW116" s="52"/>
      <c r="AX116" s="52"/>
      <c r="AY116" s="51"/>
      <c r="AZ116" s="52"/>
      <c r="BA116" s="52"/>
      <c r="BB116" s="52"/>
      <c r="BC116" s="52"/>
      <c r="BD116" s="51"/>
      <c r="BE116" s="55"/>
      <c r="BF116" s="52"/>
      <c r="BG116" s="52"/>
      <c r="BH116" s="52"/>
      <c r="BI116" s="58"/>
      <c r="BJ116" s="52"/>
      <c r="BK116" s="52"/>
      <c r="BL116" s="52"/>
      <c r="BM116" s="52"/>
      <c r="BN116" s="58"/>
      <c r="BO116" s="52"/>
      <c r="BP116" s="52"/>
      <c r="BQ116" s="52"/>
      <c r="BR116" s="52"/>
      <c r="BS116" s="51"/>
      <c r="BT116" s="52"/>
      <c r="BU116" s="52"/>
      <c r="BV116" s="52"/>
      <c r="BW116" s="52"/>
      <c r="BX116" s="51"/>
      <c r="BY116" s="5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/>
      <c r="EV116" s="54"/>
      <c r="EW116" s="54"/>
      <c r="EX116" s="54"/>
      <c r="EY116" s="54"/>
      <c r="EZ116" s="54"/>
      <c r="FA116" s="54"/>
      <c r="FB116" s="54"/>
      <c r="FC116" s="54"/>
      <c r="FD116" s="54"/>
      <c r="FE116" s="54"/>
      <c r="FF116" s="54"/>
      <c r="FG116" s="54"/>
      <c r="FH116" s="54"/>
      <c r="FI116" s="54"/>
      <c r="FJ116" s="54"/>
      <c r="FK116" s="54"/>
      <c r="FL116" s="54"/>
      <c r="FM116" s="54"/>
      <c r="FN116" s="54"/>
      <c r="FO116" s="54"/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/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</row>
    <row x14ac:dyDescent="0.25" r="117" customHeight="1" ht="18">
      <c r="A117" s="54"/>
      <c r="B117" s="50"/>
      <c r="C117" s="249"/>
      <c r="D117" s="249"/>
      <c r="E117" s="249"/>
      <c r="F117" s="249"/>
      <c r="G117" s="50"/>
      <c r="H117" s="52"/>
      <c r="I117" s="52"/>
      <c r="J117" s="52"/>
      <c r="K117" s="52"/>
      <c r="L117" s="52"/>
      <c r="M117" s="52"/>
      <c r="N117" s="52"/>
      <c r="O117" s="52"/>
      <c r="P117" s="52"/>
      <c r="Q117" s="54"/>
      <c r="R117" s="51"/>
      <c r="S117" s="51"/>
      <c r="T117" s="51"/>
      <c r="U117" s="52"/>
      <c r="V117" s="52"/>
      <c r="W117" s="52"/>
      <c r="X117" s="52"/>
      <c r="Y117" s="52"/>
      <c r="Z117" s="51"/>
      <c r="AA117" s="54"/>
      <c r="AB117" s="51"/>
      <c r="AC117" s="51"/>
      <c r="AD117" s="51"/>
      <c r="AE117" s="52"/>
      <c r="AF117" s="52"/>
      <c r="AG117" s="52"/>
      <c r="AH117" s="52"/>
      <c r="AI117" s="52"/>
      <c r="AJ117" s="51"/>
      <c r="AK117" s="52"/>
      <c r="AL117" s="52"/>
      <c r="AM117" s="52"/>
      <c r="AN117" s="52"/>
      <c r="AO117" s="51"/>
      <c r="AP117" s="52"/>
      <c r="AQ117" s="52"/>
      <c r="AR117" s="52"/>
      <c r="AS117" s="52"/>
      <c r="AT117" s="51"/>
      <c r="AU117" s="52"/>
      <c r="AV117" s="52"/>
      <c r="AW117" s="52"/>
      <c r="AX117" s="52"/>
      <c r="AY117" s="51"/>
      <c r="AZ117" s="52"/>
      <c r="BA117" s="52"/>
      <c r="BB117" s="52"/>
      <c r="BC117" s="52"/>
      <c r="BD117" s="51"/>
      <c r="BE117" s="55"/>
      <c r="BF117" s="52"/>
      <c r="BG117" s="52"/>
      <c r="BH117" s="52"/>
      <c r="BI117" s="58"/>
      <c r="BJ117" s="52"/>
      <c r="BK117" s="52"/>
      <c r="BL117" s="52"/>
      <c r="BM117" s="52"/>
      <c r="BN117" s="58"/>
      <c r="BO117" s="52"/>
      <c r="BP117" s="52"/>
      <c r="BQ117" s="52"/>
      <c r="BR117" s="52"/>
      <c r="BS117" s="51"/>
      <c r="BT117" s="52"/>
      <c r="BU117" s="52"/>
      <c r="BV117" s="52"/>
      <c r="BW117" s="52"/>
      <c r="BX117" s="51"/>
      <c r="BY117" s="5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/>
      <c r="EV117" s="54"/>
      <c r="EW117" s="54"/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</row>
    <row x14ac:dyDescent="0.25" r="118" customHeight="1" ht="18">
      <c r="A118" s="54"/>
      <c r="B118" s="50"/>
      <c r="C118" s="249"/>
      <c r="D118" s="249"/>
      <c r="E118" s="249"/>
      <c r="F118" s="249"/>
      <c r="G118" s="50"/>
      <c r="H118" s="52"/>
      <c r="I118" s="52"/>
      <c r="J118" s="52"/>
      <c r="K118" s="52"/>
      <c r="L118" s="52"/>
      <c r="M118" s="52"/>
      <c r="N118" s="52"/>
      <c r="O118" s="52"/>
      <c r="P118" s="52"/>
      <c r="Q118" s="54"/>
      <c r="R118" s="51"/>
      <c r="S118" s="51"/>
      <c r="T118" s="51"/>
      <c r="U118" s="52"/>
      <c r="V118" s="52"/>
      <c r="W118" s="52"/>
      <c r="X118" s="52"/>
      <c r="Y118" s="52"/>
      <c r="Z118" s="51"/>
      <c r="AA118" s="54"/>
      <c r="AB118" s="51"/>
      <c r="AC118" s="51"/>
      <c r="AD118" s="51"/>
      <c r="AE118" s="52"/>
      <c r="AF118" s="52"/>
      <c r="AG118" s="52"/>
      <c r="AH118" s="52"/>
      <c r="AI118" s="52"/>
      <c r="AJ118" s="51"/>
      <c r="AK118" s="52"/>
      <c r="AL118" s="52"/>
      <c r="AM118" s="52"/>
      <c r="AN118" s="52"/>
      <c r="AO118" s="51"/>
      <c r="AP118" s="52"/>
      <c r="AQ118" s="52"/>
      <c r="AR118" s="52"/>
      <c r="AS118" s="52"/>
      <c r="AT118" s="51"/>
      <c r="AU118" s="52"/>
      <c r="AV118" s="52"/>
      <c r="AW118" s="52"/>
      <c r="AX118" s="52"/>
      <c r="AY118" s="51"/>
      <c r="AZ118" s="52"/>
      <c r="BA118" s="52"/>
      <c r="BB118" s="52"/>
      <c r="BC118" s="52"/>
      <c r="BD118" s="51"/>
      <c r="BE118" s="55"/>
      <c r="BF118" s="52"/>
      <c r="BG118" s="52"/>
      <c r="BH118" s="52"/>
      <c r="BI118" s="58"/>
      <c r="BJ118" s="52"/>
      <c r="BK118" s="52"/>
      <c r="BL118" s="52"/>
      <c r="BM118" s="52"/>
      <c r="BN118" s="58"/>
      <c r="BO118" s="52"/>
      <c r="BP118" s="52"/>
      <c r="BQ118" s="52"/>
      <c r="BR118" s="52"/>
      <c r="BS118" s="51"/>
      <c r="BT118" s="52"/>
      <c r="BU118" s="52"/>
      <c r="BV118" s="52"/>
      <c r="BW118" s="52"/>
      <c r="BX118" s="51"/>
      <c r="BY118" s="5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54"/>
      <c r="DS118" s="54"/>
      <c r="DT118" s="54"/>
      <c r="DU118" s="54"/>
      <c r="DV118" s="54"/>
      <c r="DW118" s="54"/>
      <c r="DX118" s="54"/>
      <c r="DY118" s="54"/>
      <c r="DZ118" s="54"/>
      <c r="EA118" s="54"/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/>
      <c r="EW118" s="54"/>
      <c r="EX118" s="54"/>
      <c r="EY118" s="54"/>
      <c r="EZ118" s="54"/>
      <c r="FA118" s="54"/>
      <c r="FB118" s="54"/>
      <c r="FC118" s="54"/>
      <c r="FD118" s="54"/>
      <c r="FE118" s="54"/>
      <c r="FF118" s="54"/>
      <c r="FG118" s="54"/>
      <c r="FH118" s="54"/>
      <c r="FI118" s="54"/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/>
      <c r="FV118" s="54"/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/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</row>
    <row x14ac:dyDescent="0.25" r="119" customHeight="1" ht="18">
      <c r="A119" s="54"/>
      <c r="B119" s="50"/>
      <c r="C119" s="249"/>
      <c r="D119" s="249"/>
      <c r="E119" s="249"/>
      <c r="F119" s="249"/>
      <c r="G119" s="50"/>
      <c r="H119" s="52"/>
      <c r="I119" s="52"/>
      <c r="J119" s="52"/>
      <c r="K119" s="52"/>
      <c r="L119" s="52"/>
      <c r="M119" s="52"/>
      <c r="N119" s="52"/>
      <c r="O119" s="52"/>
      <c r="P119" s="52"/>
      <c r="Q119" s="54"/>
      <c r="R119" s="51"/>
      <c r="S119" s="51"/>
      <c r="T119" s="51"/>
      <c r="U119" s="52"/>
      <c r="V119" s="52"/>
      <c r="W119" s="52"/>
      <c r="X119" s="52"/>
      <c r="Y119" s="52"/>
      <c r="Z119" s="51"/>
      <c r="AA119" s="54"/>
      <c r="AB119" s="51"/>
      <c r="AC119" s="51"/>
      <c r="AD119" s="51"/>
      <c r="AE119" s="52"/>
      <c r="AF119" s="52"/>
      <c r="AG119" s="52"/>
      <c r="AH119" s="52"/>
      <c r="AI119" s="52"/>
      <c r="AJ119" s="51"/>
      <c r="AK119" s="52"/>
      <c r="AL119" s="52"/>
      <c r="AM119" s="52"/>
      <c r="AN119" s="52"/>
      <c r="AO119" s="51"/>
      <c r="AP119" s="52"/>
      <c r="AQ119" s="52"/>
      <c r="AR119" s="52"/>
      <c r="AS119" s="52"/>
      <c r="AT119" s="51"/>
      <c r="AU119" s="52"/>
      <c r="AV119" s="52"/>
      <c r="AW119" s="52"/>
      <c r="AX119" s="52"/>
      <c r="AY119" s="51"/>
      <c r="AZ119" s="52"/>
      <c r="BA119" s="52"/>
      <c r="BB119" s="52"/>
      <c r="BC119" s="52"/>
      <c r="BD119" s="51"/>
      <c r="BE119" s="55"/>
      <c r="BF119" s="52"/>
      <c r="BG119" s="52"/>
      <c r="BH119" s="52"/>
      <c r="BI119" s="58"/>
      <c r="BJ119" s="52"/>
      <c r="BK119" s="52"/>
      <c r="BL119" s="52"/>
      <c r="BM119" s="52"/>
      <c r="BN119" s="58"/>
      <c r="BO119" s="52"/>
      <c r="BP119" s="52"/>
      <c r="BQ119" s="52"/>
      <c r="BR119" s="52"/>
      <c r="BS119" s="51"/>
      <c r="BT119" s="52"/>
      <c r="BU119" s="52"/>
      <c r="BV119" s="52"/>
      <c r="BW119" s="52"/>
      <c r="BX119" s="51"/>
      <c r="BY119" s="5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54"/>
      <c r="DS119" s="54"/>
      <c r="DT119" s="54"/>
      <c r="DU119" s="54"/>
      <c r="DV119" s="54"/>
      <c r="DW119" s="54"/>
      <c r="DX119" s="54"/>
      <c r="DY119" s="54"/>
      <c r="DZ119" s="54"/>
      <c r="EA119" s="54"/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/>
      <c r="EP119" s="54"/>
      <c r="EQ119" s="54"/>
      <c r="ER119" s="54"/>
      <c r="ES119" s="54"/>
      <c r="ET119" s="54"/>
      <c r="EU119" s="54"/>
      <c r="EV119" s="54"/>
      <c r="EW119" s="54"/>
      <c r="EX119" s="54"/>
      <c r="EY119" s="54"/>
      <c r="EZ119" s="54"/>
      <c r="FA119" s="54"/>
      <c r="FB119" s="54"/>
      <c r="FC119" s="54"/>
      <c r="FD119" s="54"/>
      <c r="FE119" s="54"/>
      <c r="FF119" s="54"/>
      <c r="FG119" s="54"/>
      <c r="FH119" s="54"/>
      <c r="FI119" s="54"/>
      <c r="FJ119" s="54"/>
      <c r="FK119" s="54"/>
      <c r="FL119" s="54"/>
      <c r="FM119" s="54"/>
      <c r="FN119" s="54"/>
      <c r="FO119" s="54"/>
      <c r="FP119" s="54"/>
      <c r="FQ119" s="54"/>
      <c r="FR119" s="54"/>
      <c r="FS119" s="54"/>
      <c r="FT119" s="54"/>
      <c r="FU119" s="54"/>
      <c r="FV119" s="54"/>
      <c r="FW119" s="54"/>
      <c r="FX119" s="54"/>
      <c r="FY119" s="54"/>
      <c r="FZ119" s="54"/>
      <c r="GA119" s="54"/>
      <c r="GB119" s="54"/>
      <c r="GC119" s="54"/>
      <c r="GD119" s="54"/>
      <c r="GE119" s="54"/>
      <c r="GF119" s="54"/>
      <c r="GG119" s="54"/>
      <c r="GH119" s="54"/>
      <c r="GI119" s="54"/>
      <c r="GJ119" s="54"/>
      <c r="GK119" s="54"/>
      <c r="GL119" s="54"/>
      <c r="GM119" s="54"/>
      <c r="GN119" s="54"/>
      <c r="GO119" s="54"/>
      <c r="GP119" s="54"/>
      <c r="GQ119" s="54"/>
      <c r="GR119" s="54"/>
      <c r="GS119" s="54"/>
      <c r="GT119" s="54"/>
      <c r="GU119" s="54"/>
      <c r="GV119" s="54"/>
      <c r="GW119" s="54"/>
      <c r="GX119" s="54"/>
      <c r="GY119" s="54"/>
      <c r="GZ119" s="54"/>
      <c r="HA119" s="54"/>
      <c r="HB119" s="54"/>
      <c r="HC119" s="54"/>
      <c r="HD119" s="54"/>
      <c r="HE119" s="54"/>
      <c r="HF119" s="54"/>
      <c r="HG119" s="54"/>
      <c r="HH119" s="54"/>
      <c r="HI119" s="54"/>
      <c r="HJ119" s="54"/>
      <c r="HK119" s="54"/>
      <c r="HL119" s="54"/>
      <c r="HM119" s="54"/>
      <c r="HN119" s="54"/>
      <c r="HO119" s="54"/>
      <c r="HP119" s="54"/>
      <c r="HQ119" s="54"/>
      <c r="HR119" s="54"/>
      <c r="HS119" s="54"/>
      <c r="HT119" s="54"/>
      <c r="HU119" s="54"/>
      <c r="HV119" s="54"/>
      <c r="HW119" s="54"/>
      <c r="HX119" s="54"/>
      <c r="HY119" s="54"/>
      <c r="HZ119" s="54"/>
      <c r="IA119" s="54"/>
      <c r="IB119" s="54"/>
      <c r="IC119" s="54"/>
      <c r="ID119" s="54"/>
      <c r="IE119" s="54"/>
      <c r="IF119" s="54"/>
      <c r="IG119" s="54"/>
      <c r="IH119" s="54"/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</row>
    <row x14ac:dyDescent="0.25" r="120" customHeight="1" ht="18">
      <c r="A120" s="54"/>
      <c r="B120" s="50"/>
      <c r="C120" s="249"/>
      <c r="D120" s="249"/>
      <c r="E120" s="249"/>
      <c r="F120" s="249"/>
      <c r="G120" s="50"/>
      <c r="H120" s="52"/>
      <c r="I120" s="52"/>
      <c r="J120" s="52"/>
      <c r="K120" s="52"/>
      <c r="L120" s="52"/>
      <c r="M120" s="52"/>
      <c r="N120" s="52"/>
      <c r="O120" s="52"/>
      <c r="P120" s="52"/>
      <c r="Q120" s="54"/>
      <c r="R120" s="51"/>
      <c r="S120" s="51"/>
      <c r="T120" s="51"/>
      <c r="U120" s="52"/>
      <c r="V120" s="52"/>
      <c r="W120" s="52"/>
      <c r="X120" s="52"/>
      <c r="Y120" s="52"/>
      <c r="Z120" s="51"/>
      <c r="AA120" s="54"/>
      <c r="AB120" s="51"/>
      <c r="AC120" s="51"/>
      <c r="AD120" s="51"/>
      <c r="AE120" s="52"/>
      <c r="AF120" s="52"/>
      <c r="AG120" s="52"/>
      <c r="AH120" s="52"/>
      <c r="AI120" s="52"/>
      <c r="AJ120" s="51"/>
      <c r="AK120" s="52"/>
      <c r="AL120" s="52"/>
      <c r="AM120" s="52"/>
      <c r="AN120" s="52"/>
      <c r="AO120" s="51"/>
      <c r="AP120" s="52"/>
      <c r="AQ120" s="52"/>
      <c r="AR120" s="52"/>
      <c r="AS120" s="52"/>
      <c r="AT120" s="51"/>
      <c r="AU120" s="52"/>
      <c r="AV120" s="52"/>
      <c r="AW120" s="52"/>
      <c r="AX120" s="52"/>
      <c r="AY120" s="51"/>
      <c r="AZ120" s="52"/>
      <c r="BA120" s="52"/>
      <c r="BB120" s="52"/>
      <c r="BC120" s="52"/>
      <c r="BD120" s="51"/>
      <c r="BE120" s="55"/>
      <c r="BF120" s="52"/>
      <c r="BG120" s="52"/>
      <c r="BH120" s="52"/>
      <c r="BI120" s="58"/>
      <c r="BJ120" s="52"/>
      <c r="BK120" s="52"/>
      <c r="BL120" s="52"/>
      <c r="BM120" s="52"/>
      <c r="BN120" s="58"/>
      <c r="BO120" s="52"/>
      <c r="BP120" s="52"/>
      <c r="BQ120" s="52"/>
      <c r="BR120" s="52"/>
      <c r="BS120" s="51"/>
      <c r="BT120" s="52"/>
      <c r="BU120" s="52"/>
      <c r="BV120" s="52"/>
      <c r="BW120" s="52"/>
      <c r="BX120" s="51"/>
      <c r="BY120" s="5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54"/>
      <c r="DS120" s="54"/>
      <c r="DT120" s="54"/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</row>
    <row x14ac:dyDescent="0.25" r="121" customHeight="1" ht="18">
      <c r="A121" s="54"/>
      <c r="B121" s="50"/>
      <c r="C121" s="249"/>
      <c r="D121" s="249"/>
      <c r="E121" s="249"/>
      <c r="F121" s="249"/>
      <c r="G121" s="50"/>
      <c r="H121" s="52"/>
      <c r="I121" s="52"/>
      <c r="J121" s="52"/>
      <c r="K121" s="52"/>
      <c r="L121" s="52"/>
      <c r="M121" s="52"/>
      <c r="N121" s="52"/>
      <c r="O121" s="52"/>
      <c r="P121" s="52"/>
      <c r="Q121" s="54"/>
      <c r="R121" s="51"/>
      <c r="S121" s="51"/>
      <c r="T121" s="51"/>
      <c r="U121" s="52"/>
      <c r="V121" s="52"/>
      <c r="W121" s="52"/>
      <c r="X121" s="52"/>
      <c r="Y121" s="52"/>
      <c r="Z121" s="51"/>
      <c r="AA121" s="54"/>
      <c r="AB121" s="51"/>
      <c r="AC121" s="51"/>
      <c r="AD121" s="51"/>
      <c r="AE121" s="52"/>
      <c r="AF121" s="52"/>
      <c r="AG121" s="52"/>
      <c r="AH121" s="52"/>
      <c r="AI121" s="52"/>
      <c r="AJ121" s="51"/>
      <c r="AK121" s="52"/>
      <c r="AL121" s="52"/>
      <c r="AM121" s="52"/>
      <c r="AN121" s="52"/>
      <c r="AO121" s="51"/>
      <c r="AP121" s="52"/>
      <c r="AQ121" s="52"/>
      <c r="AR121" s="52"/>
      <c r="AS121" s="52"/>
      <c r="AT121" s="51"/>
      <c r="AU121" s="52"/>
      <c r="AV121" s="52"/>
      <c r="AW121" s="52"/>
      <c r="AX121" s="52"/>
      <c r="AY121" s="51"/>
      <c r="AZ121" s="52"/>
      <c r="BA121" s="52"/>
      <c r="BB121" s="52"/>
      <c r="BC121" s="52"/>
      <c r="BD121" s="51"/>
      <c r="BE121" s="55"/>
      <c r="BF121" s="52"/>
      <c r="BG121" s="52"/>
      <c r="BH121" s="52"/>
      <c r="BI121" s="58"/>
      <c r="BJ121" s="52"/>
      <c r="BK121" s="52"/>
      <c r="BL121" s="52"/>
      <c r="BM121" s="52"/>
      <c r="BN121" s="58"/>
      <c r="BO121" s="52"/>
      <c r="BP121" s="52"/>
      <c r="BQ121" s="52"/>
      <c r="BR121" s="52"/>
      <c r="BS121" s="51"/>
      <c r="BT121" s="52"/>
      <c r="BU121" s="52"/>
      <c r="BV121" s="52"/>
      <c r="BW121" s="52"/>
      <c r="BX121" s="51"/>
      <c r="BY121" s="5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54"/>
      <c r="DS121" s="54"/>
      <c r="DT121" s="54"/>
      <c r="DU121" s="54"/>
      <c r="DV121" s="54"/>
      <c r="DW121" s="54"/>
      <c r="DX121" s="54"/>
      <c r="DY121" s="54"/>
      <c r="DZ121" s="54"/>
      <c r="EA121" s="54"/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/>
      <c r="EU121" s="54"/>
      <c r="EV121" s="54"/>
      <c r="EW121" s="54"/>
      <c r="EX121" s="54"/>
      <c r="EY121" s="54"/>
      <c r="EZ121" s="54"/>
      <c r="FA121" s="54"/>
      <c r="FB121" s="54"/>
      <c r="FC121" s="54"/>
      <c r="FD121" s="54"/>
      <c r="FE121" s="54"/>
      <c r="FF121" s="54"/>
      <c r="FG121" s="54"/>
      <c r="FH121" s="54"/>
      <c r="FI121" s="54"/>
      <c r="FJ121" s="54"/>
      <c r="FK121" s="54"/>
      <c r="FL121" s="54"/>
      <c r="FM121" s="54"/>
      <c r="FN121" s="54"/>
      <c r="FO121" s="54"/>
      <c r="FP121" s="54"/>
      <c r="FQ121" s="54"/>
      <c r="FR121" s="54"/>
      <c r="FS121" s="54"/>
      <c r="FT121" s="54"/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/>
      <c r="GW121" s="54"/>
      <c r="GX121" s="54"/>
      <c r="GY121" s="54"/>
      <c r="GZ121" s="54"/>
      <c r="HA121" s="54"/>
      <c r="HB121" s="54"/>
      <c r="HC121" s="54"/>
      <c r="HD121" s="54"/>
      <c r="HE121" s="54"/>
      <c r="HF121" s="54"/>
      <c r="HG121" s="54"/>
      <c r="HH121" s="54"/>
      <c r="HI121" s="54"/>
      <c r="HJ121" s="54"/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/>
      <c r="IB121" s="54"/>
      <c r="IC121" s="54"/>
      <c r="ID121" s="54"/>
      <c r="IE121" s="54"/>
      <c r="IF121" s="54"/>
      <c r="IG121" s="54"/>
      <c r="IH121" s="54"/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</row>
    <row x14ac:dyDescent="0.25" r="122" customHeight="1" ht="18">
      <c r="A122" s="54"/>
      <c r="B122" s="50"/>
      <c r="C122" s="249"/>
      <c r="D122" s="249"/>
      <c r="E122" s="249"/>
      <c r="F122" s="249"/>
      <c r="G122" s="50"/>
      <c r="H122" s="52"/>
      <c r="I122" s="52"/>
      <c r="J122" s="52"/>
      <c r="K122" s="52"/>
      <c r="L122" s="52"/>
      <c r="M122" s="52"/>
      <c r="N122" s="52"/>
      <c r="O122" s="52"/>
      <c r="P122" s="52"/>
      <c r="Q122" s="54"/>
      <c r="R122" s="51"/>
      <c r="S122" s="51"/>
      <c r="T122" s="51"/>
      <c r="U122" s="52"/>
      <c r="V122" s="52"/>
      <c r="W122" s="52"/>
      <c r="X122" s="52"/>
      <c r="Y122" s="52"/>
      <c r="Z122" s="51"/>
      <c r="AA122" s="54"/>
      <c r="AB122" s="51"/>
      <c r="AC122" s="51"/>
      <c r="AD122" s="51"/>
      <c r="AE122" s="52"/>
      <c r="AF122" s="52"/>
      <c r="AG122" s="52"/>
      <c r="AH122" s="52"/>
      <c r="AI122" s="52"/>
      <c r="AJ122" s="51"/>
      <c r="AK122" s="52"/>
      <c r="AL122" s="52"/>
      <c r="AM122" s="52"/>
      <c r="AN122" s="52"/>
      <c r="AO122" s="51"/>
      <c r="AP122" s="52"/>
      <c r="AQ122" s="52"/>
      <c r="AR122" s="52"/>
      <c r="AS122" s="52"/>
      <c r="AT122" s="51"/>
      <c r="AU122" s="52"/>
      <c r="AV122" s="52"/>
      <c r="AW122" s="52"/>
      <c r="AX122" s="52"/>
      <c r="AY122" s="51"/>
      <c r="AZ122" s="52"/>
      <c r="BA122" s="52"/>
      <c r="BB122" s="52"/>
      <c r="BC122" s="52"/>
      <c r="BD122" s="51"/>
      <c r="BE122" s="55"/>
      <c r="BF122" s="52"/>
      <c r="BG122" s="52"/>
      <c r="BH122" s="52"/>
      <c r="BI122" s="58"/>
      <c r="BJ122" s="52"/>
      <c r="BK122" s="52"/>
      <c r="BL122" s="52"/>
      <c r="BM122" s="52"/>
      <c r="BN122" s="58"/>
      <c r="BO122" s="52"/>
      <c r="BP122" s="52"/>
      <c r="BQ122" s="52"/>
      <c r="BR122" s="52"/>
      <c r="BS122" s="51"/>
      <c r="BT122" s="52"/>
      <c r="BU122" s="52"/>
      <c r="BV122" s="52"/>
      <c r="BW122" s="52"/>
      <c r="BX122" s="51"/>
      <c r="BY122" s="5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/>
      <c r="FH122" s="54"/>
      <c r="FI122" s="54"/>
      <c r="FJ122" s="54"/>
      <c r="FK122" s="54"/>
      <c r="FL122" s="54"/>
      <c r="FM122" s="54"/>
      <c r="FN122" s="54"/>
      <c r="FO122" s="54"/>
      <c r="FP122" s="54"/>
      <c r="FQ122" s="54"/>
      <c r="FR122" s="54"/>
      <c r="FS122" s="54"/>
      <c r="FT122" s="54"/>
      <c r="FU122" s="54"/>
      <c r="FV122" s="54"/>
      <c r="FW122" s="54"/>
      <c r="FX122" s="54"/>
      <c r="FY122" s="54"/>
      <c r="FZ122" s="54"/>
      <c r="GA122" s="54"/>
      <c r="GB122" s="54"/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/>
      <c r="GW122" s="54"/>
      <c r="GX122" s="54"/>
      <c r="GY122" s="54"/>
      <c r="GZ122" s="54"/>
      <c r="HA122" s="54"/>
      <c r="HB122" s="54"/>
      <c r="HC122" s="54"/>
      <c r="HD122" s="54"/>
      <c r="HE122" s="54"/>
      <c r="HF122" s="54"/>
      <c r="HG122" s="54"/>
      <c r="HH122" s="54"/>
      <c r="HI122" s="54"/>
      <c r="HJ122" s="54"/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/>
      <c r="IB122" s="54"/>
      <c r="IC122" s="54"/>
      <c r="ID122" s="54"/>
      <c r="IE122" s="54"/>
      <c r="IF122" s="54"/>
      <c r="IG122" s="54"/>
      <c r="IH122" s="54"/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</row>
    <row x14ac:dyDescent="0.25" r="123" customHeight="1" ht="18">
      <c r="A123" s="54"/>
      <c r="B123" s="50"/>
      <c r="C123" s="249"/>
      <c r="D123" s="249"/>
      <c r="E123" s="249"/>
      <c r="F123" s="249"/>
      <c r="G123" s="50"/>
      <c r="H123" s="52"/>
      <c r="I123" s="52"/>
      <c r="J123" s="52"/>
      <c r="K123" s="52"/>
      <c r="L123" s="52"/>
      <c r="M123" s="52"/>
      <c r="N123" s="52"/>
      <c r="O123" s="52"/>
      <c r="P123" s="52"/>
      <c r="Q123" s="54"/>
      <c r="R123" s="51"/>
      <c r="S123" s="51"/>
      <c r="T123" s="51"/>
      <c r="U123" s="52"/>
      <c r="V123" s="52"/>
      <c r="W123" s="52"/>
      <c r="X123" s="52"/>
      <c r="Y123" s="52"/>
      <c r="Z123" s="51"/>
      <c r="AA123" s="54"/>
      <c r="AB123" s="51"/>
      <c r="AC123" s="51"/>
      <c r="AD123" s="51"/>
      <c r="AE123" s="52"/>
      <c r="AF123" s="52"/>
      <c r="AG123" s="52"/>
      <c r="AH123" s="52"/>
      <c r="AI123" s="52"/>
      <c r="AJ123" s="51"/>
      <c r="AK123" s="52"/>
      <c r="AL123" s="52"/>
      <c r="AM123" s="52"/>
      <c r="AN123" s="52"/>
      <c r="AO123" s="51"/>
      <c r="AP123" s="52"/>
      <c r="AQ123" s="52"/>
      <c r="AR123" s="52"/>
      <c r="AS123" s="52"/>
      <c r="AT123" s="51"/>
      <c r="AU123" s="52"/>
      <c r="AV123" s="52"/>
      <c r="AW123" s="52"/>
      <c r="AX123" s="52"/>
      <c r="AY123" s="51"/>
      <c r="AZ123" s="52"/>
      <c r="BA123" s="52"/>
      <c r="BB123" s="52"/>
      <c r="BC123" s="52"/>
      <c r="BD123" s="51"/>
      <c r="BE123" s="55"/>
      <c r="BF123" s="52"/>
      <c r="BG123" s="52"/>
      <c r="BH123" s="52"/>
      <c r="BI123" s="58"/>
      <c r="BJ123" s="52"/>
      <c r="BK123" s="52"/>
      <c r="BL123" s="52"/>
      <c r="BM123" s="52"/>
      <c r="BN123" s="58"/>
      <c r="BO123" s="52"/>
      <c r="BP123" s="52"/>
      <c r="BQ123" s="52"/>
      <c r="BR123" s="52"/>
      <c r="BS123" s="51"/>
      <c r="BT123" s="52"/>
      <c r="BU123" s="52"/>
      <c r="BV123" s="52"/>
      <c r="BW123" s="52"/>
      <c r="BX123" s="51"/>
      <c r="BY123" s="5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54"/>
      <c r="DS123" s="54"/>
      <c r="DT123" s="54"/>
      <c r="DU123" s="54"/>
      <c r="DV123" s="54"/>
      <c r="DW123" s="54"/>
      <c r="DX123" s="54"/>
      <c r="DY123" s="54"/>
      <c r="DZ123" s="54"/>
      <c r="EA123" s="54"/>
      <c r="EB123" s="54"/>
      <c r="EC123" s="54"/>
      <c r="ED123" s="54"/>
      <c r="EE123" s="54"/>
      <c r="EF123" s="54"/>
      <c r="EG123" s="54"/>
      <c r="EH123" s="54"/>
      <c r="EI123" s="54"/>
      <c r="EJ123" s="54"/>
      <c r="EK123" s="54"/>
      <c r="EL123" s="54"/>
      <c r="EM123" s="54"/>
      <c r="EN123" s="54"/>
      <c r="EO123" s="54"/>
      <c r="EP123" s="54"/>
      <c r="EQ123" s="54"/>
      <c r="ER123" s="54"/>
      <c r="ES123" s="54"/>
      <c r="ET123" s="54"/>
      <c r="EU123" s="54"/>
      <c r="EV123" s="54"/>
      <c r="EW123" s="54"/>
      <c r="EX123" s="54"/>
      <c r="EY123" s="54"/>
      <c r="EZ123" s="54"/>
      <c r="FA123" s="54"/>
      <c r="FB123" s="54"/>
      <c r="FC123" s="54"/>
      <c r="FD123" s="54"/>
      <c r="FE123" s="54"/>
      <c r="FF123" s="54"/>
      <c r="FG123" s="54"/>
      <c r="FH123" s="54"/>
      <c r="FI123" s="54"/>
      <c r="FJ123" s="54"/>
      <c r="FK123" s="54"/>
      <c r="FL123" s="54"/>
      <c r="FM123" s="54"/>
      <c r="FN123" s="54"/>
      <c r="FO123" s="54"/>
      <c r="FP123" s="54"/>
      <c r="FQ123" s="54"/>
      <c r="FR123" s="54"/>
      <c r="FS123" s="54"/>
      <c r="FT123" s="54"/>
      <c r="FU123" s="54"/>
      <c r="FV123" s="54"/>
      <c r="FW123" s="54"/>
      <c r="FX123" s="54"/>
      <c r="FY123" s="54"/>
      <c r="FZ123" s="54"/>
      <c r="GA123" s="54"/>
      <c r="GB123" s="54"/>
      <c r="GC123" s="54"/>
      <c r="GD123" s="54"/>
      <c r="GE123" s="54"/>
      <c r="GF123" s="54"/>
      <c r="GG123" s="54"/>
      <c r="GH123" s="54"/>
      <c r="GI123" s="54"/>
      <c r="GJ123" s="54"/>
      <c r="GK123" s="54"/>
      <c r="GL123" s="54"/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/>
      <c r="HL123" s="54"/>
      <c r="HM123" s="54"/>
      <c r="HN123" s="54"/>
      <c r="HO123" s="54"/>
      <c r="HP123" s="54"/>
      <c r="HQ123" s="54"/>
      <c r="HR123" s="54"/>
      <c r="HS123" s="54"/>
      <c r="HT123" s="54"/>
      <c r="HU123" s="54"/>
      <c r="HV123" s="54"/>
      <c r="HW123" s="54"/>
      <c r="HX123" s="54"/>
      <c r="HY123" s="54"/>
      <c r="HZ123" s="54"/>
      <c r="IA123" s="54"/>
      <c r="IB123" s="54"/>
      <c r="IC123" s="54"/>
      <c r="ID123" s="54"/>
      <c r="IE123" s="54"/>
      <c r="IF123" s="54"/>
      <c r="IG123" s="54"/>
      <c r="IH123" s="54"/>
      <c r="II123" s="54"/>
      <c r="IJ123" s="54"/>
      <c r="IK123" s="54"/>
      <c r="IL123" s="54"/>
      <c r="IM123" s="54"/>
      <c r="IN123" s="54"/>
      <c r="IO123" s="54"/>
      <c r="IP123" s="54"/>
      <c r="IQ123" s="54"/>
      <c r="IR123" s="54"/>
      <c r="IS123" s="54"/>
    </row>
    <row x14ac:dyDescent="0.25" r="124" customHeight="1" ht="18">
      <c r="A124" s="54"/>
      <c r="B124" s="50"/>
      <c r="C124" s="249"/>
      <c r="D124" s="249"/>
      <c r="E124" s="249"/>
      <c r="F124" s="249"/>
      <c r="G124" s="50"/>
      <c r="H124" s="52"/>
      <c r="I124" s="52"/>
      <c r="J124" s="52"/>
      <c r="K124" s="52"/>
      <c r="L124" s="52"/>
      <c r="M124" s="52"/>
      <c r="N124" s="52"/>
      <c r="O124" s="52"/>
      <c r="P124" s="52"/>
      <c r="Q124" s="54"/>
      <c r="R124" s="51"/>
      <c r="S124" s="51"/>
      <c r="T124" s="51"/>
      <c r="U124" s="52"/>
      <c r="V124" s="52"/>
      <c r="W124" s="52"/>
      <c r="X124" s="52"/>
      <c r="Y124" s="52"/>
      <c r="Z124" s="51"/>
      <c r="AA124" s="54"/>
      <c r="AB124" s="51"/>
      <c r="AC124" s="51"/>
      <c r="AD124" s="51"/>
      <c r="AE124" s="52"/>
      <c r="AF124" s="52"/>
      <c r="AG124" s="52"/>
      <c r="AH124" s="52"/>
      <c r="AI124" s="52"/>
      <c r="AJ124" s="51"/>
      <c r="AK124" s="52"/>
      <c r="AL124" s="52"/>
      <c r="AM124" s="52"/>
      <c r="AN124" s="52"/>
      <c r="AO124" s="51"/>
      <c r="AP124" s="52"/>
      <c r="AQ124" s="52"/>
      <c r="AR124" s="52"/>
      <c r="AS124" s="52"/>
      <c r="AT124" s="51"/>
      <c r="AU124" s="52"/>
      <c r="AV124" s="52"/>
      <c r="AW124" s="52"/>
      <c r="AX124" s="52"/>
      <c r="AY124" s="51"/>
      <c r="AZ124" s="52"/>
      <c r="BA124" s="52"/>
      <c r="BB124" s="52"/>
      <c r="BC124" s="52"/>
      <c r="BD124" s="51"/>
      <c r="BE124" s="55"/>
      <c r="BF124" s="52"/>
      <c r="BG124" s="52"/>
      <c r="BH124" s="52"/>
      <c r="BI124" s="58"/>
      <c r="BJ124" s="52"/>
      <c r="BK124" s="52"/>
      <c r="BL124" s="52"/>
      <c r="BM124" s="52"/>
      <c r="BN124" s="58"/>
      <c r="BO124" s="52"/>
      <c r="BP124" s="52"/>
      <c r="BQ124" s="52"/>
      <c r="BR124" s="52"/>
      <c r="BS124" s="51"/>
      <c r="BT124" s="52"/>
      <c r="BU124" s="52"/>
      <c r="BV124" s="52"/>
      <c r="BW124" s="52"/>
      <c r="BX124" s="51"/>
      <c r="BY124" s="5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54"/>
      <c r="DS124" s="54"/>
      <c r="DT124" s="54"/>
      <c r="DU124" s="54"/>
      <c r="DV124" s="54"/>
      <c r="DW124" s="54"/>
      <c r="DX124" s="54"/>
      <c r="DY124" s="54"/>
      <c r="DZ124" s="54"/>
      <c r="EA124" s="54"/>
      <c r="EB124" s="54"/>
      <c r="EC124" s="54"/>
      <c r="ED124" s="54"/>
      <c r="EE124" s="54"/>
      <c r="EF124" s="54"/>
      <c r="EG124" s="54"/>
      <c r="EH124" s="54"/>
      <c r="EI124" s="54"/>
      <c r="EJ124" s="54"/>
      <c r="EK124" s="54"/>
      <c r="EL124" s="54"/>
      <c r="EM124" s="54"/>
      <c r="EN124" s="54"/>
      <c r="EO124" s="54"/>
      <c r="EP124" s="54"/>
      <c r="EQ124" s="54"/>
      <c r="ER124" s="54"/>
      <c r="ES124" s="54"/>
      <c r="ET124" s="54"/>
      <c r="EU124" s="54"/>
      <c r="EV124" s="54"/>
      <c r="EW124" s="54"/>
      <c r="EX124" s="54"/>
      <c r="EY124" s="54"/>
      <c r="EZ124" s="54"/>
      <c r="FA124" s="54"/>
      <c r="FB124" s="54"/>
      <c r="FC124" s="54"/>
      <c r="FD124" s="54"/>
      <c r="FE124" s="54"/>
      <c r="FF124" s="54"/>
      <c r="FG124" s="54"/>
      <c r="FH124" s="54"/>
      <c r="FI124" s="54"/>
      <c r="FJ124" s="54"/>
      <c r="FK124" s="54"/>
      <c r="FL124" s="54"/>
      <c r="FM124" s="54"/>
      <c r="FN124" s="54"/>
      <c r="FO124" s="54"/>
      <c r="FP124" s="54"/>
      <c r="FQ124" s="54"/>
      <c r="FR124" s="54"/>
      <c r="FS124" s="54"/>
      <c r="FT124" s="54"/>
      <c r="FU124" s="54"/>
      <c r="FV124" s="54"/>
      <c r="FW124" s="54"/>
      <c r="FX124" s="54"/>
      <c r="FY124" s="54"/>
      <c r="FZ124" s="54"/>
      <c r="GA124" s="54"/>
      <c r="GB124" s="54"/>
      <c r="GC124" s="54"/>
      <c r="GD124" s="54"/>
      <c r="GE124" s="54"/>
      <c r="GF124" s="54"/>
      <c r="GG124" s="54"/>
      <c r="GH124" s="54"/>
      <c r="GI124" s="54"/>
      <c r="GJ124" s="54"/>
      <c r="GK124" s="54"/>
      <c r="GL124" s="54"/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/>
      <c r="HL124" s="54"/>
      <c r="HM124" s="54"/>
      <c r="HN124" s="54"/>
      <c r="HO124" s="54"/>
      <c r="HP124" s="54"/>
      <c r="HQ124" s="54"/>
      <c r="HR124" s="54"/>
      <c r="HS124" s="54"/>
      <c r="HT124" s="54"/>
      <c r="HU124" s="54"/>
      <c r="HV124" s="54"/>
      <c r="HW124" s="54"/>
      <c r="HX124" s="54"/>
      <c r="HY124" s="54"/>
      <c r="HZ124" s="54"/>
      <c r="IA124" s="54"/>
      <c r="IB124" s="54"/>
      <c r="IC124" s="54"/>
      <c r="ID124" s="54"/>
      <c r="IE124" s="54"/>
      <c r="IF124" s="54"/>
      <c r="IG124" s="54"/>
      <c r="IH124" s="54"/>
      <c r="II124" s="54"/>
      <c r="IJ124" s="54"/>
      <c r="IK124" s="54"/>
      <c r="IL124" s="54"/>
      <c r="IM124" s="54"/>
      <c r="IN124" s="54"/>
      <c r="IO124" s="54"/>
      <c r="IP124" s="54"/>
      <c r="IQ124" s="54"/>
      <c r="IR124" s="54"/>
      <c r="IS124" s="54"/>
    </row>
    <row x14ac:dyDescent="0.25" r="125" customHeight="1" ht="18">
      <c r="A125" s="54"/>
      <c r="B125" s="50"/>
      <c r="C125" s="249"/>
      <c r="D125" s="249"/>
      <c r="E125" s="249"/>
      <c r="F125" s="249"/>
      <c r="G125" s="50"/>
      <c r="H125" s="52"/>
      <c r="I125" s="52"/>
      <c r="J125" s="52"/>
      <c r="K125" s="52"/>
      <c r="L125" s="52"/>
      <c r="M125" s="52"/>
      <c r="N125" s="52"/>
      <c r="O125" s="52"/>
      <c r="P125" s="52"/>
      <c r="Q125" s="54"/>
      <c r="R125" s="51"/>
      <c r="S125" s="51"/>
      <c r="T125" s="51"/>
      <c r="U125" s="52"/>
      <c r="V125" s="52"/>
      <c r="W125" s="52"/>
      <c r="X125" s="52"/>
      <c r="Y125" s="52"/>
      <c r="Z125" s="51"/>
      <c r="AA125" s="54"/>
      <c r="AB125" s="51"/>
      <c r="AC125" s="51"/>
      <c r="AD125" s="51"/>
      <c r="AE125" s="52"/>
      <c r="AF125" s="52"/>
      <c r="AG125" s="52"/>
      <c r="AH125" s="52"/>
      <c r="AI125" s="52"/>
      <c r="AJ125" s="51"/>
      <c r="AK125" s="52"/>
      <c r="AL125" s="52"/>
      <c r="AM125" s="52"/>
      <c r="AN125" s="52"/>
      <c r="AO125" s="51"/>
      <c r="AP125" s="52"/>
      <c r="AQ125" s="52"/>
      <c r="AR125" s="52"/>
      <c r="AS125" s="52"/>
      <c r="AT125" s="51"/>
      <c r="AU125" s="52"/>
      <c r="AV125" s="52"/>
      <c r="AW125" s="52"/>
      <c r="AX125" s="52"/>
      <c r="AY125" s="51"/>
      <c r="AZ125" s="52"/>
      <c r="BA125" s="52"/>
      <c r="BB125" s="52"/>
      <c r="BC125" s="52"/>
      <c r="BD125" s="51"/>
      <c r="BE125" s="55"/>
      <c r="BF125" s="52"/>
      <c r="BG125" s="52"/>
      <c r="BH125" s="52"/>
      <c r="BI125" s="58"/>
      <c r="BJ125" s="52"/>
      <c r="BK125" s="52"/>
      <c r="BL125" s="52"/>
      <c r="BM125" s="52"/>
      <c r="BN125" s="58"/>
      <c r="BO125" s="52"/>
      <c r="BP125" s="52"/>
      <c r="BQ125" s="52"/>
      <c r="BR125" s="52"/>
      <c r="BS125" s="51"/>
      <c r="BT125" s="52"/>
      <c r="BU125" s="52"/>
      <c r="BV125" s="52"/>
      <c r="BW125" s="52"/>
      <c r="BX125" s="51"/>
      <c r="BY125" s="5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54"/>
      <c r="DS125" s="54"/>
      <c r="DT125" s="54"/>
      <c r="DU125" s="54"/>
      <c r="DV125" s="54"/>
      <c r="DW125" s="54"/>
      <c r="DX125" s="54"/>
      <c r="DY125" s="54"/>
      <c r="DZ125" s="54"/>
      <c r="EA125" s="54"/>
      <c r="EB125" s="54"/>
      <c r="EC125" s="54"/>
      <c r="ED125" s="54"/>
      <c r="EE125" s="54"/>
      <c r="EF125" s="54"/>
      <c r="EG125" s="54"/>
      <c r="EH125" s="54"/>
      <c r="EI125" s="54"/>
      <c r="EJ125" s="54"/>
      <c r="EK125" s="54"/>
      <c r="EL125" s="54"/>
      <c r="EM125" s="54"/>
      <c r="EN125" s="54"/>
      <c r="EO125" s="54"/>
      <c r="EP125" s="54"/>
      <c r="EQ125" s="54"/>
      <c r="ER125" s="54"/>
      <c r="ES125" s="54"/>
      <c r="ET125" s="54"/>
      <c r="EU125" s="54"/>
      <c r="EV125" s="54"/>
      <c r="EW125" s="54"/>
      <c r="EX125" s="54"/>
      <c r="EY125" s="54"/>
      <c r="EZ125" s="54"/>
      <c r="FA125" s="54"/>
      <c r="FB125" s="54"/>
      <c r="FC125" s="54"/>
      <c r="FD125" s="54"/>
      <c r="FE125" s="54"/>
      <c r="FF125" s="54"/>
      <c r="FG125" s="54"/>
      <c r="FH125" s="54"/>
      <c r="FI125" s="54"/>
      <c r="FJ125" s="54"/>
      <c r="FK125" s="54"/>
      <c r="FL125" s="54"/>
      <c r="FM125" s="54"/>
      <c r="FN125" s="54"/>
      <c r="FO125" s="54"/>
      <c r="FP125" s="54"/>
      <c r="FQ125" s="54"/>
      <c r="FR125" s="54"/>
      <c r="FS125" s="54"/>
      <c r="FT125" s="54"/>
      <c r="FU125" s="54"/>
      <c r="FV125" s="54"/>
      <c r="FW125" s="54"/>
      <c r="FX125" s="54"/>
      <c r="FY125" s="54"/>
      <c r="FZ125" s="54"/>
      <c r="GA125" s="54"/>
      <c r="GB125" s="54"/>
      <c r="GC125" s="54"/>
      <c r="GD125" s="54"/>
      <c r="GE125" s="54"/>
      <c r="GF125" s="54"/>
      <c r="GG125" s="54"/>
      <c r="GH125" s="54"/>
      <c r="GI125" s="54"/>
      <c r="GJ125" s="54"/>
      <c r="GK125" s="54"/>
      <c r="GL125" s="54"/>
      <c r="GM125" s="54"/>
      <c r="GN125" s="54"/>
      <c r="GO125" s="54"/>
      <c r="GP125" s="54"/>
      <c r="GQ125" s="54"/>
      <c r="GR125" s="54"/>
      <c r="GS125" s="54"/>
      <c r="GT125" s="54"/>
      <c r="GU125" s="54"/>
      <c r="GV125" s="54"/>
      <c r="GW125" s="54"/>
      <c r="GX125" s="54"/>
      <c r="GY125" s="54"/>
      <c r="GZ125" s="54"/>
      <c r="HA125" s="54"/>
      <c r="HB125" s="54"/>
      <c r="HC125" s="54"/>
      <c r="HD125" s="54"/>
      <c r="HE125" s="54"/>
      <c r="HF125" s="54"/>
      <c r="HG125" s="54"/>
      <c r="HH125" s="54"/>
      <c r="HI125" s="54"/>
      <c r="HJ125" s="54"/>
      <c r="HK125" s="54"/>
      <c r="HL125" s="54"/>
      <c r="HM125" s="54"/>
      <c r="HN125" s="54"/>
      <c r="HO125" s="54"/>
      <c r="HP125" s="54"/>
      <c r="HQ125" s="54"/>
      <c r="HR125" s="54"/>
      <c r="HS125" s="54"/>
      <c r="HT125" s="54"/>
      <c r="HU125" s="54"/>
      <c r="HV125" s="54"/>
      <c r="HW125" s="54"/>
      <c r="HX125" s="54"/>
      <c r="HY125" s="54"/>
      <c r="HZ125" s="54"/>
      <c r="IA125" s="54"/>
      <c r="IB125" s="54"/>
      <c r="IC125" s="54"/>
      <c r="ID125" s="54"/>
      <c r="IE125" s="54"/>
      <c r="IF125" s="54"/>
      <c r="IG125" s="54"/>
      <c r="IH125" s="54"/>
      <c r="II125" s="54"/>
      <c r="IJ125" s="54"/>
      <c r="IK125" s="54"/>
      <c r="IL125" s="54"/>
      <c r="IM125" s="54"/>
      <c r="IN125" s="54"/>
      <c r="IO125" s="54"/>
      <c r="IP125" s="54"/>
      <c r="IQ125" s="54"/>
      <c r="IR125" s="54"/>
      <c r="IS125" s="54"/>
    </row>
    <row x14ac:dyDescent="0.25" r="126" customHeight="1" ht="18">
      <c r="A126" s="54"/>
      <c r="B126" s="50"/>
      <c r="C126" s="249"/>
      <c r="D126" s="249"/>
      <c r="E126" s="249"/>
      <c r="F126" s="249"/>
      <c r="G126" s="50"/>
      <c r="H126" s="52"/>
      <c r="I126" s="52"/>
      <c r="J126" s="52"/>
      <c r="K126" s="52"/>
      <c r="L126" s="52"/>
      <c r="M126" s="52"/>
      <c r="N126" s="52"/>
      <c r="O126" s="52"/>
      <c r="P126" s="52"/>
      <c r="Q126" s="54"/>
      <c r="R126" s="51"/>
      <c r="S126" s="51"/>
      <c r="T126" s="51"/>
      <c r="U126" s="52"/>
      <c r="V126" s="52"/>
      <c r="W126" s="52"/>
      <c r="X126" s="52"/>
      <c r="Y126" s="52"/>
      <c r="Z126" s="51"/>
      <c r="AA126" s="54"/>
      <c r="AB126" s="51"/>
      <c r="AC126" s="51"/>
      <c r="AD126" s="51"/>
      <c r="AE126" s="52"/>
      <c r="AF126" s="52"/>
      <c r="AG126" s="52"/>
      <c r="AH126" s="52"/>
      <c r="AI126" s="52"/>
      <c r="AJ126" s="51"/>
      <c r="AK126" s="52"/>
      <c r="AL126" s="52"/>
      <c r="AM126" s="52"/>
      <c r="AN126" s="52"/>
      <c r="AO126" s="51"/>
      <c r="AP126" s="52"/>
      <c r="AQ126" s="52"/>
      <c r="AR126" s="52"/>
      <c r="AS126" s="52"/>
      <c r="AT126" s="51"/>
      <c r="AU126" s="52"/>
      <c r="AV126" s="52"/>
      <c r="AW126" s="52"/>
      <c r="AX126" s="52"/>
      <c r="AY126" s="51"/>
      <c r="AZ126" s="52"/>
      <c r="BA126" s="52"/>
      <c r="BB126" s="52"/>
      <c r="BC126" s="52"/>
      <c r="BD126" s="51"/>
      <c r="BE126" s="55"/>
      <c r="BF126" s="52"/>
      <c r="BG126" s="52"/>
      <c r="BH126" s="52"/>
      <c r="BI126" s="58"/>
      <c r="BJ126" s="52"/>
      <c r="BK126" s="52"/>
      <c r="BL126" s="52"/>
      <c r="BM126" s="52"/>
      <c r="BN126" s="58"/>
      <c r="BO126" s="52"/>
      <c r="BP126" s="52"/>
      <c r="BQ126" s="52"/>
      <c r="BR126" s="52"/>
      <c r="BS126" s="51"/>
      <c r="BT126" s="52"/>
      <c r="BU126" s="52"/>
      <c r="BV126" s="52"/>
      <c r="BW126" s="52"/>
      <c r="BX126" s="51"/>
      <c r="BY126" s="5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54"/>
      <c r="DS126" s="54"/>
      <c r="DT126" s="54"/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/>
      <c r="GC126" s="54"/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</row>
    <row x14ac:dyDescent="0.25" r="127" customHeight="1" ht="18">
      <c r="A127" s="54"/>
      <c r="B127" s="50"/>
      <c r="C127" s="249"/>
      <c r="D127" s="249"/>
      <c r="E127" s="249"/>
      <c r="F127" s="249"/>
      <c r="G127" s="50"/>
      <c r="H127" s="52"/>
      <c r="I127" s="52"/>
      <c r="J127" s="52"/>
      <c r="K127" s="52"/>
      <c r="L127" s="52"/>
      <c r="M127" s="52"/>
      <c r="N127" s="52"/>
      <c r="O127" s="52"/>
      <c r="P127" s="52"/>
      <c r="Q127" s="54"/>
      <c r="R127" s="51"/>
      <c r="S127" s="51"/>
      <c r="T127" s="51"/>
      <c r="U127" s="52"/>
      <c r="V127" s="52"/>
      <c r="W127" s="52"/>
      <c r="X127" s="52"/>
      <c r="Y127" s="52"/>
      <c r="Z127" s="51"/>
      <c r="AA127" s="54"/>
      <c r="AB127" s="51"/>
      <c r="AC127" s="51"/>
      <c r="AD127" s="51"/>
      <c r="AE127" s="52"/>
      <c r="AF127" s="52"/>
      <c r="AG127" s="52"/>
      <c r="AH127" s="52"/>
      <c r="AI127" s="52"/>
      <c r="AJ127" s="51"/>
      <c r="AK127" s="52"/>
      <c r="AL127" s="52"/>
      <c r="AM127" s="52"/>
      <c r="AN127" s="52"/>
      <c r="AO127" s="51"/>
      <c r="AP127" s="52"/>
      <c r="AQ127" s="52"/>
      <c r="AR127" s="52"/>
      <c r="AS127" s="52"/>
      <c r="AT127" s="51"/>
      <c r="AU127" s="52"/>
      <c r="AV127" s="52"/>
      <c r="AW127" s="52"/>
      <c r="AX127" s="52"/>
      <c r="AY127" s="51"/>
      <c r="AZ127" s="52"/>
      <c r="BA127" s="52"/>
      <c r="BB127" s="52"/>
      <c r="BC127" s="52"/>
      <c r="BD127" s="51"/>
      <c r="BE127" s="55"/>
      <c r="BF127" s="52"/>
      <c r="BG127" s="52"/>
      <c r="BH127" s="52"/>
      <c r="BI127" s="58"/>
      <c r="BJ127" s="52"/>
      <c r="BK127" s="52"/>
      <c r="BL127" s="52"/>
      <c r="BM127" s="52"/>
      <c r="BN127" s="58"/>
      <c r="BO127" s="52"/>
      <c r="BP127" s="52"/>
      <c r="BQ127" s="52"/>
      <c r="BR127" s="52"/>
      <c r="BS127" s="51"/>
      <c r="BT127" s="52"/>
      <c r="BU127" s="52"/>
      <c r="BV127" s="52"/>
      <c r="BW127" s="52"/>
      <c r="BX127" s="51"/>
      <c r="BY127" s="5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54"/>
      <c r="DS127" s="54"/>
      <c r="DT127" s="54"/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/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/>
      <c r="FJ127" s="54"/>
      <c r="FK127" s="54"/>
      <c r="FL127" s="54"/>
      <c r="FM127" s="54"/>
      <c r="FN127" s="54"/>
      <c r="FO127" s="54"/>
      <c r="FP127" s="54"/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</row>
    <row x14ac:dyDescent="0.25" r="128" customHeight="1" ht="18">
      <c r="A128" s="54"/>
      <c r="B128" s="50"/>
      <c r="C128" s="249"/>
      <c r="D128" s="249"/>
      <c r="E128" s="249"/>
      <c r="F128" s="249"/>
      <c r="G128" s="50"/>
      <c r="H128" s="52"/>
      <c r="I128" s="52"/>
      <c r="J128" s="52"/>
      <c r="K128" s="52"/>
      <c r="L128" s="52"/>
      <c r="M128" s="52"/>
      <c r="N128" s="52"/>
      <c r="O128" s="52"/>
      <c r="P128" s="52"/>
      <c r="Q128" s="54"/>
      <c r="R128" s="51"/>
      <c r="S128" s="51"/>
      <c r="T128" s="51"/>
      <c r="U128" s="52"/>
      <c r="V128" s="52"/>
      <c r="W128" s="52"/>
      <c r="X128" s="52"/>
      <c r="Y128" s="52"/>
      <c r="Z128" s="51"/>
      <c r="AA128" s="54"/>
      <c r="AB128" s="51"/>
      <c r="AC128" s="51"/>
      <c r="AD128" s="51"/>
      <c r="AE128" s="52"/>
      <c r="AF128" s="52"/>
      <c r="AG128" s="52"/>
      <c r="AH128" s="52"/>
      <c r="AI128" s="52"/>
      <c r="AJ128" s="51"/>
      <c r="AK128" s="52"/>
      <c r="AL128" s="52"/>
      <c r="AM128" s="52"/>
      <c r="AN128" s="52"/>
      <c r="AO128" s="51"/>
      <c r="AP128" s="52"/>
      <c r="AQ128" s="52"/>
      <c r="AR128" s="52"/>
      <c r="AS128" s="52"/>
      <c r="AT128" s="51"/>
      <c r="AU128" s="52"/>
      <c r="AV128" s="52"/>
      <c r="AW128" s="52"/>
      <c r="AX128" s="52"/>
      <c r="AY128" s="51"/>
      <c r="AZ128" s="52"/>
      <c r="BA128" s="52"/>
      <c r="BB128" s="52"/>
      <c r="BC128" s="52"/>
      <c r="BD128" s="51"/>
      <c r="BE128" s="55"/>
      <c r="BF128" s="52"/>
      <c r="BG128" s="52"/>
      <c r="BH128" s="52"/>
      <c r="BI128" s="58"/>
      <c r="BJ128" s="52"/>
      <c r="BK128" s="52"/>
      <c r="BL128" s="52"/>
      <c r="BM128" s="52"/>
      <c r="BN128" s="58"/>
      <c r="BO128" s="52"/>
      <c r="BP128" s="52"/>
      <c r="BQ128" s="52"/>
      <c r="BR128" s="52"/>
      <c r="BS128" s="51"/>
      <c r="BT128" s="52"/>
      <c r="BU128" s="52"/>
      <c r="BV128" s="52"/>
      <c r="BW128" s="52"/>
      <c r="BX128" s="51"/>
      <c r="BY128" s="5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54"/>
      <c r="DS128" s="54"/>
      <c r="DT128" s="54"/>
      <c r="DU128" s="54"/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/>
      <c r="EG128" s="54"/>
      <c r="EH128" s="54"/>
      <c r="EI128" s="54"/>
      <c r="EJ128" s="54"/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/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</row>
    <row x14ac:dyDescent="0.25" r="129" customHeight="1" ht="18">
      <c r="A129" s="54"/>
      <c r="B129" s="50"/>
      <c r="C129" s="249"/>
      <c r="D129" s="249"/>
      <c r="E129" s="249"/>
      <c r="F129" s="249"/>
      <c r="G129" s="50"/>
      <c r="H129" s="52"/>
      <c r="I129" s="52"/>
      <c r="J129" s="52"/>
      <c r="K129" s="52"/>
      <c r="L129" s="52"/>
      <c r="M129" s="52"/>
      <c r="N129" s="52"/>
      <c r="O129" s="52"/>
      <c r="P129" s="52"/>
      <c r="Q129" s="54"/>
      <c r="R129" s="51"/>
      <c r="S129" s="51"/>
      <c r="T129" s="51"/>
      <c r="U129" s="52"/>
      <c r="V129" s="52"/>
      <c r="W129" s="52"/>
      <c r="X129" s="52"/>
      <c r="Y129" s="52"/>
      <c r="Z129" s="51"/>
      <c r="AA129" s="54"/>
      <c r="AB129" s="51"/>
      <c r="AC129" s="51"/>
      <c r="AD129" s="51"/>
      <c r="AE129" s="52"/>
      <c r="AF129" s="52"/>
      <c r="AG129" s="52"/>
      <c r="AH129" s="52"/>
      <c r="AI129" s="52"/>
      <c r="AJ129" s="51"/>
      <c r="AK129" s="52"/>
      <c r="AL129" s="52"/>
      <c r="AM129" s="52"/>
      <c r="AN129" s="52"/>
      <c r="AO129" s="51"/>
      <c r="AP129" s="52"/>
      <c r="AQ129" s="52"/>
      <c r="AR129" s="52"/>
      <c r="AS129" s="52"/>
      <c r="AT129" s="51"/>
      <c r="AU129" s="52"/>
      <c r="AV129" s="52"/>
      <c r="AW129" s="52"/>
      <c r="AX129" s="52"/>
      <c r="AY129" s="51"/>
      <c r="AZ129" s="52"/>
      <c r="BA129" s="52"/>
      <c r="BB129" s="52"/>
      <c r="BC129" s="52"/>
      <c r="BD129" s="51"/>
      <c r="BE129" s="55"/>
      <c r="BF129" s="52"/>
      <c r="BG129" s="52"/>
      <c r="BH129" s="52"/>
      <c r="BI129" s="58"/>
      <c r="BJ129" s="52"/>
      <c r="BK129" s="52"/>
      <c r="BL129" s="52"/>
      <c r="BM129" s="52"/>
      <c r="BN129" s="58"/>
      <c r="BO129" s="52"/>
      <c r="BP129" s="52"/>
      <c r="BQ129" s="52"/>
      <c r="BR129" s="52"/>
      <c r="BS129" s="51"/>
      <c r="BT129" s="52"/>
      <c r="BU129" s="52"/>
      <c r="BV129" s="52"/>
      <c r="BW129" s="52"/>
      <c r="BX129" s="51"/>
      <c r="BY129" s="5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54"/>
      <c r="DS129" s="54"/>
      <c r="DT129" s="54"/>
      <c r="DU129" s="54"/>
      <c r="DV129" s="54"/>
      <c r="DW129" s="54"/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/>
      <c r="EO129" s="54"/>
      <c r="EP129" s="54"/>
      <c r="EQ129" s="54"/>
      <c r="ER129" s="54"/>
      <c r="ES129" s="54"/>
      <c r="ET129" s="54"/>
      <c r="EU129" s="54"/>
      <c r="EV129" s="54"/>
      <c r="EW129" s="54"/>
      <c r="EX129" s="54"/>
      <c r="EY129" s="54"/>
      <c r="EZ129" s="54"/>
      <c r="FA129" s="54"/>
      <c r="FB129" s="54"/>
      <c r="FC129" s="54"/>
      <c r="FD129" s="54"/>
      <c r="FE129" s="54"/>
      <c r="FF129" s="54"/>
      <c r="FG129" s="54"/>
      <c r="FH129" s="54"/>
      <c r="FI129" s="54"/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/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/>
      <c r="HZ129" s="54"/>
      <c r="IA129" s="54"/>
      <c r="IB129" s="54"/>
      <c r="IC129" s="54"/>
      <c r="ID129" s="54"/>
      <c r="IE129" s="54"/>
      <c r="IF129" s="54"/>
      <c r="IG129" s="54"/>
      <c r="IH129" s="54"/>
      <c r="II129" s="54"/>
      <c r="IJ129" s="54"/>
      <c r="IK129" s="54"/>
      <c r="IL129" s="54"/>
      <c r="IM129" s="54"/>
      <c r="IN129" s="54"/>
      <c r="IO129" s="54"/>
      <c r="IP129" s="54"/>
      <c r="IQ129" s="54"/>
      <c r="IR129" s="54"/>
      <c r="IS129" s="54"/>
    </row>
    <row x14ac:dyDescent="0.25" r="130" customHeight="1" ht="18">
      <c r="A130" s="54"/>
      <c r="B130" s="50"/>
      <c r="C130" s="249"/>
      <c r="D130" s="249"/>
      <c r="E130" s="249"/>
      <c r="F130" s="249"/>
      <c r="G130" s="50"/>
      <c r="H130" s="52"/>
      <c r="I130" s="52"/>
      <c r="J130" s="52"/>
      <c r="K130" s="52"/>
      <c r="L130" s="52"/>
      <c r="M130" s="52"/>
      <c r="N130" s="52"/>
      <c r="O130" s="52"/>
      <c r="P130" s="52"/>
      <c r="Q130" s="54"/>
      <c r="R130" s="51"/>
      <c r="S130" s="51"/>
      <c r="T130" s="51"/>
      <c r="U130" s="52"/>
      <c r="V130" s="52"/>
      <c r="W130" s="52"/>
      <c r="X130" s="52"/>
      <c r="Y130" s="52"/>
      <c r="Z130" s="51"/>
      <c r="AA130" s="54"/>
      <c r="AB130" s="51"/>
      <c r="AC130" s="51"/>
      <c r="AD130" s="51"/>
      <c r="AE130" s="52"/>
      <c r="AF130" s="52"/>
      <c r="AG130" s="52"/>
      <c r="AH130" s="52"/>
      <c r="AI130" s="52"/>
      <c r="AJ130" s="51"/>
      <c r="AK130" s="52"/>
      <c r="AL130" s="52"/>
      <c r="AM130" s="52"/>
      <c r="AN130" s="52"/>
      <c r="AO130" s="51"/>
      <c r="AP130" s="52"/>
      <c r="AQ130" s="52"/>
      <c r="AR130" s="52"/>
      <c r="AS130" s="52"/>
      <c r="AT130" s="51"/>
      <c r="AU130" s="52"/>
      <c r="AV130" s="52"/>
      <c r="AW130" s="52"/>
      <c r="AX130" s="52"/>
      <c r="AY130" s="51"/>
      <c r="AZ130" s="52"/>
      <c r="BA130" s="52"/>
      <c r="BB130" s="52"/>
      <c r="BC130" s="52"/>
      <c r="BD130" s="51"/>
      <c r="BE130" s="55"/>
      <c r="BF130" s="52"/>
      <c r="BG130" s="52"/>
      <c r="BH130" s="52"/>
      <c r="BI130" s="58"/>
      <c r="BJ130" s="52"/>
      <c r="BK130" s="52"/>
      <c r="BL130" s="52"/>
      <c r="BM130" s="52"/>
      <c r="BN130" s="58"/>
      <c r="BO130" s="52"/>
      <c r="BP130" s="52"/>
      <c r="BQ130" s="52"/>
      <c r="BR130" s="52"/>
      <c r="BS130" s="51"/>
      <c r="BT130" s="52"/>
      <c r="BU130" s="52"/>
      <c r="BV130" s="52"/>
      <c r="BW130" s="52"/>
      <c r="BX130" s="51"/>
      <c r="BY130" s="5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54"/>
      <c r="DS130" s="54"/>
      <c r="DT130" s="54"/>
      <c r="DU130" s="54"/>
      <c r="DV130" s="54"/>
      <c r="DW130" s="54"/>
      <c r="DX130" s="54"/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/>
      <c r="EO130" s="54"/>
      <c r="EP130" s="54"/>
      <c r="EQ130" s="54"/>
      <c r="ER130" s="54"/>
      <c r="ES130" s="54"/>
      <c r="ET130" s="54"/>
      <c r="EU130" s="54"/>
      <c r="EV130" s="54"/>
      <c r="EW130" s="54"/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/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/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/>
      <c r="IN130" s="54"/>
      <c r="IO130" s="54"/>
      <c r="IP130" s="54"/>
      <c r="IQ130" s="54"/>
      <c r="IR130" s="54"/>
      <c r="IS130" s="54"/>
    </row>
    <row x14ac:dyDescent="0.25" r="131" customHeight="1" ht="18">
      <c r="A131" s="54"/>
      <c r="B131" s="50"/>
      <c r="C131" s="249"/>
      <c r="D131" s="249"/>
      <c r="E131" s="249"/>
      <c r="F131" s="249"/>
      <c r="G131" s="50"/>
      <c r="H131" s="52"/>
      <c r="I131" s="52"/>
      <c r="J131" s="52"/>
      <c r="K131" s="52"/>
      <c r="L131" s="52"/>
      <c r="M131" s="52"/>
      <c r="N131" s="52"/>
      <c r="O131" s="52"/>
      <c r="P131" s="52"/>
      <c r="Q131" s="54"/>
      <c r="R131" s="51"/>
      <c r="S131" s="51"/>
      <c r="T131" s="51"/>
      <c r="U131" s="52"/>
      <c r="V131" s="52"/>
      <c r="W131" s="52"/>
      <c r="X131" s="52"/>
      <c r="Y131" s="52"/>
      <c r="Z131" s="51"/>
      <c r="AA131" s="54"/>
      <c r="AB131" s="51"/>
      <c r="AC131" s="51"/>
      <c r="AD131" s="51"/>
      <c r="AE131" s="52"/>
      <c r="AF131" s="52"/>
      <c r="AG131" s="52"/>
      <c r="AH131" s="52"/>
      <c r="AI131" s="52"/>
      <c r="AJ131" s="51"/>
      <c r="AK131" s="52"/>
      <c r="AL131" s="52"/>
      <c r="AM131" s="52"/>
      <c r="AN131" s="52"/>
      <c r="AO131" s="51"/>
      <c r="AP131" s="52"/>
      <c r="AQ131" s="52"/>
      <c r="AR131" s="52"/>
      <c r="AS131" s="52"/>
      <c r="AT131" s="51"/>
      <c r="AU131" s="52"/>
      <c r="AV131" s="52"/>
      <c r="AW131" s="52"/>
      <c r="AX131" s="52"/>
      <c r="AY131" s="51"/>
      <c r="AZ131" s="52"/>
      <c r="BA131" s="52"/>
      <c r="BB131" s="52"/>
      <c r="BC131" s="52"/>
      <c r="BD131" s="51"/>
      <c r="BE131" s="55"/>
      <c r="BF131" s="52"/>
      <c r="BG131" s="52"/>
      <c r="BH131" s="52"/>
      <c r="BI131" s="58"/>
      <c r="BJ131" s="52"/>
      <c r="BK131" s="52"/>
      <c r="BL131" s="52"/>
      <c r="BM131" s="52"/>
      <c r="BN131" s="58"/>
      <c r="BO131" s="52"/>
      <c r="BP131" s="52"/>
      <c r="BQ131" s="52"/>
      <c r="BR131" s="52"/>
      <c r="BS131" s="51"/>
      <c r="BT131" s="52"/>
      <c r="BU131" s="52"/>
      <c r="BV131" s="52"/>
      <c r="BW131" s="52"/>
      <c r="BX131" s="51"/>
      <c r="BY131" s="5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54"/>
      <c r="DS131" s="54"/>
      <c r="DT131" s="54"/>
      <c r="DU131" s="54"/>
      <c r="DV131" s="54"/>
      <c r="DW131" s="54"/>
      <c r="DX131" s="54"/>
      <c r="DY131" s="54"/>
      <c r="DZ131" s="54"/>
      <c r="EA131" s="54"/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/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</row>
    <row x14ac:dyDescent="0.25" r="132" customHeight="1" ht="18">
      <c r="A132" s="54"/>
      <c r="B132" s="50"/>
      <c r="C132" s="249"/>
      <c r="D132" s="249"/>
      <c r="E132" s="249"/>
      <c r="F132" s="249"/>
      <c r="G132" s="50"/>
      <c r="H132" s="52"/>
      <c r="I132" s="52"/>
      <c r="J132" s="52"/>
      <c r="K132" s="52"/>
      <c r="L132" s="52"/>
      <c r="M132" s="52"/>
      <c r="N132" s="52"/>
      <c r="O132" s="52"/>
      <c r="P132" s="52"/>
      <c r="Q132" s="54"/>
      <c r="R132" s="51"/>
      <c r="S132" s="51"/>
      <c r="T132" s="51"/>
      <c r="U132" s="52"/>
      <c r="V132" s="52"/>
      <c r="W132" s="52"/>
      <c r="X132" s="52"/>
      <c r="Y132" s="52"/>
      <c r="Z132" s="51"/>
      <c r="AA132" s="54"/>
      <c r="AB132" s="51"/>
      <c r="AC132" s="51"/>
      <c r="AD132" s="51"/>
      <c r="AE132" s="52"/>
      <c r="AF132" s="52"/>
      <c r="AG132" s="52"/>
      <c r="AH132" s="52"/>
      <c r="AI132" s="52"/>
      <c r="AJ132" s="51"/>
      <c r="AK132" s="52"/>
      <c r="AL132" s="52"/>
      <c r="AM132" s="52"/>
      <c r="AN132" s="52"/>
      <c r="AO132" s="51"/>
      <c r="AP132" s="52"/>
      <c r="AQ132" s="52"/>
      <c r="AR132" s="52"/>
      <c r="AS132" s="52"/>
      <c r="AT132" s="51"/>
      <c r="AU132" s="52"/>
      <c r="AV132" s="52"/>
      <c r="AW132" s="52"/>
      <c r="AX132" s="52"/>
      <c r="AY132" s="51"/>
      <c r="AZ132" s="52"/>
      <c r="BA132" s="52"/>
      <c r="BB132" s="52"/>
      <c r="BC132" s="52"/>
      <c r="BD132" s="51"/>
      <c r="BE132" s="55"/>
      <c r="BF132" s="52"/>
      <c r="BG132" s="52"/>
      <c r="BH132" s="52"/>
      <c r="BI132" s="58"/>
      <c r="BJ132" s="52"/>
      <c r="BK132" s="52"/>
      <c r="BL132" s="52"/>
      <c r="BM132" s="52"/>
      <c r="BN132" s="58"/>
      <c r="BO132" s="52"/>
      <c r="BP132" s="52"/>
      <c r="BQ132" s="52"/>
      <c r="BR132" s="52"/>
      <c r="BS132" s="51"/>
      <c r="BT132" s="52"/>
      <c r="BU132" s="52"/>
      <c r="BV132" s="52"/>
      <c r="BW132" s="52"/>
      <c r="BX132" s="51"/>
      <c r="BY132" s="5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/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</row>
    <row x14ac:dyDescent="0.25" r="133" customHeight="1" ht="18">
      <c r="A133" s="54"/>
      <c r="B133" s="50"/>
      <c r="C133" s="249"/>
      <c r="D133" s="249"/>
      <c r="E133" s="249"/>
      <c r="F133" s="249"/>
      <c r="G133" s="50"/>
      <c r="H133" s="52"/>
      <c r="I133" s="52"/>
      <c r="J133" s="52"/>
      <c r="K133" s="52"/>
      <c r="L133" s="52"/>
      <c r="M133" s="52"/>
      <c r="N133" s="52"/>
      <c r="O133" s="52"/>
      <c r="P133" s="52"/>
      <c r="Q133" s="54"/>
      <c r="R133" s="51"/>
      <c r="S133" s="51"/>
      <c r="T133" s="51"/>
      <c r="U133" s="52"/>
      <c r="V133" s="52"/>
      <c r="W133" s="52"/>
      <c r="X133" s="52"/>
      <c r="Y133" s="52"/>
      <c r="Z133" s="51"/>
      <c r="AA133" s="54"/>
      <c r="AB133" s="51"/>
      <c r="AC133" s="51"/>
      <c r="AD133" s="51"/>
      <c r="AE133" s="52"/>
      <c r="AF133" s="52"/>
      <c r="AG133" s="52"/>
      <c r="AH133" s="52"/>
      <c r="AI133" s="52"/>
      <c r="AJ133" s="51"/>
      <c r="AK133" s="52"/>
      <c r="AL133" s="52"/>
      <c r="AM133" s="52"/>
      <c r="AN133" s="52"/>
      <c r="AO133" s="51"/>
      <c r="AP133" s="52"/>
      <c r="AQ133" s="52"/>
      <c r="AR133" s="52"/>
      <c r="AS133" s="52"/>
      <c r="AT133" s="51"/>
      <c r="AU133" s="52"/>
      <c r="AV133" s="52"/>
      <c r="AW133" s="52"/>
      <c r="AX133" s="52"/>
      <c r="AY133" s="51"/>
      <c r="AZ133" s="52"/>
      <c r="BA133" s="52"/>
      <c r="BB133" s="52"/>
      <c r="BC133" s="52"/>
      <c r="BD133" s="51"/>
      <c r="BE133" s="55"/>
      <c r="BF133" s="52"/>
      <c r="BG133" s="52"/>
      <c r="BH133" s="52"/>
      <c r="BI133" s="58"/>
      <c r="BJ133" s="52"/>
      <c r="BK133" s="52"/>
      <c r="BL133" s="52"/>
      <c r="BM133" s="52"/>
      <c r="BN133" s="58"/>
      <c r="BO133" s="52"/>
      <c r="BP133" s="52"/>
      <c r="BQ133" s="52"/>
      <c r="BR133" s="52"/>
      <c r="BS133" s="51"/>
      <c r="BT133" s="52"/>
      <c r="BU133" s="52"/>
      <c r="BV133" s="52"/>
      <c r="BW133" s="52"/>
      <c r="BX133" s="51"/>
      <c r="BY133" s="5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54"/>
      <c r="DS133" s="54"/>
      <c r="DT133" s="54"/>
      <c r="DU133" s="54"/>
      <c r="DV133" s="54"/>
      <c r="DW133" s="54"/>
      <c r="DX133" s="54"/>
      <c r="DY133" s="54"/>
      <c r="DZ133" s="54"/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/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</row>
    <row x14ac:dyDescent="0.25" r="134" customHeight="1" ht="18">
      <c r="A134" s="54"/>
      <c r="B134" s="50"/>
      <c r="C134" s="249"/>
      <c r="D134" s="249"/>
      <c r="E134" s="249"/>
      <c r="F134" s="249"/>
      <c r="G134" s="50"/>
      <c r="H134" s="52"/>
      <c r="I134" s="52"/>
      <c r="J134" s="52"/>
      <c r="K134" s="52"/>
      <c r="L134" s="52"/>
      <c r="M134" s="52"/>
      <c r="N134" s="52"/>
      <c r="O134" s="52"/>
      <c r="P134" s="52"/>
      <c r="Q134" s="54"/>
      <c r="R134" s="51"/>
      <c r="S134" s="51"/>
      <c r="T134" s="51"/>
      <c r="U134" s="52"/>
      <c r="V134" s="52"/>
      <c r="W134" s="52"/>
      <c r="X134" s="52"/>
      <c r="Y134" s="52"/>
      <c r="Z134" s="51"/>
      <c r="AA134" s="54"/>
      <c r="AB134" s="51"/>
      <c r="AC134" s="51"/>
      <c r="AD134" s="51"/>
      <c r="AE134" s="52"/>
      <c r="AF134" s="52"/>
      <c r="AG134" s="52"/>
      <c r="AH134" s="52"/>
      <c r="AI134" s="52"/>
      <c r="AJ134" s="51"/>
      <c r="AK134" s="52"/>
      <c r="AL134" s="52"/>
      <c r="AM134" s="52"/>
      <c r="AN134" s="52"/>
      <c r="AO134" s="51"/>
      <c r="AP134" s="52"/>
      <c r="AQ134" s="52"/>
      <c r="AR134" s="52"/>
      <c r="AS134" s="52"/>
      <c r="AT134" s="51"/>
      <c r="AU134" s="52"/>
      <c r="AV134" s="52"/>
      <c r="AW134" s="52"/>
      <c r="AX134" s="52"/>
      <c r="AY134" s="51"/>
      <c r="AZ134" s="52"/>
      <c r="BA134" s="52"/>
      <c r="BB134" s="52"/>
      <c r="BC134" s="52"/>
      <c r="BD134" s="51"/>
      <c r="BE134" s="55"/>
      <c r="BF134" s="52"/>
      <c r="BG134" s="52"/>
      <c r="BH134" s="52"/>
      <c r="BI134" s="58"/>
      <c r="BJ134" s="52"/>
      <c r="BK134" s="52"/>
      <c r="BL134" s="52"/>
      <c r="BM134" s="52"/>
      <c r="BN134" s="58"/>
      <c r="BO134" s="52"/>
      <c r="BP134" s="52"/>
      <c r="BQ134" s="52"/>
      <c r="BR134" s="52"/>
      <c r="BS134" s="51"/>
      <c r="BT134" s="52"/>
      <c r="BU134" s="52"/>
      <c r="BV134" s="52"/>
      <c r="BW134" s="52"/>
      <c r="BX134" s="51"/>
      <c r="BY134" s="5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54"/>
      <c r="DS134" s="54"/>
      <c r="DT134" s="54"/>
      <c r="DU134" s="54"/>
      <c r="DV134" s="54"/>
      <c r="DW134" s="54"/>
      <c r="DX134" s="54"/>
      <c r="DY134" s="54"/>
      <c r="DZ134" s="54"/>
      <c r="EA134" s="54"/>
      <c r="EB134" s="54"/>
      <c r="EC134" s="54"/>
      <c r="ED134" s="54"/>
      <c r="EE134" s="54"/>
      <c r="EF134" s="54"/>
      <c r="EG134" s="54"/>
      <c r="EH134" s="54"/>
      <c r="EI134" s="54"/>
      <c r="EJ134" s="54"/>
      <c r="EK134" s="54"/>
      <c r="EL134" s="54"/>
      <c r="EM134" s="54"/>
      <c r="EN134" s="54"/>
      <c r="EO134" s="54"/>
      <c r="EP134" s="54"/>
      <c r="EQ134" s="54"/>
      <c r="ER134" s="54"/>
      <c r="ES134" s="54"/>
      <c r="ET134" s="54"/>
      <c r="EU134" s="54"/>
      <c r="EV134" s="54"/>
      <c r="EW134" s="54"/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/>
      <c r="FJ134" s="54"/>
      <c r="FK134" s="54"/>
      <c r="FL134" s="54"/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/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/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/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</row>
    <row x14ac:dyDescent="0.25" r="135" customHeight="1" ht="18">
      <c r="A135" s="54"/>
      <c r="B135" s="50"/>
      <c r="C135" s="249"/>
      <c r="D135" s="249"/>
      <c r="E135" s="249"/>
      <c r="F135" s="249"/>
      <c r="G135" s="50"/>
      <c r="H135" s="52"/>
      <c r="I135" s="52"/>
      <c r="J135" s="52"/>
      <c r="K135" s="52"/>
      <c r="L135" s="52"/>
      <c r="M135" s="52"/>
      <c r="N135" s="52"/>
      <c r="O135" s="52"/>
      <c r="P135" s="52"/>
      <c r="Q135" s="54"/>
      <c r="R135" s="51"/>
      <c r="S135" s="51"/>
      <c r="T135" s="51"/>
      <c r="U135" s="52"/>
      <c r="V135" s="52"/>
      <c r="W135" s="52"/>
      <c r="X135" s="52"/>
      <c r="Y135" s="52"/>
      <c r="Z135" s="51"/>
      <c r="AA135" s="54"/>
      <c r="AB135" s="51"/>
      <c r="AC135" s="51"/>
      <c r="AD135" s="51"/>
      <c r="AE135" s="52"/>
      <c r="AF135" s="52"/>
      <c r="AG135" s="52"/>
      <c r="AH135" s="52"/>
      <c r="AI135" s="52"/>
      <c r="AJ135" s="51"/>
      <c r="AK135" s="52"/>
      <c r="AL135" s="52"/>
      <c r="AM135" s="52"/>
      <c r="AN135" s="52"/>
      <c r="AO135" s="51"/>
      <c r="AP135" s="52"/>
      <c r="AQ135" s="52"/>
      <c r="AR135" s="52"/>
      <c r="AS135" s="52"/>
      <c r="AT135" s="51"/>
      <c r="AU135" s="52"/>
      <c r="AV135" s="52"/>
      <c r="AW135" s="52"/>
      <c r="AX135" s="52"/>
      <c r="AY135" s="51"/>
      <c r="AZ135" s="52"/>
      <c r="BA135" s="52"/>
      <c r="BB135" s="52"/>
      <c r="BC135" s="52"/>
      <c r="BD135" s="51"/>
      <c r="BE135" s="55"/>
      <c r="BF135" s="52"/>
      <c r="BG135" s="52"/>
      <c r="BH135" s="52"/>
      <c r="BI135" s="58"/>
      <c r="BJ135" s="52"/>
      <c r="BK135" s="52"/>
      <c r="BL135" s="52"/>
      <c r="BM135" s="52"/>
      <c r="BN135" s="58"/>
      <c r="BO135" s="52"/>
      <c r="BP135" s="52"/>
      <c r="BQ135" s="52"/>
      <c r="BR135" s="52"/>
      <c r="BS135" s="51"/>
      <c r="BT135" s="52"/>
      <c r="BU135" s="52"/>
      <c r="BV135" s="52"/>
      <c r="BW135" s="52"/>
      <c r="BX135" s="51"/>
      <c r="BY135" s="5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54"/>
      <c r="DS135" s="54"/>
      <c r="DT135" s="54"/>
      <c r="DU135" s="54"/>
      <c r="DV135" s="54"/>
      <c r="DW135" s="54"/>
      <c r="DX135" s="54"/>
      <c r="DY135" s="54"/>
      <c r="DZ135" s="54"/>
      <c r="EA135" s="54"/>
      <c r="EB135" s="54"/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/>
      <c r="EU135" s="54"/>
      <c r="EV135" s="54"/>
      <c r="EW135" s="54"/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/>
      <c r="FV135" s="54"/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/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</row>
    <row x14ac:dyDescent="0.25" r="136" customHeight="1" ht="18">
      <c r="A136" s="54"/>
      <c r="B136" s="50"/>
      <c r="C136" s="249"/>
      <c r="D136" s="249"/>
      <c r="E136" s="249"/>
      <c r="F136" s="249"/>
      <c r="G136" s="50"/>
      <c r="H136" s="52"/>
      <c r="I136" s="52"/>
      <c r="J136" s="52"/>
      <c r="K136" s="52"/>
      <c r="L136" s="52"/>
      <c r="M136" s="52"/>
      <c r="N136" s="52"/>
      <c r="O136" s="52"/>
      <c r="P136" s="52"/>
      <c r="Q136" s="54"/>
      <c r="R136" s="51"/>
      <c r="S136" s="51"/>
      <c r="T136" s="51"/>
      <c r="U136" s="52"/>
      <c r="V136" s="52"/>
      <c r="W136" s="52"/>
      <c r="X136" s="52"/>
      <c r="Y136" s="52"/>
      <c r="Z136" s="51"/>
      <c r="AA136" s="54"/>
      <c r="AB136" s="51"/>
      <c r="AC136" s="51"/>
      <c r="AD136" s="51"/>
      <c r="AE136" s="52"/>
      <c r="AF136" s="52"/>
      <c r="AG136" s="52"/>
      <c r="AH136" s="52"/>
      <c r="AI136" s="52"/>
      <c r="AJ136" s="51"/>
      <c r="AK136" s="52"/>
      <c r="AL136" s="52"/>
      <c r="AM136" s="52"/>
      <c r="AN136" s="52"/>
      <c r="AO136" s="51"/>
      <c r="AP136" s="52"/>
      <c r="AQ136" s="52"/>
      <c r="AR136" s="52"/>
      <c r="AS136" s="52"/>
      <c r="AT136" s="51"/>
      <c r="AU136" s="52"/>
      <c r="AV136" s="52"/>
      <c r="AW136" s="52"/>
      <c r="AX136" s="52"/>
      <c r="AY136" s="51"/>
      <c r="AZ136" s="52"/>
      <c r="BA136" s="52"/>
      <c r="BB136" s="52"/>
      <c r="BC136" s="52"/>
      <c r="BD136" s="51"/>
      <c r="BE136" s="55"/>
      <c r="BF136" s="52"/>
      <c r="BG136" s="52"/>
      <c r="BH136" s="52"/>
      <c r="BI136" s="58"/>
      <c r="BJ136" s="52"/>
      <c r="BK136" s="52"/>
      <c r="BL136" s="52"/>
      <c r="BM136" s="52"/>
      <c r="BN136" s="58"/>
      <c r="BO136" s="52"/>
      <c r="BP136" s="52"/>
      <c r="BQ136" s="52"/>
      <c r="BR136" s="52"/>
      <c r="BS136" s="51"/>
      <c r="BT136" s="52"/>
      <c r="BU136" s="52"/>
      <c r="BV136" s="52"/>
      <c r="BW136" s="52"/>
      <c r="BX136" s="51"/>
      <c r="BY136" s="5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54"/>
      <c r="DS136" s="54"/>
      <c r="DT136" s="54"/>
      <c r="DU136" s="54"/>
      <c r="DV136" s="54"/>
      <c r="DW136" s="54"/>
      <c r="DX136" s="54"/>
      <c r="DY136" s="54"/>
      <c r="DZ136" s="54"/>
      <c r="EA136" s="54"/>
      <c r="EB136" s="54"/>
      <c r="EC136" s="54"/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/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/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/>
      <c r="IG136" s="54"/>
      <c r="IH136" s="54"/>
      <c r="II136" s="54"/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</row>
    <row x14ac:dyDescent="0.25" r="137" customHeight="1" ht="18">
      <c r="A137" s="54"/>
      <c r="B137" s="50"/>
      <c r="C137" s="249"/>
      <c r="D137" s="249"/>
      <c r="E137" s="249"/>
      <c r="F137" s="249"/>
      <c r="G137" s="50"/>
      <c r="H137" s="52"/>
      <c r="I137" s="52"/>
      <c r="J137" s="52"/>
      <c r="K137" s="52"/>
      <c r="L137" s="52"/>
      <c r="M137" s="52"/>
      <c r="N137" s="52"/>
      <c r="O137" s="52"/>
      <c r="P137" s="52"/>
      <c r="Q137" s="54"/>
      <c r="R137" s="51"/>
      <c r="S137" s="51"/>
      <c r="T137" s="51"/>
      <c r="U137" s="52"/>
      <c r="V137" s="52"/>
      <c r="W137" s="52"/>
      <c r="X137" s="52"/>
      <c r="Y137" s="52"/>
      <c r="Z137" s="51"/>
      <c r="AA137" s="54"/>
      <c r="AB137" s="51"/>
      <c r="AC137" s="51"/>
      <c r="AD137" s="51"/>
      <c r="AE137" s="52"/>
      <c r="AF137" s="52"/>
      <c r="AG137" s="52"/>
      <c r="AH137" s="52"/>
      <c r="AI137" s="52"/>
      <c r="AJ137" s="51"/>
      <c r="AK137" s="52"/>
      <c r="AL137" s="52"/>
      <c r="AM137" s="52"/>
      <c r="AN137" s="52"/>
      <c r="AO137" s="51"/>
      <c r="AP137" s="52"/>
      <c r="AQ137" s="52"/>
      <c r="AR137" s="52"/>
      <c r="AS137" s="52"/>
      <c r="AT137" s="51"/>
      <c r="AU137" s="52"/>
      <c r="AV137" s="52"/>
      <c r="AW137" s="52"/>
      <c r="AX137" s="52"/>
      <c r="AY137" s="51"/>
      <c r="AZ137" s="52"/>
      <c r="BA137" s="52"/>
      <c r="BB137" s="52"/>
      <c r="BC137" s="52"/>
      <c r="BD137" s="51"/>
      <c r="BE137" s="55"/>
      <c r="BF137" s="52"/>
      <c r="BG137" s="52"/>
      <c r="BH137" s="52"/>
      <c r="BI137" s="58"/>
      <c r="BJ137" s="52"/>
      <c r="BK137" s="52"/>
      <c r="BL137" s="52"/>
      <c r="BM137" s="52"/>
      <c r="BN137" s="58"/>
      <c r="BO137" s="52"/>
      <c r="BP137" s="52"/>
      <c r="BQ137" s="52"/>
      <c r="BR137" s="52"/>
      <c r="BS137" s="51"/>
      <c r="BT137" s="52"/>
      <c r="BU137" s="52"/>
      <c r="BV137" s="52"/>
      <c r="BW137" s="52"/>
      <c r="BX137" s="51"/>
      <c r="BY137" s="5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/>
      <c r="EE137" s="54"/>
      <c r="EF137" s="54"/>
      <c r="EG137" s="54"/>
      <c r="EH137" s="54"/>
      <c r="EI137" s="54"/>
      <c r="EJ137" s="54"/>
      <c r="EK137" s="54"/>
      <c r="EL137" s="54"/>
      <c r="EM137" s="54"/>
      <c r="EN137" s="54"/>
      <c r="EO137" s="54"/>
      <c r="EP137" s="54"/>
      <c r="EQ137" s="54"/>
      <c r="ER137" s="54"/>
      <c r="ES137" s="54"/>
      <c r="ET137" s="54"/>
      <c r="EU137" s="54"/>
      <c r="EV137" s="54"/>
      <c r="EW137" s="54"/>
      <c r="EX137" s="54"/>
      <c r="EY137" s="54"/>
      <c r="EZ137" s="54"/>
      <c r="FA137" s="54"/>
      <c r="FB137" s="54"/>
      <c r="FC137" s="54"/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/>
      <c r="FU137" s="54"/>
      <c r="FV137" s="54"/>
      <c r="FW137" s="54"/>
      <c r="FX137" s="54"/>
      <c r="FY137" s="54"/>
      <c r="FZ137" s="54"/>
      <c r="GA137" s="54"/>
      <c r="GB137" s="54"/>
      <c r="GC137" s="54"/>
      <c r="GD137" s="54"/>
      <c r="GE137" s="54"/>
      <c r="GF137" s="54"/>
      <c r="GG137" s="54"/>
      <c r="GH137" s="54"/>
      <c r="GI137" s="54"/>
      <c r="GJ137" s="54"/>
      <c r="GK137" s="54"/>
      <c r="GL137" s="54"/>
      <c r="GM137" s="54"/>
      <c r="GN137" s="54"/>
      <c r="GO137" s="54"/>
      <c r="GP137" s="54"/>
      <c r="GQ137" s="54"/>
      <c r="GR137" s="54"/>
      <c r="GS137" s="54"/>
      <c r="GT137" s="54"/>
      <c r="GU137" s="54"/>
      <c r="GV137" s="54"/>
      <c r="GW137" s="54"/>
      <c r="GX137" s="54"/>
      <c r="GY137" s="54"/>
      <c r="GZ137" s="54"/>
      <c r="HA137" s="54"/>
      <c r="HB137" s="54"/>
      <c r="HC137" s="54"/>
      <c r="HD137" s="54"/>
      <c r="HE137" s="54"/>
      <c r="HF137" s="54"/>
      <c r="HG137" s="54"/>
      <c r="HH137" s="54"/>
      <c r="HI137" s="54"/>
      <c r="HJ137" s="54"/>
      <c r="HK137" s="54"/>
      <c r="HL137" s="54"/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/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/>
      <c r="IR137" s="54"/>
      <c r="IS137" s="54"/>
    </row>
    <row x14ac:dyDescent="0.25" r="138" customHeight="1" ht="18">
      <c r="A138" s="54"/>
      <c r="B138" s="50"/>
      <c r="C138" s="249"/>
      <c r="D138" s="249"/>
      <c r="E138" s="249"/>
      <c r="F138" s="249"/>
      <c r="G138" s="50"/>
      <c r="H138" s="52"/>
      <c r="I138" s="52"/>
      <c r="J138" s="52"/>
      <c r="K138" s="52"/>
      <c r="L138" s="52"/>
      <c r="M138" s="52"/>
      <c r="N138" s="52"/>
      <c r="O138" s="52"/>
      <c r="P138" s="52"/>
      <c r="Q138" s="54"/>
      <c r="R138" s="51"/>
      <c r="S138" s="51"/>
      <c r="T138" s="51"/>
      <c r="U138" s="52"/>
      <c r="V138" s="52"/>
      <c r="W138" s="52"/>
      <c r="X138" s="52"/>
      <c r="Y138" s="52"/>
      <c r="Z138" s="51"/>
      <c r="AA138" s="54"/>
      <c r="AB138" s="51"/>
      <c r="AC138" s="51"/>
      <c r="AD138" s="51"/>
      <c r="AE138" s="52"/>
      <c r="AF138" s="52"/>
      <c r="AG138" s="52"/>
      <c r="AH138" s="52"/>
      <c r="AI138" s="52"/>
      <c r="AJ138" s="51"/>
      <c r="AK138" s="52"/>
      <c r="AL138" s="52"/>
      <c r="AM138" s="52"/>
      <c r="AN138" s="52"/>
      <c r="AO138" s="51"/>
      <c r="AP138" s="52"/>
      <c r="AQ138" s="52"/>
      <c r="AR138" s="52"/>
      <c r="AS138" s="52"/>
      <c r="AT138" s="51"/>
      <c r="AU138" s="52"/>
      <c r="AV138" s="52"/>
      <c r="AW138" s="52"/>
      <c r="AX138" s="52"/>
      <c r="AY138" s="51"/>
      <c r="AZ138" s="52"/>
      <c r="BA138" s="52"/>
      <c r="BB138" s="52"/>
      <c r="BC138" s="52"/>
      <c r="BD138" s="51"/>
      <c r="BE138" s="55"/>
      <c r="BF138" s="52"/>
      <c r="BG138" s="52"/>
      <c r="BH138" s="52"/>
      <c r="BI138" s="58"/>
      <c r="BJ138" s="52"/>
      <c r="BK138" s="52"/>
      <c r="BL138" s="52"/>
      <c r="BM138" s="52"/>
      <c r="BN138" s="58"/>
      <c r="BO138" s="52"/>
      <c r="BP138" s="52"/>
      <c r="BQ138" s="52"/>
      <c r="BR138" s="52"/>
      <c r="BS138" s="51"/>
      <c r="BT138" s="52"/>
      <c r="BU138" s="52"/>
      <c r="BV138" s="52"/>
      <c r="BW138" s="52"/>
      <c r="BX138" s="51"/>
      <c r="BY138" s="5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/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/>
      <c r="EY138" s="54"/>
      <c r="EZ138" s="54"/>
      <c r="FA138" s="54"/>
      <c r="FB138" s="54"/>
      <c r="FC138" s="54"/>
      <c r="FD138" s="54"/>
      <c r="FE138" s="54"/>
      <c r="FF138" s="54"/>
      <c r="FG138" s="54"/>
      <c r="FH138" s="54"/>
      <c r="FI138" s="54"/>
      <c r="FJ138" s="54"/>
      <c r="FK138" s="54"/>
      <c r="FL138" s="54"/>
      <c r="FM138" s="54"/>
      <c r="FN138" s="54"/>
      <c r="FO138" s="54"/>
      <c r="FP138" s="54"/>
      <c r="FQ138" s="54"/>
      <c r="FR138" s="54"/>
      <c r="FS138" s="54"/>
      <c r="FT138" s="54"/>
      <c r="FU138" s="54"/>
      <c r="FV138" s="54"/>
      <c r="FW138" s="54"/>
      <c r="FX138" s="54"/>
      <c r="FY138" s="54"/>
      <c r="FZ138" s="54"/>
      <c r="GA138" s="54"/>
      <c r="GB138" s="54"/>
      <c r="GC138" s="54"/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/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/>
      <c r="II138" s="54"/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</row>
    <row x14ac:dyDescent="0.25" r="139" customHeight="1" ht="18">
      <c r="A139" s="54"/>
      <c r="B139" s="50"/>
      <c r="C139" s="249"/>
      <c r="D139" s="249"/>
      <c r="E139" s="249"/>
      <c r="F139" s="249"/>
      <c r="G139" s="50"/>
      <c r="H139" s="52"/>
      <c r="I139" s="52"/>
      <c r="J139" s="52"/>
      <c r="K139" s="52"/>
      <c r="L139" s="52"/>
      <c r="M139" s="52"/>
      <c r="N139" s="52"/>
      <c r="O139" s="52"/>
      <c r="P139" s="52"/>
      <c r="Q139" s="54"/>
      <c r="R139" s="51"/>
      <c r="S139" s="51"/>
      <c r="T139" s="51"/>
      <c r="U139" s="52"/>
      <c r="V139" s="52"/>
      <c r="W139" s="52"/>
      <c r="X139" s="52"/>
      <c r="Y139" s="52"/>
      <c r="Z139" s="51"/>
      <c r="AA139" s="54"/>
      <c r="AB139" s="51"/>
      <c r="AC139" s="51"/>
      <c r="AD139" s="51"/>
      <c r="AE139" s="52"/>
      <c r="AF139" s="52"/>
      <c r="AG139" s="52"/>
      <c r="AH139" s="52"/>
      <c r="AI139" s="52"/>
      <c r="AJ139" s="51"/>
      <c r="AK139" s="52"/>
      <c r="AL139" s="52"/>
      <c r="AM139" s="52"/>
      <c r="AN139" s="52"/>
      <c r="AO139" s="51"/>
      <c r="AP139" s="52"/>
      <c r="AQ139" s="52"/>
      <c r="AR139" s="52"/>
      <c r="AS139" s="52"/>
      <c r="AT139" s="51"/>
      <c r="AU139" s="52"/>
      <c r="AV139" s="52"/>
      <c r="AW139" s="52"/>
      <c r="AX139" s="52"/>
      <c r="AY139" s="51"/>
      <c r="AZ139" s="52"/>
      <c r="BA139" s="52"/>
      <c r="BB139" s="52"/>
      <c r="BC139" s="52"/>
      <c r="BD139" s="51"/>
      <c r="BE139" s="55"/>
      <c r="BF139" s="52"/>
      <c r="BG139" s="52"/>
      <c r="BH139" s="52"/>
      <c r="BI139" s="58"/>
      <c r="BJ139" s="52"/>
      <c r="BK139" s="52"/>
      <c r="BL139" s="52"/>
      <c r="BM139" s="52"/>
      <c r="BN139" s="58"/>
      <c r="BO139" s="52"/>
      <c r="BP139" s="52"/>
      <c r="BQ139" s="52"/>
      <c r="BR139" s="52"/>
      <c r="BS139" s="51"/>
      <c r="BT139" s="52"/>
      <c r="BU139" s="52"/>
      <c r="BV139" s="52"/>
      <c r="BW139" s="52"/>
      <c r="BX139" s="51"/>
      <c r="BY139" s="5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/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</row>
    <row x14ac:dyDescent="0.25" r="140" customHeight="1" ht="18">
      <c r="A140" s="54"/>
      <c r="B140" s="50"/>
      <c r="C140" s="249"/>
      <c r="D140" s="249"/>
      <c r="E140" s="249"/>
      <c r="F140" s="249"/>
      <c r="G140" s="50"/>
      <c r="H140" s="52"/>
      <c r="I140" s="52"/>
      <c r="J140" s="52"/>
      <c r="K140" s="52"/>
      <c r="L140" s="52"/>
      <c r="M140" s="52"/>
      <c r="N140" s="52"/>
      <c r="O140" s="52"/>
      <c r="P140" s="52"/>
      <c r="Q140" s="54"/>
      <c r="R140" s="51"/>
      <c r="S140" s="51"/>
      <c r="T140" s="51"/>
      <c r="U140" s="52"/>
      <c r="V140" s="52"/>
      <c r="W140" s="52"/>
      <c r="X140" s="52"/>
      <c r="Y140" s="52"/>
      <c r="Z140" s="51"/>
      <c r="AA140" s="54"/>
      <c r="AB140" s="51"/>
      <c r="AC140" s="51"/>
      <c r="AD140" s="51"/>
      <c r="AE140" s="52"/>
      <c r="AF140" s="52"/>
      <c r="AG140" s="52"/>
      <c r="AH140" s="52"/>
      <c r="AI140" s="52"/>
      <c r="AJ140" s="51"/>
      <c r="AK140" s="52"/>
      <c r="AL140" s="52"/>
      <c r="AM140" s="52"/>
      <c r="AN140" s="52"/>
      <c r="AO140" s="51"/>
      <c r="AP140" s="52"/>
      <c r="AQ140" s="52"/>
      <c r="AR140" s="52"/>
      <c r="AS140" s="52"/>
      <c r="AT140" s="51"/>
      <c r="AU140" s="52"/>
      <c r="AV140" s="52"/>
      <c r="AW140" s="52"/>
      <c r="AX140" s="52"/>
      <c r="AY140" s="51"/>
      <c r="AZ140" s="52"/>
      <c r="BA140" s="52"/>
      <c r="BB140" s="52"/>
      <c r="BC140" s="52"/>
      <c r="BD140" s="51"/>
      <c r="BE140" s="55"/>
      <c r="BF140" s="52"/>
      <c r="BG140" s="52"/>
      <c r="BH140" s="52"/>
      <c r="BI140" s="58"/>
      <c r="BJ140" s="52"/>
      <c r="BK140" s="52"/>
      <c r="BL140" s="52"/>
      <c r="BM140" s="52"/>
      <c r="BN140" s="58"/>
      <c r="BO140" s="52"/>
      <c r="BP140" s="52"/>
      <c r="BQ140" s="52"/>
      <c r="BR140" s="52"/>
      <c r="BS140" s="51"/>
      <c r="BT140" s="52"/>
      <c r="BU140" s="52"/>
      <c r="BV140" s="52"/>
      <c r="BW140" s="52"/>
      <c r="BX140" s="51"/>
      <c r="BY140" s="5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/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/>
      <c r="FA140" s="54"/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</row>
    <row x14ac:dyDescent="0.25" r="141" customHeight="1" ht="18">
      <c r="A141" s="54"/>
      <c r="B141" s="50"/>
      <c r="C141" s="249"/>
      <c r="D141" s="249"/>
      <c r="E141" s="249"/>
      <c r="F141" s="249"/>
      <c r="G141" s="50"/>
      <c r="H141" s="52"/>
      <c r="I141" s="52"/>
      <c r="J141" s="52"/>
      <c r="K141" s="52"/>
      <c r="L141" s="52"/>
      <c r="M141" s="52"/>
      <c r="N141" s="52"/>
      <c r="O141" s="52"/>
      <c r="P141" s="52"/>
      <c r="Q141" s="54"/>
      <c r="R141" s="51"/>
      <c r="S141" s="51"/>
      <c r="T141" s="51"/>
      <c r="U141" s="52"/>
      <c r="V141" s="52"/>
      <c r="W141" s="52"/>
      <c r="X141" s="52"/>
      <c r="Y141" s="52"/>
      <c r="Z141" s="51"/>
      <c r="AA141" s="54"/>
      <c r="AB141" s="51"/>
      <c r="AC141" s="51"/>
      <c r="AD141" s="51"/>
      <c r="AE141" s="52"/>
      <c r="AF141" s="52"/>
      <c r="AG141" s="52"/>
      <c r="AH141" s="52"/>
      <c r="AI141" s="52"/>
      <c r="AJ141" s="51"/>
      <c r="AK141" s="52"/>
      <c r="AL141" s="52"/>
      <c r="AM141" s="52"/>
      <c r="AN141" s="52"/>
      <c r="AO141" s="51"/>
      <c r="AP141" s="52"/>
      <c r="AQ141" s="52"/>
      <c r="AR141" s="52"/>
      <c r="AS141" s="52"/>
      <c r="AT141" s="51"/>
      <c r="AU141" s="52"/>
      <c r="AV141" s="52"/>
      <c r="AW141" s="52"/>
      <c r="AX141" s="52"/>
      <c r="AY141" s="51"/>
      <c r="AZ141" s="52"/>
      <c r="BA141" s="52"/>
      <c r="BB141" s="52"/>
      <c r="BC141" s="52"/>
      <c r="BD141" s="51"/>
      <c r="BE141" s="55"/>
      <c r="BF141" s="52"/>
      <c r="BG141" s="52"/>
      <c r="BH141" s="52"/>
      <c r="BI141" s="58"/>
      <c r="BJ141" s="52"/>
      <c r="BK141" s="52"/>
      <c r="BL141" s="52"/>
      <c r="BM141" s="52"/>
      <c r="BN141" s="58"/>
      <c r="BO141" s="52"/>
      <c r="BP141" s="52"/>
      <c r="BQ141" s="52"/>
      <c r="BR141" s="52"/>
      <c r="BS141" s="51"/>
      <c r="BT141" s="52"/>
      <c r="BU141" s="52"/>
      <c r="BV141" s="52"/>
      <c r="BW141" s="52"/>
      <c r="BX141" s="51"/>
      <c r="BY141" s="5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/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/>
      <c r="FA141" s="54"/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</row>
    <row x14ac:dyDescent="0.25" r="142" customHeight="1" ht="18">
      <c r="A142" s="54"/>
      <c r="B142" s="50"/>
      <c r="C142" s="249"/>
      <c r="D142" s="249"/>
      <c r="E142" s="249"/>
      <c r="F142" s="249"/>
      <c r="G142" s="50"/>
      <c r="H142" s="52"/>
      <c r="I142" s="52"/>
      <c r="J142" s="52"/>
      <c r="K142" s="52"/>
      <c r="L142" s="52"/>
      <c r="M142" s="52"/>
      <c r="N142" s="52"/>
      <c r="O142" s="52"/>
      <c r="P142" s="52"/>
      <c r="Q142" s="54"/>
      <c r="R142" s="51"/>
      <c r="S142" s="51"/>
      <c r="T142" s="51"/>
      <c r="U142" s="52"/>
      <c r="V142" s="52"/>
      <c r="W142" s="52"/>
      <c r="X142" s="52"/>
      <c r="Y142" s="52"/>
      <c r="Z142" s="51"/>
      <c r="AA142" s="54"/>
      <c r="AB142" s="51"/>
      <c r="AC142" s="51"/>
      <c r="AD142" s="51"/>
      <c r="AE142" s="52"/>
      <c r="AF142" s="52"/>
      <c r="AG142" s="52"/>
      <c r="AH142" s="52"/>
      <c r="AI142" s="52"/>
      <c r="AJ142" s="51"/>
      <c r="AK142" s="52"/>
      <c r="AL142" s="52"/>
      <c r="AM142" s="52"/>
      <c r="AN142" s="52"/>
      <c r="AO142" s="51"/>
      <c r="AP142" s="52"/>
      <c r="AQ142" s="52"/>
      <c r="AR142" s="52"/>
      <c r="AS142" s="52"/>
      <c r="AT142" s="51"/>
      <c r="AU142" s="52"/>
      <c r="AV142" s="52"/>
      <c r="AW142" s="52"/>
      <c r="AX142" s="52"/>
      <c r="AY142" s="51"/>
      <c r="AZ142" s="52"/>
      <c r="BA142" s="52"/>
      <c r="BB142" s="52"/>
      <c r="BC142" s="52"/>
      <c r="BD142" s="51"/>
      <c r="BE142" s="55"/>
      <c r="BF142" s="52"/>
      <c r="BG142" s="52"/>
      <c r="BH142" s="52"/>
      <c r="BI142" s="58"/>
      <c r="BJ142" s="52"/>
      <c r="BK142" s="52"/>
      <c r="BL142" s="52"/>
      <c r="BM142" s="52"/>
      <c r="BN142" s="58"/>
      <c r="BO142" s="52"/>
      <c r="BP142" s="52"/>
      <c r="BQ142" s="52"/>
      <c r="BR142" s="52"/>
      <c r="BS142" s="51"/>
      <c r="BT142" s="52"/>
      <c r="BU142" s="52"/>
      <c r="BV142" s="52"/>
      <c r="BW142" s="52"/>
      <c r="BX142" s="51"/>
      <c r="BY142" s="5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/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</row>
    <row x14ac:dyDescent="0.25" r="143" customHeight="1" ht="18">
      <c r="A143" s="54"/>
      <c r="B143" s="50"/>
      <c r="C143" s="249"/>
      <c r="D143" s="249"/>
      <c r="E143" s="249"/>
      <c r="F143" s="249"/>
      <c r="G143" s="50"/>
      <c r="H143" s="52"/>
      <c r="I143" s="52"/>
      <c r="J143" s="52"/>
      <c r="K143" s="52"/>
      <c r="L143" s="52"/>
      <c r="M143" s="52"/>
      <c r="N143" s="52"/>
      <c r="O143" s="52"/>
      <c r="P143" s="52"/>
      <c r="Q143" s="54"/>
      <c r="R143" s="51"/>
      <c r="S143" s="51"/>
      <c r="T143" s="51"/>
      <c r="U143" s="52"/>
      <c r="V143" s="52"/>
      <c r="W143" s="52"/>
      <c r="X143" s="52"/>
      <c r="Y143" s="52"/>
      <c r="Z143" s="51"/>
      <c r="AA143" s="54"/>
      <c r="AB143" s="51"/>
      <c r="AC143" s="51"/>
      <c r="AD143" s="51"/>
      <c r="AE143" s="52"/>
      <c r="AF143" s="52"/>
      <c r="AG143" s="52"/>
      <c r="AH143" s="52"/>
      <c r="AI143" s="52"/>
      <c r="AJ143" s="51"/>
      <c r="AK143" s="52"/>
      <c r="AL143" s="52"/>
      <c r="AM143" s="52"/>
      <c r="AN143" s="52"/>
      <c r="AO143" s="51"/>
      <c r="AP143" s="52"/>
      <c r="AQ143" s="52"/>
      <c r="AR143" s="52"/>
      <c r="AS143" s="52"/>
      <c r="AT143" s="51"/>
      <c r="AU143" s="52"/>
      <c r="AV143" s="52"/>
      <c r="AW143" s="52"/>
      <c r="AX143" s="52"/>
      <c r="AY143" s="51"/>
      <c r="AZ143" s="52"/>
      <c r="BA143" s="52"/>
      <c r="BB143" s="52"/>
      <c r="BC143" s="52"/>
      <c r="BD143" s="51"/>
      <c r="BE143" s="55"/>
      <c r="BF143" s="52"/>
      <c r="BG143" s="52"/>
      <c r="BH143" s="52"/>
      <c r="BI143" s="58"/>
      <c r="BJ143" s="52"/>
      <c r="BK143" s="52"/>
      <c r="BL143" s="52"/>
      <c r="BM143" s="52"/>
      <c r="BN143" s="58"/>
      <c r="BO143" s="52"/>
      <c r="BP143" s="52"/>
      <c r="BQ143" s="52"/>
      <c r="BR143" s="52"/>
      <c r="BS143" s="51"/>
      <c r="BT143" s="52"/>
      <c r="BU143" s="52"/>
      <c r="BV143" s="52"/>
      <c r="BW143" s="52"/>
      <c r="BX143" s="51"/>
      <c r="BY143" s="5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/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/>
      <c r="FA143" s="54"/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</row>
    <row x14ac:dyDescent="0.25" r="144" customHeight="1" ht="18">
      <c r="A144" s="54"/>
      <c r="B144" s="50"/>
      <c r="C144" s="249"/>
      <c r="D144" s="249"/>
      <c r="E144" s="249"/>
      <c r="F144" s="249"/>
      <c r="G144" s="50"/>
      <c r="H144" s="52"/>
      <c r="I144" s="52"/>
      <c r="J144" s="52"/>
      <c r="K144" s="52"/>
      <c r="L144" s="52"/>
      <c r="M144" s="52"/>
      <c r="N144" s="52"/>
      <c r="O144" s="52"/>
      <c r="P144" s="52"/>
      <c r="Q144" s="54"/>
      <c r="R144" s="51"/>
      <c r="S144" s="51"/>
      <c r="T144" s="51"/>
      <c r="U144" s="52"/>
      <c r="V144" s="52"/>
      <c r="W144" s="52"/>
      <c r="X144" s="52"/>
      <c r="Y144" s="52"/>
      <c r="Z144" s="51"/>
      <c r="AA144" s="54"/>
      <c r="AB144" s="51"/>
      <c r="AC144" s="51"/>
      <c r="AD144" s="51"/>
      <c r="AE144" s="52"/>
      <c r="AF144" s="52"/>
      <c r="AG144" s="52"/>
      <c r="AH144" s="52"/>
      <c r="AI144" s="52"/>
      <c r="AJ144" s="51"/>
      <c r="AK144" s="52"/>
      <c r="AL144" s="52"/>
      <c r="AM144" s="52"/>
      <c r="AN144" s="52"/>
      <c r="AO144" s="51"/>
      <c r="AP144" s="52"/>
      <c r="AQ144" s="52"/>
      <c r="AR144" s="52"/>
      <c r="AS144" s="52"/>
      <c r="AT144" s="51"/>
      <c r="AU144" s="52"/>
      <c r="AV144" s="52"/>
      <c r="AW144" s="52"/>
      <c r="AX144" s="52"/>
      <c r="AY144" s="51"/>
      <c r="AZ144" s="52"/>
      <c r="BA144" s="52"/>
      <c r="BB144" s="52"/>
      <c r="BC144" s="52"/>
      <c r="BD144" s="51"/>
      <c r="BE144" s="55"/>
      <c r="BF144" s="52"/>
      <c r="BG144" s="52"/>
      <c r="BH144" s="52"/>
      <c r="BI144" s="58"/>
      <c r="BJ144" s="52"/>
      <c r="BK144" s="52"/>
      <c r="BL144" s="52"/>
      <c r="BM144" s="52"/>
      <c r="BN144" s="58"/>
      <c r="BO144" s="52"/>
      <c r="BP144" s="52"/>
      <c r="BQ144" s="52"/>
      <c r="BR144" s="52"/>
      <c r="BS144" s="51"/>
      <c r="BT144" s="52"/>
      <c r="BU144" s="52"/>
      <c r="BV144" s="52"/>
      <c r="BW144" s="52"/>
      <c r="BX144" s="51"/>
      <c r="BY144" s="5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54"/>
      <c r="DS144" s="54"/>
      <c r="DT144" s="54"/>
      <c r="DU144" s="54"/>
      <c r="DV144" s="54"/>
      <c r="DW144" s="54"/>
      <c r="DX144" s="54"/>
      <c r="DY144" s="54"/>
      <c r="DZ144" s="54"/>
      <c r="EA144" s="54"/>
      <c r="EB144" s="54"/>
      <c r="EC144" s="54"/>
      <c r="ED144" s="54"/>
      <c r="EE144" s="54"/>
      <c r="EF144" s="54"/>
      <c r="EG144" s="54"/>
      <c r="EH144" s="54"/>
      <c r="EI144" s="54"/>
      <c r="EJ144" s="54"/>
      <c r="EK144" s="54"/>
      <c r="EL144" s="54"/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/>
      <c r="EX144" s="54"/>
      <c r="EY144" s="54"/>
      <c r="EZ144" s="54"/>
      <c r="FA144" s="54"/>
      <c r="FB144" s="54"/>
      <c r="FC144" s="54"/>
      <c r="FD144" s="54"/>
      <c r="FE144" s="54"/>
      <c r="FF144" s="54"/>
      <c r="FG144" s="54"/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/>
      <c r="FS144" s="54"/>
      <c r="FT144" s="54"/>
      <c r="FU144" s="54"/>
      <c r="FV144" s="54"/>
      <c r="FW144" s="54"/>
      <c r="FX144" s="54"/>
      <c r="FY144" s="54"/>
      <c r="FZ144" s="54"/>
      <c r="GA144" s="54"/>
      <c r="GB144" s="54"/>
      <c r="GC144" s="54"/>
      <c r="GD144" s="54"/>
      <c r="GE144" s="54"/>
      <c r="GF144" s="54"/>
      <c r="GG144" s="54"/>
      <c r="GH144" s="54"/>
      <c r="GI144" s="54"/>
      <c r="GJ144" s="54"/>
      <c r="GK144" s="54"/>
      <c r="GL144" s="54"/>
      <c r="GM144" s="54"/>
      <c r="GN144" s="54"/>
      <c r="GO144" s="54"/>
      <c r="GP144" s="54"/>
      <c r="GQ144" s="54"/>
      <c r="GR144" s="54"/>
      <c r="GS144" s="54"/>
      <c r="GT144" s="54"/>
      <c r="GU144" s="54"/>
      <c r="GV144" s="54"/>
      <c r="GW144" s="54"/>
      <c r="GX144" s="54"/>
      <c r="GY144" s="54"/>
      <c r="GZ144" s="54"/>
      <c r="HA144" s="54"/>
      <c r="HB144" s="54"/>
      <c r="HC144" s="54"/>
      <c r="HD144" s="54"/>
      <c r="HE144" s="54"/>
      <c r="HF144" s="54"/>
      <c r="HG144" s="54"/>
      <c r="HH144" s="54"/>
      <c r="HI144" s="54"/>
      <c r="HJ144" s="54"/>
      <c r="HK144" s="54"/>
      <c r="HL144" s="54"/>
      <c r="HM144" s="54"/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/>
      <c r="IP144" s="54"/>
      <c r="IQ144" s="54"/>
      <c r="IR144" s="54"/>
      <c r="IS144" s="54"/>
    </row>
    <row x14ac:dyDescent="0.25" r="145" customHeight="1" ht="18">
      <c r="A145" s="54"/>
      <c r="B145" s="50"/>
      <c r="C145" s="249"/>
      <c r="D145" s="249"/>
      <c r="E145" s="249"/>
      <c r="F145" s="249"/>
      <c r="G145" s="50"/>
      <c r="H145" s="52"/>
      <c r="I145" s="52"/>
      <c r="J145" s="52"/>
      <c r="K145" s="52"/>
      <c r="L145" s="52"/>
      <c r="M145" s="52"/>
      <c r="N145" s="52"/>
      <c r="O145" s="52"/>
      <c r="P145" s="52"/>
      <c r="Q145" s="54"/>
      <c r="R145" s="51"/>
      <c r="S145" s="51"/>
      <c r="T145" s="51"/>
      <c r="U145" s="52"/>
      <c r="V145" s="52"/>
      <c r="W145" s="52"/>
      <c r="X145" s="52"/>
      <c r="Y145" s="52"/>
      <c r="Z145" s="51"/>
      <c r="AA145" s="54"/>
      <c r="AB145" s="51"/>
      <c r="AC145" s="51"/>
      <c r="AD145" s="51"/>
      <c r="AE145" s="52"/>
      <c r="AF145" s="52"/>
      <c r="AG145" s="52"/>
      <c r="AH145" s="52"/>
      <c r="AI145" s="52"/>
      <c r="AJ145" s="51"/>
      <c r="AK145" s="52"/>
      <c r="AL145" s="52"/>
      <c r="AM145" s="52"/>
      <c r="AN145" s="52"/>
      <c r="AO145" s="51"/>
      <c r="AP145" s="52"/>
      <c r="AQ145" s="52"/>
      <c r="AR145" s="52"/>
      <c r="AS145" s="52"/>
      <c r="AT145" s="51"/>
      <c r="AU145" s="52"/>
      <c r="AV145" s="52"/>
      <c r="AW145" s="52"/>
      <c r="AX145" s="52"/>
      <c r="AY145" s="51"/>
      <c r="AZ145" s="52"/>
      <c r="BA145" s="52"/>
      <c r="BB145" s="52"/>
      <c r="BC145" s="52"/>
      <c r="BD145" s="51"/>
      <c r="BE145" s="55"/>
      <c r="BF145" s="52"/>
      <c r="BG145" s="52"/>
      <c r="BH145" s="52"/>
      <c r="BI145" s="58"/>
      <c r="BJ145" s="52"/>
      <c r="BK145" s="52"/>
      <c r="BL145" s="52"/>
      <c r="BM145" s="52"/>
      <c r="BN145" s="58"/>
      <c r="BO145" s="52"/>
      <c r="BP145" s="52"/>
      <c r="BQ145" s="52"/>
      <c r="BR145" s="52"/>
      <c r="BS145" s="51"/>
      <c r="BT145" s="52"/>
      <c r="BU145" s="52"/>
      <c r="BV145" s="52"/>
      <c r="BW145" s="52"/>
      <c r="BX145" s="51"/>
      <c r="BY145" s="5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54"/>
      <c r="DS145" s="54"/>
      <c r="DT145" s="54"/>
      <c r="DU145" s="54"/>
      <c r="DV145" s="54"/>
      <c r="DW145" s="54"/>
      <c r="DX145" s="54"/>
      <c r="DY145" s="54"/>
      <c r="DZ145" s="54"/>
      <c r="EA145" s="54"/>
      <c r="EB145" s="54"/>
      <c r="EC145" s="54"/>
      <c r="ED145" s="54"/>
      <c r="EE145" s="54"/>
      <c r="EF145" s="54"/>
      <c r="EG145" s="54"/>
      <c r="EH145" s="54"/>
      <c r="EI145" s="54"/>
      <c r="EJ145" s="54"/>
      <c r="EK145" s="54"/>
      <c r="EL145" s="54"/>
      <c r="EM145" s="54"/>
      <c r="EN145" s="54"/>
      <c r="EO145" s="54"/>
      <c r="EP145" s="54"/>
      <c r="EQ145" s="54"/>
      <c r="ER145" s="54"/>
      <c r="ES145" s="54"/>
      <c r="ET145" s="54"/>
      <c r="EU145" s="54"/>
      <c r="EV145" s="54"/>
      <c r="EW145" s="54"/>
      <c r="EX145" s="54"/>
      <c r="EY145" s="54"/>
      <c r="EZ145" s="54"/>
      <c r="FA145" s="54"/>
      <c r="FB145" s="54"/>
      <c r="FC145" s="54"/>
      <c r="FD145" s="54"/>
      <c r="FE145" s="54"/>
      <c r="FF145" s="54"/>
      <c r="FG145" s="54"/>
      <c r="FH145" s="54"/>
      <c r="FI145" s="54"/>
      <c r="FJ145" s="54"/>
      <c r="FK145" s="54"/>
      <c r="FL145" s="54"/>
      <c r="FM145" s="54"/>
      <c r="FN145" s="54"/>
      <c r="FO145" s="54"/>
      <c r="FP145" s="54"/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/>
      <c r="GC145" s="54"/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</row>
    <row x14ac:dyDescent="0.25" r="146" customHeight="1" ht="18">
      <c r="A146" s="54"/>
      <c r="B146" s="50"/>
      <c r="C146" s="249"/>
      <c r="D146" s="249"/>
      <c r="E146" s="249"/>
      <c r="F146" s="249"/>
      <c r="G146" s="50"/>
      <c r="H146" s="52"/>
      <c r="I146" s="52"/>
      <c r="J146" s="52"/>
      <c r="K146" s="52"/>
      <c r="L146" s="52"/>
      <c r="M146" s="52"/>
      <c r="N146" s="52"/>
      <c r="O146" s="52"/>
      <c r="P146" s="52"/>
      <c r="Q146" s="54"/>
      <c r="R146" s="51"/>
      <c r="S146" s="51"/>
      <c r="T146" s="51"/>
      <c r="U146" s="52"/>
      <c r="V146" s="52"/>
      <c r="W146" s="52"/>
      <c r="X146" s="52"/>
      <c r="Y146" s="52"/>
      <c r="Z146" s="51"/>
      <c r="AA146" s="54"/>
      <c r="AB146" s="51"/>
      <c r="AC146" s="51"/>
      <c r="AD146" s="51"/>
      <c r="AE146" s="52"/>
      <c r="AF146" s="52"/>
      <c r="AG146" s="52"/>
      <c r="AH146" s="52"/>
      <c r="AI146" s="52"/>
      <c r="AJ146" s="51"/>
      <c r="AK146" s="52"/>
      <c r="AL146" s="52"/>
      <c r="AM146" s="52"/>
      <c r="AN146" s="52"/>
      <c r="AO146" s="51"/>
      <c r="AP146" s="52"/>
      <c r="AQ146" s="52"/>
      <c r="AR146" s="52"/>
      <c r="AS146" s="52"/>
      <c r="AT146" s="51"/>
      <c r="AU146" s="52"/>
      <c r="AV146" s="52"/>
      <c r="AW146" s="52"/>
      <c r="AX146" s="52"/>
      <c r="AY146" s="51"/>
      <c r="AZ146" s="52"/>
      <c r="BA146" s="52"/>
      <c r="BB146" s="52"/>
      <c r="BC146" s="52"/>
      <c r="BD146" s="51"/>
      <c r="BE146" s="55"/>
      <c r="BF146" s="52"/>
      <c r="BG146" s="52"/>
      <c r="BH146" s="52"/>
      <c r="BI146" s="58"/>
      <c r="BJ146" s="52"/>
      <c r="BK146" s="52"/>
      <c r="BL146" s="52"/>
      <c r="BM146" s="52"/>
      <c r="BN146" s="58"/>
      <c r="BO146" s="52"/>
      <c r="BP146" s="52"/>
      <c r="BQ146" s="52"/>
      <c r="BR146" s="52"/>
      <c r="BS146" s="51"/>
      <c r="BT146" s="52"/>
      <c r="BU146" s="52"/>
      <c r="BV146" s="52"/>
      <c r="BW146" s="52"/>
      <c r="BX146" s="51"/>
      <c r="BY146" s="5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54"/>
      <c r="DS146" s="54"/>
      <c r="DT146" s="54"/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/>
      <c r="EN146" s="54"/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/>
      <c r="FH146" s="54"/>
      <c r="FI146" s="54"/>
      <c r="FJ146" s="54"/>
      <c r="FK146" s="54"/>
      <c r="FL146" s="54"/>
      <c r="FM146" s="54"/>
      <c r="FN146" s="54"/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/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</row>
    <row x14ac:dyDescent="0.25" r="147" customHeight="1" ht="18">
      <c r="A147" s="54"/>
      <c r="B147" s="50"/>
      <c r="C147" s="249"/>
      <c r="D147" s="249"/>
      <c r="E147" s="249"/>
      <c r="F147" s="249"/>
      <c r="G147" s="50"/>
      <c r="H147" s="52"/>
      <c r="I147" s="52"/>
      <c r="J147" s="52"/>
      <c r="K147" s="52"/>
      <c r="L147" s="52"/>
      <c r="M147" s="52"/>
      <c r="N147" s="52"/>
      <c r="O147" s="52"/>
      <c r="P147" s="52"/>
      <c r="Q147" s="54"/>
      <c r="R147" s="51"/>
      <c r="S147" s="51"/>
      <c r="T147" s="51"/>
      <c r="U147" s="52"/>
      <c r="V147" s="52"/>
      <c r="W147" s="52"/>
      <c r="X147" s="52"/>
      <c r="Y147" s="52"/>
      <c r="Z147" s="51"/>
      <c r="AA147" s="54"/>
      <c r="AB147" s="51"/>
      <c r="AC147" s="51"/>
      <c r="AD147" s="51"/>
      <c r="AE147" s="52"/>
      <c r="AF147" s="52"/>
      <c r="AG147" s="52"/>
      <c r="AH147" s="52"/>
      <c r="AI147" s="52"/>
      <c r="AJ147" s="51"/>
      <c r="AK147" s="52"/>
      <c r="AL147" s="52"/>
      <c r="AM147" s="52"/>
      <c r="AN147" s="52"/>
      <c r="AO147" s="51"/>
      <c r="AP147" s="52"/>
      <c r="AQ147" s="52"/>
      <c r="AR147" s="52"/>
      <c r="AS147" s="52"/>
      <c r="AT147" s="51"/>
      <c r="AU147" s="52"/>
      <c r="AV147" s="52"/>
      <c r="AW147" s="52"/>
      <c r="AX147" s="52"/>
      <c r="AY147" s="51"/>
      <c r="AZ147" s="52"/>
      <c r="BA147" s="52"/>
      <c r="BB147" s="52"/>
      <c r="BC147" s="52"/>
      <c r="BD147" s="51"/>
      <c r="BE147" s="55"/>
      <c r="BF147" s="52"/>
      <c r="BG147" s="52"/>
      <c r="BH147" s="52"/>
      <c r="BI147" s="58"/>
      <c r="BJ147" s="52"/>
      <c r="BK147" s="52"/>
      <c r="BL147" s="52"/>
      <c r="BM147" s="52"/>
      <c r="BN147" s="58"/>
      <c r="BO147" s="52"/>
      <c r="BP147" s="52"/>
      <c r="BQ147" s="52"/>
      <c r="BR147" s="52"/>
      <c r="BS147" s="51"/>
      <c r="BT147" s="52"/>
      <c r="BU147" s="52"/>
      <c r="BV147" s="52"/>
      <c r="BW147" s="52"/>
      <c r="BX147" s="51"/>
      <c r="BY147" s="5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54"/>
      <c r="DS147" s="54"/>
      <c r="DT147" s="54"/>
      <c r="DU147" s="54"/>
      <c r="DV147" s="54"/>
      <c r="DW147" s="54"/>
      <c r="DX147" s="54"/>
      <c r="DY147" s="54"/>
      <c r="DZ147" s="54"/>
      <c r="EA147" s="54"/>
      <c r="EB147" s="54"/>
      <c r="EC147" s="54"/>
      <c r="ED147" s="54"/>
      <c r="EE147" s="54"/>
      <c r="EF147" s="54"/>
      <c r="EG147" s="54"/>
      <c r="EH147" s="54"/>
      <c r="EI147" s="54"/>
      <c r="EJ147" s="54"/>
      <c r="EK147" s="54"/>
      <c r="EL147" s="54"/>
      <c r="EM147" s="54"/>
      <c r="EN147" s="54"/>
      <c r="EO147" s="54"/>
      <c r="EP147" s="54"/>
      <c r="EQ147" s="54"/>
      <c r="ER147" s="54"/>
      <c r="ES147" s="54"/>
      <c r="ET147" s="54"/>
      <c r="EU147" s="54"/>
      <c r="EV147" s="54"/>
      <c r="EW147" s="54"/>
      <c r="EX147" s="54"/>
      <c r="EY147" s="54"/>
      <c r="EZ147" s="54"/>
      <c r="FA147" s="54"/>
      <c r="FB147" s="54"/>
      <c r="FC147" s="54"/>
      <c r="FD147" s="54"/>
      <c r="FE147" s="54"/>
      <c r="FF147" s="54"/>
      <c r="FG147" s="54"/>
      <c r="FH147" s="54"/>
      <c r="FI147" s="54"/>
      <c r="FJ147" s="54"/>
      <c r="FK147" s="54"/>
      <c r="FL147" s="54"/>
      <c r="FM147" s="54"/>
      <c r="FN147" s="54"/>
      <c r="FO147" s="54"/>
      <c r="FP147" s="54"/>
      <c r="FQ147" s="54"/>
      <c r="FR147" s="54"/>
      <c r="FS147" s="54"/>
      <c r="FT147" s="54"/>
      <c r="FU147" s="54"/>
      <c r="FV147" s="54"/>
      <c r="FW147" s="54"/>
      <c r="FX147" s="54"/>
      <c r="FY147" s="54"/>
      <c r="FZ147" s="54"/>
      <c r="GA147" s="54"/>
      <c r="GB147" s="54"/>
      <c r="GC147" s="54"/>
      <c r="GD147" s="54"/>
      <c r="GE147" s="54"/>
      <c r="GF147" s="54"/>
      <c r="GG147" s="54"/>
      <c r="GH147" s="54"/>
      <c r="GI147" s="54"/>
      <c r="GJ147" s="54"/>
      <c r="GK147" s="54"/>
      <c r="GL147" s="54"/>
      <c r="GM147" s="54"/>
      <c r="GN147" s="54"/>
      <c r="GO147" s="54"/>
      <c r="GP147" s="54"/>
      <c r="GQ147" s="54"/>
      <c r="GR147" s="54"/>
      <c r="GS147" s="54"/>
      <c r="GT147" s="54"/>
      <c r="GU147" s="54"/>
      <c r="GV147" s="54"/>
      <c r="GW147" s="54"/>
      <c r="GX147" s="54"/>
      <c r="GY147" s="54"/>
      <c r="GZ147" s="54"/>
      <c r="HA147" s="54"/>
      <c r="HB147" s="54"/>
      <c r="HC147" s="54"/>
      <c r="HD147" s="54"/>
      <c r="HE147" s="54"/>
      <c r="HF147" s="54"/>
      <c r="HG147" s="54"/>
      <c r="HH147" s="54"/>
      <c r="HI147" s="54"/>
      <c r="HJ147" s="54"/>
      <c r="HK147" s="54"/>
      <c r="HL147" s="54"/>
      <c r="HM147" s="54"/>
      <c r="HN147" s="54"/>
      <c r="HO147" s="54"/>
      <c r="HP147" s="54"/>
      <c r="HQ147" s="54"/>
      <c r="HR147" s="54"/>
      <c r="HS147" s="54"/>
      <c r="HT147" s="54"/>
      <c r="HU147" s="54"/>
      <c r="HV147" s="54"/>
      <c r="HW147" s="54"/>
      <c r="HX147" s="54"/>
      <c r="HY147" s="54"/>
      <c r="HZ147" s="54"/>
      <c r="IA147" s="54"/>
      <c r="IB147" s="54"/>
      <c r="IC147" s="54"/>
      <c r="ID147" s="54"/>
      <c r="IE147" s="54"/>
      <c r="IF147" s="54"/>
      <c r="IG147" s="54"/>
      <c r="IH147" s="54"/>
      <c r="II147" s="54"/>
      <c r="IJ147" s="54"/>
      <c r="IK147" s="54"/>
      <c r="IL147" s="54"/>
      <c r="IM147" s="54"/>
      <c r="IN147" s="54"/>
      <c r="IO147" s="54"/>
      <c r="IP147" s="54"/>
      <c r="IQ147" s="54"/>
      <c r="IR147" s="54"/>
      <c r="IS147" s="54"/>
    </row>
    <row x14ac:dyDescent="0.25" r="148" customHeight="1" ht="18">
      <c r="A148" s="54"/>
      <c r="B148" s="50"/>
      <c r="C148" s="249"/>
      <c r="D148" s="249"/>
      <c r="E148" s="249"/>
      <c r="F148" s="249"/>
      <c r="G148" s="50"/>
      <c r="H148" s="52"/>
      <c r="I148" s="52"/>
      <c r="J148" s="52"/>
      <c r="K148" s="52"/>
      <c r="L148" s="52"/>
      <c r="M148" s="52"/>
      <c r="N148" s="52"/>
      <c r="O148" s="52"/>
      <c r="P148" s="52"/>
      <c r="Q148" s="54"/>
      <c r="R148" s="51"/>
      <c r="S148" s="51"/>
      <c r="T148" s="51"/>
      <c r="U148" s="52"/>
      <c r="V148" s="52"/>
      <c r="W148" s="52"/>
      <c r="X148" s="52"/>
      <c r="Y148" s="52"/>
      <c r="Z148" s="51"/>
      <c r="AA148" s="54"/>
      <c r="AB148" s="51"/>
      <c r="AC148" s="51"/>
      <c r="AD148" s="51"/>
      <c r="AE148" s="52"/>
      <c r="AF148" s="52"/>
      <c r="AG148" s="52"/>
      <c r="AH148" s="52"/>
      <c r="AI148" s="52"/>
      <c r="AJ148" s="51"/>
      <c r="AK148" s="52"/>
      <c r="AL148" s="52"/>
      <c r="AM148" s="52"/>
      <c r="AN148" s="52"/>
      <c r="AO148" s="51"/>
      <c r="AP148" s="52"/>
      <c r="AQ148" s="52"/>
      <c r="AR148" s="52"/>
      <c r="AS148" s="52"/>
      <c r="AT148" s="51"/>
      <c r="AU148" s="52"/>
      <c r="AV148" s="52"/>
      <c r="AW148" s="52"/>
      <c r="AX148" s="52"/>
      <c r="AY148" s="51"/>
      <c r="AZ148" s="52"/>
      <c r="BA148" s="52"/>
      <c r="BB148" s="52"/>
      <c r="BC148" s="52"/>
      <c r="BD148" s="51"/>
      <c r="BE148" s="55"/>
      <c r="BF148" s="52"/>
      <c r="BG148" s="52"/>
      <c r="BH148" s="52"/>
      <c r="BI148" s="58"/>
      <c r="BJ148" s="52"/>
      <c r="BK148" s="52"/>
      <c r="BL148" s="52"/>
      <c r="BM148" s="52"/>
      <c r="BN148" s="58"/>
      <c r="BO148" s="52"/>
      <c r="BP148" s="52"/>
      <c r="BQ148" s="52"/>
      <c r="BR148" s="52"/>
      <c r="BS148" s="51"/>
      <c r="BT148" s="52"/>
      <c r="BU148" s="52"/>
      <c r="BV148" s="52"/>
      <c r="BW148" s="52"/>
      <c r="BX148" s="51"/>
      <c r="BY148" s="5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/>
      <c r="EP148" s="54"/>
      <c r="EQ148" s="54"/>
      <c r="ER148" s="54"/>
      <c r="ES148" s="54"/>
      <c r="ET148" s="54"/>
      <c r="EU148" s="54"/>
      <c r="EV148" s="54"/>
      <c r="EW148" s="54"/>
      <c r="EX148" s="54"/>
      <c r="EY148" s="54"/>
      <c r="EZ148" s="54"/>
      <c r="FA148" s="54"/>
      <c r="FB148" s="54"/>
      <c r="FC148" s="54"/>
      <c r="FD148" s="54"/>
      <c r="FE148" s="54"/>
      <c r="FF148" s="54"/>
      <c r="FG148" s="54"/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/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/>
      <c r="HP148" s="54"/>
      <c r="HQ148" s="54"/>
      <c r="HR148" s="54"/>
      <c r="HS148" s="54"/>
      <c r="HT148" s="54"/>
      <c r="HU148" s="54"/>
      <c r="HV148" s="54"/>
      <c r="HW148" s="54"/>
      <c r="HX148" s="54"/>
      <c r="HY148" s="54"/>
      <c r="HZ148" s="54"/>
      <c r="IA148" s="54"/>
      <c r="IB148" s="54"/>
      <c r="IC148" s="54"/>
      <c r="ID148" s="54"/>
      <c r="IE148" s="54"/>
      <c r="IF148" s="54"/>
      <c r="IG148" s="54"/>
      <c r="IH148" s="54"/>
      <c r="II148" s="54"/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</row>
    <row x14ac:dyDescent="0.25" r="149" customHeight="1" ht="18">
      <c r="A149" s="54"/>
      <c r="B149" s="50"/>
      <c r="C149" s="249"/>
      <c r="D149" s="249"/>
      <c r="E149" s="249"/>
      <c r="F149" s="249"/>
      <c r="G149" s="50"/>
      <c r="H149" s="52"/>
      <c r="I149" s="52"/>
      <c r="J149" s="52"/>
      <c r="K149" s="52"/>
      <c r="L149" s="52"/>
      <c r="M149" s="52"/>
      <c r="N149" s="52"/>
      <c r="O149" s="52"/>
      <c r="P149" s="52"/>
      <c r="Q149" s="54"/>
      <c r="R149" s="51"/>
      <c r="S149" s="51"/>
      <c r="T149" s="51"/>
      <c r="U149" s="52"/>
      <c r="V149" s="52"/>
      <c r="W149" s="52"/>
      <c r="X149" s="52"/>
      <c r="Y149" s="52"/>
      <c r="Z149" s="51"/>
      <c r="AA149" s="54"/>
      <c r="AB149" s="51"/>
      <c r="AC149" s="51"/>
      <c r="AD149" s="51"/>
      <c r="AE149" s="52"/>
      <c r="AF149" s="52"/>
      <c r="AG149" s="52"/>
      <c r="AH149" s="52"/>
      <c r="AI149" s="52"/>
      <c r="AJ149" s="51"/>
      <c r="AK149" s="52"/>
      <c r="AL149" s="52"/>
      <c r="AM149" s="52"/>
      <c r="AN149" s="52"/>
      <c r="AO149" s="51"/>
      <c r="AP149" s="52"/>
      <c r="AQ149" s="52"/>
      <c r="AR149" s="52"/>
      <c r="AS149" s="52"/>
      <c r="AT149" s="51"/>
      <c r="AU149" s="52"/>
      <c r="AV149" s="52"/>
      <c r="AW149" s="52"/>
      <c r="AX149" s="52"/>
      <c r="AY149" s="51"/>
      <c r="AZ149" s="52"/>
      <c r="BA149" s="52"/>
      <c r="BB149" s="52"/>
      <c r="BC149" s="52"/>
      <c r="BD149" s="51"/>
      <c r="BE149" s="55"/>
      <c r="BF149" s="52"/>
      <c r="BG149" s="52"/>
      <c r="BH149" s="52"/>
      <c r="BI149" s="58"/>
      <c r="BJ149" s="52"/>
      <c r="BK149" s="52"/>
      <c r="BL149" s="52"/>
      <c r="BM149" s="52"/>
      <c r="BN149" s="58"/>
      <c r="BO149" s="52"/>
      <c r="BP149" s="52"/>
      <c r="BQ149" s="52"/>
      <c r="BR149" s="52"/>
      <c r="BS149" s="51"/>
      <c r="BT149" s="52"/>
      <c r="BU149" s="52"/>
      <c r="BV149" s="52"/>
      <c r="BW149" s="52"/>
      <c r="BX149" s="51"/>
      <c r="BY149" s="5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54"/>
      <c r="DS149" s="54"/>
      <c r="DT149" s="54"/>
      <c r="DU149" s="54"/>
      <c r="DV149" s="54"/>
      <c r="DW149" s="54"/>
      <c r="DX149" s="54"/>
      <c r="DY149" s="54"/>
      <c r="DZ149" s="54"/>
      <c r="EA149" s="54"/>
      <c r="EB149" s="54"/>
      <c r="EC149" s="54"/>
      <c r="ED149" s="54"/>
      <c r="EE149" s="54"/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/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/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/>
      <c r="HG149" s="54"/>
      <c r="HH149" s="54"/>
      <c r="HI149" s="54"/>
      <c r="HJ149" s="54"/>
      <c r="HK149" s="54"/>
      <c r="HL149" s="54"/>
      <c r="HM149" s="54"/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</row>
    <row x14ac:dyDescent="0.25" r="150" customHeight="1" ht="18">
      <c r="A150" s="54"/>
      <c r="B150" s="50"/>
      <c r="C150" s="249"/>
      <c r="D150" s="249"/>
      <c r="E150" s="249"/>
      <c r="F150" s="249"/>
      <c r="G150" s="50"/>
      <c r="H150" s="52"/>
      <c r="I150" s="52"/>
      <c r="J150" s="52"/>
      <c r="K150" s="52"/>
      <c r="L150" s="52"/>
      <c r="M150" s="52"/>
      <c r="N150" s="52"/>
      <c r="O150" s="52"/>
      <c r="P150" s="52"/>
      <c r="Q150" s="54"/>
      <c r="R150" s="51"/>
      <c r="S150" s="51"/>
      <c r="T150" s="51"/>
      <c r="U150" s="52"/>
      <c r="V150" s="52"/>
      <c r="W150" s="52"/>
      <c r="X150" s="52"/>
      <c r="Y150" s="52"/>
      <c r="Z150" s="51"/>
      <c r="AA150" s="54"/>
      <c r="AB150" s="51"/>
      <c r="AC150" s="51"/>
      <c r="AD150" s="51"/>
      <c r="AE150" s="52"/>
      <c r="AF150" s="52"/>
      <c r="AG150" s="52"/>
      <c r="AH150" s="52"/>
      <c r="AI150" s="52"/>
      <c r="AJ150" s="51"/>
      <c r="AK150" s="52"/>
      <c r="AL150" s="52"/>
      <c r="AM150" s="52"/>
      <c r="AN150" s="52"/>
      <c r="AO150" s="51"/>
      <c r="AP150" s="52"/>
      <c r="AQ150" s="52"/>
      <c r="AR150" s="52"/>
      <c r="AS150" s="52"/>
      <c r="AT150" s="51"/>
      <c r="AU150" s="52"/>
      <c r="AV150" s="52"/>
      <c r="AW150" s="52"/>
      <c r="AX150" s="52"/>
      <c r="AY150" s="51"/>
      <c r="AZ150" s="52"/>
      <c r="BA150" s="52"/>
      <c r="BB150" s="52"/>
      <c r="BC150" s="52"/>
      <c r="BD150" s="51"/>
      <c r="BE150" s="55"/>
      <c r="BF150" s="52"/>
      <c r="BG150" s="52"/>
      <c r="BH150" s="52"/>
      <c r="BI150" s="58"/>
      <c r="BJ150" s="52"/>
      <c r="BK150" s="52"/>
      <c r="BL150" s="52"/>
      <c r="BM150" s="52"/>
      <c r="BN150" s="58"/>
      <c r="BO150" s="52"/>
      <c r="BP150" s="52"/>
      <c r="BQ150" s="52"/>
      <c r="BR150" s="52"/>
      <c r="BS150" s="51"/>
      <c r="BT150" s="52"/>
      <c r="BU150" s="52"/>
      <c r="BV150" s="52"/>
      <c r="BW150" s="52"/>
      <c r="BX150" s="51"/>
      <c r="BY150" s="5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54"/>
      <c r="DS150" s="54"/>
      <c r="DT150" s="54"/>
      <c r="DU150" s="54"/>
      <c r="DV150" s="54"/>
      <c r="DW150" s="54"/>
      <c r="DX150" s="54"/>
      <c r="DY150" s="54"/>
      <c r="DZ150" s="54"/>
      <c r="EA150" s="54"/>
      <c r="EB150" s="54"/>
      <c r="EC150" s="54"/>
      <c r="ED150" s="54"/>
      <c r="EE150" s="54"/>
      <c r="EF150" s="54"/>
      <c r="EG150" s="54"/>
      <c r="EH150" s="54"/>
      <c r="EI150" s="54"/>
      <c r="EJ150" s="54"/>
      <c r="EK150" s="54"/>
      <c r="EL150" s="54"/>
      <c r="EM150" s="54"/>
      <c r="EN150" s="54"/>
      <c r="EO150" s="54"/>
      <c r="EP150" s="54"/>
      <c r="EQ150" s="54"/>
      <c r="ER150" s="54"/>
      <c r="ES150" s="54"/>
      <c r="ET150" s="54"/>
      <c r="EU150" s="54"/>
      <c r="EV150" s="54"/>
      <c r="EW150" s="54"/>
      <c r="EX150" s="54"/>
      <c r="EY150" s="54"/>
      <c r="EZ150" s="54"/>
      <c r="FA150" s="54"/>
      <c r="FB150" s="54"/>
      <c r="FC150" s="54"/>
      <c r="FD150" s="54"/>
      <c r="FE150" s="54"/>
      <c r="FF150" s="54"/>
      <c r="FG150" s="54"/>
      <c r="FH150" s="54"/>
      <c r="FI150" s="54"/>
      <c r="FJ150" s="54"/>
      <c r="FK150" s="54"/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/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</row>
    <row x14ac:dyDescent="0.25" r="151" customHeight="1" ht="18">
      <c r="A151" s="54"/>
      <c r="B151" s="50"/>
      <c r="C151" s="249"/>
      <c r="D151" s="249"/>
      <c r="E151" s="249"/>
      <c r="F151" s="249"/>
      <c r="G151" s="50"/>
      <c r="H151" s="52"/>
      <c r="I151" s="52"/>
      <c r="J151" s="52"/>
      <c r="K151" s="52"/>
      <c r="L151" s="52"/>
      <c r="M151" s="52"/>
      <c r="N151" s="52"/>
      <c r="O151" s="52"/>
      <c r="P151" s="52"/>
      <c r="Q151" s="54"/>
      <c r="R151" s="51"/>
      <c r="S151" s="51"/>
      <c r="T151" s="51"/>
      <c r="U151" s="52"/>
      <c r="V151" s="52"/>
      <c r="W151" s="52"/>
      <c r="X151" s="52"/>
      <c r="Y151" s="52"/>
      <c r="Z151" s="51"/>
      <c r="AA151" s="54"/>
      <c r="AB151" s="51"/>
      <c r="AC151" s="51"/>
      <c r="AD151" s="51"/>
      <c r="AE151" s="52"/>
      <c r="AF151" s="52"/>
      <c r="AG151" s="52"/>
      <c r="AH151" s="52"/>
      <c r="AI151" s="52"/>
      <c r="AJ151" s="51"/>
      <c r="AK151" s="52"/>
      <c r="AL151" s="52"/>
      <c r="AM151" s="52"/>
      <c r="AN151" s="52"/>
      <c r="AO151" s="51"/>
      <c r="AP151" s="52"/>
      <c r="AQ151" s="52"/>
      <c r="AR151" s="52"/>
      <c r="AS151" s="52"/>
      <c r="AT151" s="51"/>
      <c r="AU151" s="52"/>
      <c r="AV151" s="52"/>
      <c r="AW151" s="52"/>
      <c r="AX151" s="52"/>
      <c r="AY151" s="51"/>
      <c r="AZ151" s="52"/>
      <c r="BA151" s="52"/>
      <c r="BB151" s="52"/>
      <c r="BC151" s="52"/>
      <c r="BD151" s="51"/>
      <c r="BE151" s="55"/>
      <c r="BF151" s="52"/>
      <c r="BG151" s="52"/>
      <c r="BH151" s="52"/>
      <c r="BI151" s="58"/>
      <c r="BJ151" s="52"/>
      <c r="BK151" s="52"/>
      <c r="BL151" s="52"/>
      <c r="BM151" s="52"/>
      <c r="BN151" s="58"/>
      <c r="BO151" s="52"/>
      <c r="BP151" s="52"/>
      <c r="BQ151" s="52"/>
      <c r="BR151" s="52"/>
      <c r="BS151" s="51"/>
      <c r="BT151" s="52"/>
      <c r="BU151" s="52"/>
      <c r="BV151" s="52"/>
      <c r="BW151" s="52"/>
      <c r="BX151" s="51"/>
      <c r="BY151" s="5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54"/>
      <c r="DS151" s="54"/>
      <c r="DT151" s="54"/>
      <c r="DU151" s="54"/>
      <c r="DV151" s="54"/>
      <c r="DW151" s="54"/>
      <c r="DX151" s="54"/>
      <c r="DY151" s="54"/>
      <c r="DZ151" s="54"/>
      <c r="EA151" s="54"/>
      <c r="EB151" s="54"/>
      <c r="EC151" s="54"/>
      <c r="ED151" s="54"/>
      <c r="EE151" s="54"/>
      <c r="EF151" s="54"/>
      <c r="EG151" s="54"/>
      <c r="EH151" s="54"/>
      <c r="EI151" s="54"/>
      <c r="EJ151" s="54"/>
      <c r="EK151" s="54"/>
      <c r="EL151" s="54"/>
      <c r="EM151" s="54"/>
      <c r="EN151" s="54"/>
      <c r="EO151" s="54"/>
      <c r="EP151" s="54"/>
      <c r="EQ151" s="54"/>
      <c r="ER151" s="54"/>
      <c r="ES151" s="54"/>
      <c r="ET151" s="54"/>
      <c r="EU151" s="54"/>
      <c r="EV151" s="54"/>
      <c r="EW151" s="54"/>
      <c r="EX151" s="54"/>
      <c r="EY151" s="54"/>
      <c r="EZ151" s="54"/>
      <c r="FA151" s="54"/>
      <c r="FB151" s="54"/>
      <c r="FC151" s="54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/>
      <c r="GC151" s="54"/>
      <c r="GD151" s="54"/>
      <c r="GE151" s="54"/>
      <c r="GF151" s="54"/>
      <c r="GG151" s="54"/>
      <c r="GH151" s="54"/>
      <c r="GI151" s="54"/>
      <c r="GJ151" s="54"/>
      <c r="GK151" s="54"/>
      <c r="GL151" s="54"/>
      <c r="GM151" s="54"/>
      <c r="GN151" s="54"/>
      <c r="GO151" s="54"/>
      <c r="GP151" s="54"/>
      <c r="GQ151" s="54"/>
      <c r="GR151" s="54"/>
      <c r="GS151" s="54"/>
      <c r="GT151" s="54"/>
      <c r="GU151" s="54"/>
      <c r="GV151" s="54"/>
      <c r="GW151" s="54"/>
      <c r="GX151" s="54"/>
      <c r="GY151" s="54"/>
      <c r="GZ151" s="54"/>
      <c r="HA151" s="54"/>
      <c r="HB151" s="54"/>
      <c r="HC151" s="54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</row>
    <row x14ac:dyDescent="0.25" r="152" customHeight="1" ht="18">
      <c r="A152" s="54"/>
      <c r="B152" s="50"/>
      <c r="C152" s="249"/>
      <c r="D152" s="249"/>
      <c r="E152" s="249"/>
      <c r="F152" s="249"/>
      <c r="G152" s="50"/>
      <c r="H152" s="52"/>
      <c r="I152" s="52"/>
      <c r="J152" s="52"/>
      <c r="K152" s="52"/>
      <c r="L152" s="52"/>
      <c r="M152" s="52"/>
      <c r="N152" s="52"/>
      <c r="O152" s="52"/>
      <c r="P152" s="52"/>
      <c r="Q152" s="54"/>
      <c r="R152" s="51"/>
      <c r="S152" s="51"/>
      <c r="T152" s="51"/>
      <c r="U152" s="52"/>
      <c r="V152" s="52"/>
      <c r="W152" s="52"/>
      <c r="X152" s="52"/>
      <c r="Y152" s="52"/>
      <c r="Z152" s="51"/>
      <c r="AA152" s="54"/>
      <c r="AB152" s="51"/>
      <c r="AC152" s="51"/>
      <c r="AD152" s="51"/>
      <c r="AE152" s="52"/>
      <c r="AF152" s="52"/>
      <c r="AG152" s="52"/>
      <c r="AH152" s="52"/>
      <c r="AI152" s="52"/>
      <c r="AJ152" s="51"/>
      <c r="AK152" s="52"/>
      <c r="AL152" s="52"/>
      <c r="AM152" s="52"/>
      <c r="AN152" s="52"/>
      <c r="AO152" s="51"/>
      <c r="AP152" s="52"/>
      <c r="AQ152" s="52"/>
      <c r="AR152" s="52"/>
      <c r="AS152" s="52"/>
      <c r="AT152" s="51"/>
      <c r="AU152" s="52"/>
      <c r="AV152" s="52"/>
      <c r="AW152" s="52"/>
      <c r="AX152" s="52"/>
      <c r="AY152" s="51"/>
      <c r="AZ152" s="52"/>
      <c r="BA152" s="52"/>
      <c r="BB152" s="52"/>
      <c r="BC152" s="52"/>
      <c r="BD152" s="51"/>
      <c r="BE152" s="55"/>
      <c r="BF152" s="52"/>
      <c r="BG152" s="52"/>
      <c r="BH152" s="52"/>
      <c r="BI152" s="58"/>
      <c r="BJ152" s="52"/>
      <c r="BK152" s="52"/>
      <c r="BL152" s="52"/>
      <c r="BM152" s="52"/>
      <c r="BN152" s="58"/>
      <c r="BO152" s="52"/>
      <c r="BP152" s="52"/>
      <c r="BQ152" s="52"/>
      <c r="BR152" s="52"/>
      <c r="BS152" s="51"/>
      <c r="BT152" s="52"/>
      <c r="BU152" s="52"/>
      <c r="BV152" s="52"/>
      <c r="BW152" s="52"/>
      <c r="BX152" s="51"/>
      <c r="BY152" s="5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/>
      <c r="EM152" s="54"/>
      <c r="EN152" s="54"/>
      <c r="EO152" s="54"/>
      <c r="EP152" s="54"/>
      <c r="EQ152" s="54"/>
      <c r="ER152" s="54"/>
      <c r="ES152" s="54"/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/>
      <c r="FJ152" s="54"/>
      <c r="FK152" s="54"/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/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/>
      <c r="IJ152" s="54"/>
      <c r="IK152" s="54"/>
      <c r="IL152" s="54"/>
      <c r="IM152" s="54"/>
      <c r="IN152" s="54"/>
      <c r="IO152" s="54"/>
      <c r="IP152" s="54"/>
      <c r="IQ152" s="54"/>
      <c r="IR152" s="54"/>
      <c r="IS152" s="54"/>
    </row>
    <row x14ac:dyDescent="0.25" r="153" customHeight="1" ht="18">
      <c r="A153" s="54"/>
      <c r="B153" s="50"/>
      <c r="C153" s="249"/>
      <c r="D153" s="249"/>
      <c r="E153" s="249"/>
      <c r="F153" s="249"/>
      <c r="G153" s="50"/>
      <c r="H153" s="52"/>
      <c r="I153" s="52"/>
      <c r="J153" s="52"/>
      <c r="K153" s="52"/>
      <c r="L153" s="52"/>
      <c r="M153" s="52"/>
      <c r="N153" s="52"/>
      <c r="O153" s="52"/>
      <c r="P153" s="52"/>
      <c r="Q153" s="54"/>
      <c r="R153" s="51"/>
      <c r="S153" s="51"/>
      <c r="T153" s="51"/>
      <c r="U153" s="52"/>
      <c r="V153" s="52"/>
      <c r="W153" s="52"/>
      <c r="X153" s="52"/>
      <c r="Y153" s="52"/>
      <c r="Z153" s="51"/>
      <c r="AA153" s="54"/>
      <c r="AB153" s="51"/>
      <c r="AC153" s="51"/>
      <c r="AD153" s="51"/>
      <c r="AE153" s="52"/>
      <c r="AF153" s="52"/>
      <c r="AG153" s="52"/>
      <c r="AH153" s="52"/>
      <c r="AI153" s="52"/>
      <c r="AJ153" s="51"/>
      <c r="AK153" s="52"/>
      <c r="AL153" s="52"/>
      <c r="AM153" s="52"/>
      <c r="AN153" s="52"/>
      <c r="AO153" s="51"/>
      <c r="AP153" s="52"/>
      <c r="AQ153" s="52"/>
      <c r="AR153" s="52"/>
      <c r="AS153" s="52"/>
      <c r="AT153" s="51"/>
      <c r="AU153" s="52"/>
      <c r="AV153" s="52"/>
      <c r="AW153" s="52"/>
      <c r="AX153" s="52"/>
      <c r="AY153" s="51"/>
      <c r="AZ153" s="52"/>
      <c r="BA153" s="52"/>
      <c r="BB153" s="52"/>
      <c r="BC153" s="52"/>
      <c r="BD153" s="51"/>
      <c r="BE153" s="55"/>
      <c r="BF153" s="52"/>
      <c r="BG153" s="52"/>
      <c r="BH153" s="52"/>
      <c r="BI153" s="58"/>
      <c r="BJ153" s="52"/>
      <c r="BK153" s="52"/>
      <c r="BL153" s="52"/>
      <c r="BM153" s="52"/>
      <c r="BN153" s="58"/>
      <c r="BO153" s="52"/>
      <c r="BP153" s="52"/>
      <c r="BQ153" s="52"/>
      <c r="BR153" s="52"/>
      <c r="BS153" s="51"/>
      <c r="BT153" s="52"/>
      <c r="BU153" s="52"/>
      <c r="BV153" s="52"/>
      <c r="BW153" s="52"/>
      <c r="BX153" s="51"/>
      <c r="BY153" s="5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54"/>
      <c r="DS153" s="54"/>
      <c r="DT153" s="54"/>
      <c r="DU153" s="54"/>
      <c r="DV153" s="54"/>
      <c r="DW153" s="54"/>
      <c r="DX153" s="54"/>
      <c r="DY153" s="54"/>
      <c r="DZ153" s="54"/>
      <c r="EA153" s="54"/>
      <c r="EB153" s="54"/>
      <c r="EC153" s="54"/>
      <c r="ED153" s="54"/>
      <c r="EE153" s="54"/>
      <c r="EF153" s="54"/>
      <c r="EG153" s="54"/>
      <c r="EH153" s="54"/>
      <c r="EI153" s="54"/>
      <c r="EJ153" s="54"/>
      <c r="EK153" s="54"/>
      <c r="EL153" s="54"/>
      <c r="EM153" s="54"/>
      <c r="EN153" s="54"/>
      <c r="EO153" s="54"/>
      <c r="EP153" s="54"/>
      <c r="EQ153" s="54"/>
      <c r="ER153" s="54"/>
      <c r="ES153" s="54"/>
      <c r="ET153" s="54"/>
      <c r="EU153" s="54"/>
      <c r="EV153" s="54"/>
      <c r="EW153" s="54"/>
      <c r="EX153" s="54"/>
      <c r="EY153" s="54"/>
      <c r="EZ153" s="54"/>
      <c r="FA153" s="54"/>
      <c r="FB153" s="54"/>
      <c r="FC153" s="54"/>
      <c r="FD153" s="54"/>
      <c r="FE153" s="54"/>
      <c r="FF153" s="54"/>
      <c r="FG153" s="54"/>
      <c r="FH153" s="54"/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/>
      <c r="GC153" s="54"/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/>
      <c r="GT153" s="54"/>
      <c r="GU153" s="54"/>
      <c r="GV153" s="54"/>
      <c r="GW153" s="54"/>
      <c r="GX153" s="54"/>
      <c r="GY153" s="54"/>
      <c r="GZ153" s="54"/>
      <c r="HA153" s="54"/>
      <c r="HB153" s="54"/>
      <c r="HC153" s="54"/>
      <c r="HD153" s="54"/>
      <c r="HE153" s="54"/>
      <c r="HF153" s="54"/>
      <c r="HG153" s="54"/>
      <c r="HH153" s="54"/>
      <c r="HI153" s="54"/>
      <c r="HJ153" s="54"/>
      <c r="HK153" s="54"/>
      <c r="HL153" s="54"/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</row>
    <row x14ac:dyDescent="0.25" r="154" customHeight="1" ht="18">
      <c r="A154" s="54"/>
      <c r="B154" s="50"/>
      <c r="C154" s="249"/>
      <c r="D154" s="249"/>
      <c r="E154" s="249"/>
      <c r="F154" s="249"/>
      <c r="G154" s="50"/>
      <c r="H154" s="52"/>
      <c r="I154" s="52"/>
      <c r="J154" s="52"/>
      <c r="K154" s="52"/>
      <c r="L154" s="52"/>
      <c r="M154" s="52"/>
      <c r="N154" s="52"/>
      <c r="O154" s="52"/>
      <c r="P154" s="52"/>
      <c r="Q154" s="54"/>
      <c r="R154" s="51"/>
      <c r="S154" s="51"/>
      <c r="T154" s="51"/>
      <c r="U154" s="52"/>
      <c r="V154" s="52"/>
      <c r="W154" s="52"/>
      <c r="X154" s="52"/>
      <c r="Y154" s="52"/>
      <c r="Z154" s="51"/>
      <c r="AA154" s="54"/>
      <c r="AB154" s="51"/>
      <c r="AC154" s="51"/>
      <c r="AD154" s="51"/>
      <c r="AE154" s="52"/>
      <c r="AF154" s="52"/>
      <c r="AG154" s="52"/>
      <c r="AH154" s="52"/>
      <c r="AI154" s="52"/>
      <c r="AJ154" s="51"/>
      <c r="AK154" s="52"/>
      <c r="AL154" s="52"/>
      <c r="AM154" s="52"/>
      <c r="AN154" s="52"/>
      <c r="AO154" s="51"/>
      <c r="AP154" s="52"/>
      <c r="AQ154" s="52"/>
      <c r="AR154" s="52"/>
      <c r="AS154" s="52"/>
      <c r="AT154" s="51"/>
      <c r="AU154" s="52"/>
      <c r="AV154" s="52"/>
      <c r="AW154" s="52"/>
      <c r="AX154" s="52"/>
      <c r="AY154" s="51"/>
      <c r="AZ154" s="52"/>
      <c r="BA154" s="52"/>
      <c r="BB154" s="52"/>
      <c r="BC154" s="52"/>
      <c r="BD154" s="51"/>
      <c r="BE154" s="55"/>
      <c r="BF154" s="52"/>
      <c r="BG154" s="52"/>
      <c r="BH154" s="52"/>
      <c r="BI154" s="58"/>
      <c r="BJ154" s="52"/>
      <c r="BK154" s="52"/>
      <c r="BL154" s="52"/>
      <c r="BM154" s="52"/>
      <c r="BN154" s="58"/>
      <c r="BO154" s="52"/>
      <c r="BP154" s="52"/>
      <c r="BQ154" s="52"/>
      <c r="BR154" s="52"/>
      <c r="BS154" s="51"/>
      <c r="BT154" s="52"/>
      <c r="BU154" s="52"/>
      <c r="BV154" s="52"/>
      <c r="BW154" s="52"/>
      <c r="BX154" s="51"/>
      <c r="BY154" s="5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/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</row>
    <row x14ac:dyDescent="0.25" r="155" customHeight="1" ht="18">
      <c r="A155" s="54"/>
      <c r="B155" s="50"/>
      <c r="C155" s="249"/>
      <c r="D155" s="249"/>
      <c r="E155" s="249"/>
      <c r="F155" s="249"/>
      <c r="G155" s="50"/>
      <c r="H155" s="52"/>
      <c r="I155" s="52"/>
      <c r="J155" s="52"/>
      <c r="K155" s="52"/>
      <c r="L155" s="52"/>
      <c r="M155" s="52"/>
      <c r="N155" s="52"/>
      <c r="O155" s="52"/>
      <c r="P155" s="52"/>
      <c r="Q155" s="54"/>
      <c r="R155" s="51"/>
      <c r="S155" s="51"/>
      <c r="T155" s="51"/>
      <c r="U155" s="52"/>
      <c r="V155" s="52"/>
      <c r="W155" s="52"/>
      <c r="X155" s="52"/>
      <c r="Y155" s="52"/>
      <c r="Z155" s="51"/>
      <c r="AA155" s="54"/>
      <c r="AB155" s="51"/>
      <c r="AC155" s="51"/>
      <c r="AD155" s="51"/>
      <c r="AE155" s="52"/>
      <c r="AF155" s="52"/>
      <c r="AG155" s="52"/>
      <c r="AH155" s="52"/>
      <c r="AI155" s="52"/>
      <c r="AJ155" s="51"/>
      <c r="AK155" s="52"/>
      <c r="AL155" s="52"/>
      <c r="AM155" s="52"/>
      <c r="AN155" s="52"/>
      <c r="AO155" s="51"/>
      <c r="AP155" s="52"/>
      <c r="AQ155" s="52"/>
      <c r="AR155" s="52"/>
      <c r="AS155" s="52"/>
      <c r="AT155" s="51"/>
      <c r="AU155" s="52"/>
      <c r="AV155" s="52"/>
      <c r="AW155" s="52"/>
      <c r="AX155" s="52"/>
      <c r="AY155" s="51"/>
      <c r="AZ155" s="52"/>
      <c r="BA155" s="52"/>
      <c r="BB155" s="52"/>
      <c r="BC155" s="52"/>
      <c r="BD155" s="51"/>
      <c r="BE155" s="55"/>
      <c r="BF155" s="52"/>
      <c r="BG155" s="52"/>
      <c r="BH155" s="52"/>
      <c r="BI155" s="58"/>
      <c r="BJ155" s="52"/>
      <c r="BK155" s="52"/>
      <c r="BL155" s="52"/>
      <c r="BM155" s="52"/>
      <c r="BN155" s="58"/>
      <c r="BO155" s="52"/>
      <c r="BP155" s="52"/>
      <c r="BQ155" s="52"/>
      <c r="BR155" s="52"/>
      <c r="BS155" s="51"/>
      <c r="BT155" s="52"/>
      <c r="BU155" s="52"/>
      <c r="BV155" s="52"/>
      <c r="BW155" s="52"/>
      <c r="BX155" s="51"/>
      <c r="BY155" s="5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</row>
    <row x14ac:dyDescent="0.25" r="156" customHeight="1" ht="18">
      <c r="A156" s="54"/>
      <c r="B156" s="50"/>
      <c r="C156" s="249"/>
      <c r="D156" s="249"/>
      <c r="E156" s="249"/>
      <c r="F156" s="249"/>
      <c r="G156" s="50"/>
      <c r="H156" s="52"/>
      <c r="I156" s="52"/>
      <c r="J156" s="52"/>
      <c r="K156" s="52"/>
      <c r="L156" s="52"/>
      <c r="M156" s="52"/>
      <c r="N156" s="52"/>
      <c r="O156" s="52"/>
      <c r="P156" s="52"/>
      <c r="Q156" s="54"/>
      <c r="R156" s="51"/>
      <c r="S156" s="51"/>
      <c r="T156" s="51"/>
      <c r="U156" s="52"/>
      <c r="V156" s="52"/>
      <c r="W156" s="52"/>
      <c r="X156" s="52"/>
      <c r="Y156" s="52"/>
      <c r="Z156" s="51"/>
      <c r="AA156" s="54"/>
      <c r="AB156" s="51"/>
      <c r="AC156" s="51"/>
      <c r="AD156" s="51"/>
      <c r="AE156" s="52"/>
      <c r="AF156" s="52"/>
      <c r="AG156" s="52"/>
      <c r="AH156" s="52"/>
      <c r="AI156" s="52"/>
      <c r="AJ156" s="51"/>
      <c r="AK156" s="52"/>
      <c r="AL156" s="52"/>
      <c r="AM156" s="52"/>
      <c r="AN156" s="52"/>
      <c r="AO156" s="51"/>
      <c r="AP156" s="52"/>
      <c r="AQ156" s="52"/>
      <c r="AR156" s="52"/>
      <c r="AS156" s="52"/>
      <c r="AT156" s="51"/>
      <c r="AU156" s="52"/>
      <c r="AV156" s="52"/>
      <c r="AW156" s="52"/>
      <c r="AX156" s="52"/>
      <c r="AY156" s="51"/>
      <c r="AZ156" s="52"/>
      <c r="BA156" s="52"/>
      <c r="BB156" s="52"/>
      <c r="BC156" s="52"/>
      <c r="BD156" s="51"/>
      <c r="BE156" s="55"/>
      <c r="BF156" s="52"/>
      <c r="BG156" s="52"/>
      <c r="BH156" s="52"/>
      <c r="BI156" s="58"/>
      <c r="BJ156" s="52"/>
      <c r="BK156" s="52"/>
      <c r="BL156" s="52"/>
      <c r="BM156" s="52"/>
      <c r="BN156" s="58"/>
      <c r="BO156" s="52"/>
      <c r="BP156" s="52"/>
      <c r="BQ156" s="52"/>
      <c r="BR156" s="52"/>
      <c r="BS156" s="51"/>
      <c r="BT156" s="52"/>
      <c r="BU156" s="52"/>
      <c r="BV156" s="52"/>
      <c r="BW156" s="52"/>
      <c r="BX156" s="51"/>
      <c r="BY156" s="5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/>
      <c r="EX156" s="54"/>
      <c r="EY156" s="54"/>
      <c r="EZ156" s="54"/>
      <c r="FA156" s="54"/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</row>
    <row x14ac:dyDescent="0.25" r="157" customHeight="1" ht="18">
      <c r="A157" s="54"/>
      <c r="B157" s="50"/>
      <c r="C157" s="249"/>
      <c r="D157" s="249"/>
      <c r="E157" s="249"/>
      <c r="F157" s="249"/>
      <c r="G157" s="50"/>
      <c r="H157" s="52"/>
      <c r="I157" s="52"/>
      <c r="J157" s="52"/>
      <c r="K157" s="52"/>
      <c r="L157" s="52"/>
      <c r="M157" s="52"/>
      <c r="N157" s="52"/>
      <c r="O157" s="52"/>
      <c r="P157" s="52"/>
      <c r="Q157" s="54"/>
      <c r="R157" s="51"/>
      <c r="S157" s="51"/>
      <c r="T157" s="51"/>
      <c r="U157" s="52"/>
      <c r="V157" s="52"/>
      <c r="W157" s="52"/>
      <c r="X157" s="52"/>
      <c r="Y157" s="52"/>
      <c r="Z157" s="51"/>
      <c r="AA157" s="54"/>
      <c r="AB157" s="51"/>
      <c r="AC157" s="51"/>
      <c r="AD157" s="51"/>
      <c r="AE157" s="52"/>
      <c r="AF157" s="52"/>
      <c r="AG157" s="52"/>
      <c r="AH157" s="52"/>
      <c r="AI157" s="52"/>
      <c r="AJ157" s="51"/>
      <c r="AK157" s="52"/>
      <c r="AL157" s="52"/>
      <c r="AM157" s="52"/>
      <c r="AN157" s="52"/>
      <c r="AO157" s="51"/>
      <c r="AP157" s="52"/>
      <c r="AQ157" s="52"/>
      <c r="AR157" s="52"/>
      <c r="AS157" s="52"/>
      <c r="AT157" s="51"/>
      <c r="AU157" s="52"/>
      <c r="AV157" s="52"/>
      <c r="AW157" s="52"/>
      <c r="AX157" s="52"/>
      <c r="AY157" s="51"/>
      <c r="AZ157" s="52"/>
      <c r="BA157" s="52"/>
      <c r="BB157" s="52"/>
      <c r="BC157" s="52"/>
      <c r="BD157" s="51"/>
      <c r="BE157" s="55"/>
      <c r="BF157" s="52"/>
      <c r="BG157" s="52"/>
      <c r="BH157" s="52"/>
      <c r="BI157" s="58"/>
      <c r="BJ157" s="52"/>
      <c r="BK157" s="52"/>
      <c r="BL157" s="52"/>
      <c r="BM157" s="52"/>
      <c r="BN157" s="58"/>
      <c r="BO157" s="52"/>
      <c r="BP157" s="52"/>
      <c r="BQ157" s="52"/>
      <c r="BR157" s="52"/>
      <c r="BS157" s="51"/>
      <c r="BT157" s="52"/>
      <c r="BU157" s="52"/>
      <c r="BV157" s="52"/>
      <c r="BW157" s="52"/>
      <c r="BX157" s="51"/>
      <c r="BY157" s="5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/>
      <c r="EV157" s="54"/>
      <c r="EW157" s="54"/>
      <c r="EX157" s="54"/>
      <c r="EY157" s="54"/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</row>
    <row x14ac:dyDescent="0.25" r="158" customHeight="1" ht="18">
      <c r="A158" s="54"/>
      <c r="B158" s="50"/>
      <c r="C158" s="249"/>
      <c r="D158" s="249"/>
      <c r="E158" s="249"/>
      <c r="F158" s="249"/>
      <c r="G158" s="50"/>
      <c r="H158" s="52"/>
      <c r="I158" s="52"/>
      <c r="J158" s="52"/>
      <c r="K158" s="52"/>
      <c r="L158" s="52"/>
      <c r="M158" s="52"/>
      <c r="N158" s="52"/>
      <c r="O158" s="52"/>
      <c r="P158" s="52"/>
      <c r="Q158" s="54"/>
      <c r="R158" s="51"/>
      <c r="S158" s="51"/>
      <c r="T158" s="51"/>
      <c r="U158" s="52"/>
      <c r="V158" s="52"/>
      <c r="W158" s="52"/>
      <c r="X158" s="52"/>
      <c r="Y158" s="52"/>
      <c r="Z158" s="51"/>
      <c r="AA158" s="54"/>
      <c r="AB158" s="51"/>
      <c r="AC158" s="51"/>
      <c r="AD158" s="51"/>
      <c r="AE158" s="52"/>
      <c r="AF158" s="52"/>
      <c r="AG158" s="52"/>
      <c r="AH158" s="52"/>
      <c r="AI158" s="52"/>
      <c r="AJ158" s="51"/>
      <c r="AK158" s="52"/>
      <c r="AL158" s="52"/>
      <c r="AM158" s="52"/>
      <c r="AN158" s="52"/>
      <c r="AO158" s="51"/>
      <c r="AP158" s="52"/>
      <c r="AQ158" s="52"/>
      <c r="AR158" s="52"/>
      <c r="AS158" s="52"/>
      <c r="AT158" s="51"/>
      <c r="AU158" s="52"/>
      <c r="AV158" s="52"/>
      <c r="AW158" s="52"/>
      <c r="AX158" s="52"/>
      <c r="AY158" s="51"/>
      <c r="AZ158" s="52"/>
      <c r="BA158" s="52"/>
      <c r="BB158" s="52"/>
      <c r="BC158" s="52"/>
      <c r="BD158" s="51"/>
      <c r="BE158" s="55"/>
      <c r="BF158" s="52"/>
      <c r="BG158" s="52"/>
      <c r="BH158" s="52"/>
      <c r="BI158" s="58"/>
      <c r="BJ158" s="52"/>
      <c r="BK158" s="52"/>
      <c r="BL158" s="52"/>
      <c r="BM158" s="52"/>
      <c r="BN158" s="58"/>
      <c r="BO158" s="52"/>
      <c r="BP158" s="52"/>
      <c r="BQ158" s="52"/>
      <c r="BR158" s="52"/>
      <c r="BS158" s="51"/>
      <c r="BT158" s="52"/>
      <c r="BU158" s="52"/>
      <c r="BV158" s="52"/>
      <c r="BW158" s="52"/>
      <c r="BX158" s="51"/>
      <c r="BY158" s="5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/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</row>
    <row x14ac:dyDescent="0.25" r="159" customHeight="1" ht="18">
      <c r="A159" s="54"/>
      <c r="B159" s="50"/>
      <c r="C159" s="249"/>
      <c r="D159" s="249"/>
      <c r="E159" s="249"/>
      <c r="F159" s="249"/>
      <c r="G159" s="50"/>
      <c r="H159" s="52"/>
      <c r="I159" s="52"/>
      <c r="J159" s="52"/>
      <c r="K159" s="52"/>
      <c r="L159" s="52"/>
      <c r="M159" s="52"/>
      <c r="N159" s="52"/>
      <c r="O159" s="52"/>
      <c r="P159" s="52"/>
      <c r="Q159" s="54"/>
      <c r="R159" s="51"/>
      <c r="S159" s="51"/>
      <c r="T159" s="51"/>
      <c r="U159" s="52"/>
      <c r="V159" s="52"/>
      <c r="W159" s="52"/>
      <c r="X159" s="52"/>
      <c r="Y159" s="52"/>
      <c r="Z159" s="51"/>
      <c r="AA159" s="54"/>
      <c r="AB159" s="51"/>
      <c r="AC159" s="51"/>
      <c r="AD159" s="51"/>
      <c r="AE159" s="52"/>
      <c r="AF159" s="52"/>
      <c r="AG159" s="52"/>
      <c r="AH159" s="52"/>
      <c r="AI159" s="52"/>
      <c r="AJ159" s="51"/>
      <c r="AK159" s="52"/>
      <c r="AL159" s="52"/>
      <c r="AM159" s="52"/>
      <c r="AN159" s="52"/>
      <c r="AO159" s="51"/>
      <c r="AP159" s="52"/>
      <c r="AQ159" s="52"/>
      <c r="AR159" s="52"/>
      <c r="AS159" s="52"/>
      <c r="AT159" s="51"/>
      <c r="AU159" s="52"/>
      <c r="AV159" s="52"/>
      <c r="AW159" s="52"/>
      <c r="AX159" s="52"/>
      <c r="AY159" s="51"/>
      <c r="AZ159" s="52"/>
      <c r="BA159" s="52"/>
      <c r="BB159" s="52"/>
      <c r="BC159" s="52"/>
      <c r="BD159" s="51"/>
      <c r="BE159" s="55"/>
      <c r="BF159" s="52"/>
      <c r="BG159" s="52"/>
      <c r="BH159" s="52"/>
      <c r="BI159" s="58"/>
      <c r="BJ159" s="52"/>
      <c r="BK159" s="52"/>
      <c r="BL159" s="52"/>
      <c r="BM159" s="52"/>
      <c r="BN159" s="58"/>
      <c r="BO159" s="52"/>
      <c r="BP159" s="52"/>
      <c r="BQ159" s="52"/>
      <c r="BR159" s="52"/>
      <c r="BS159" s="51"/>
      <c r="BT159" s="52"/>
      <c r="BU159" s="52"/>
      <c r="BV159" s="52"/>
      <c r="BW159" s="52"/>
      <c r="BX159" s="51"/>
      <c r="BY159" s="5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/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</row>
    <row x14ac:dyDescent="0.25" r="160" customHeight="1" ht="18">
      <c r="A160" s="54"/>
      <c r="B160" s="50"/>
      <c r="C160" s="249"/>
      <c r="D160" s="249"/>
      <c r="E160" s="249"/>
      <c r="F160" s="249"/>
      <c r="G160" s="50"/>
      <c r="H160" s="52"/>
      <c r="I160" s="52"/>
      <c r="J160" s="52"/>
      <c r="K160" s="52"/>
      <c r="L160" s="52"/>
      <c r="M160" s="52"/>
      <c r="N160" s="52"/>
      <c r="O160" s="52"/>
      <c r="P160" s="52"/>
      <c r="Q160" s="54"/>
      <c r="R160" s="51"/>
      <c r="S160" s="51"/>
      <c r="T160" s="51"/>
      <c r="U160" s="52"/>
      <c r="V160" s="52"/>
      <c r="W160" s="52"/>
      <c r="X160" s="52"/>
      <c r="Y160" s="52"/>
      <c r="Z160" s="51"/>
      <c r="AA160" s="54"/>
      <c r="AB160" s="51"/>
      <c r="AC160" s="51"/>
      <c r="AD160" s="51"/>
      <c r="AE160" s="52"/>
      <c r="AF160" s="52"/>
      <c r="AG160" s="52"/>
      <c r="AH160" s="52"/>
      <c r="AI160" s="52"/>
      <c r="AJ160" s="51"/>
      <c r="AK160" s="52"/>
      <c r="AL160" s="52"/>
      <c r="AM160" s="52"/>
      <c r="AN160" s="52"/>
      <c r="AO160" s="51"/>
      <c r="AP160" s="52"/>
      <c r="AQ160" s="52"/>
      <c r="AR160" s="52"/>
      <c r="AS160" s="52"/>
      <c r="AT160" s="51"/>
      <c r="AU160" s="52"/>
      <c r="AV160" s="52"/>
      <c r="AW160" s="52"/>
      <c r="AX160" s="52"/>
      <c r="AY160" s="51"/>
      <c r="AZ160" s="52"/>
      <c r="BA160" s="52"/>
      <c r="BB160" s="52"/>
      <c r="BC160" s="52"/>
      <c r="BD160" s="51"/>
      <c r="BE160" s="55"/>
      <c r="BF160" s="52"/>
      <c r="BG160" s="52"/>
      <c r="BH160" s="52"/>
      <c r="BI160" s="58"/>
      <c r="BJ160" s="52"/>
      <c r="BK160" s="52"/>
      <c r="BL160" s="52"/>
      <c r="BM160" s="52"/>
      <c r="BN160" s="58"/>
      <c r="BO160" s="52"/>
      <c r="BP160" s="52"/>
      <c r="BQ160" s="52"/>
      <c r="BR160" s="52"/>
      <c r="BS160" s="51"/>
      <c r="BT160" s="52"/>
      <c r="BU160" s="52"/>
      <c r="BV160" s="52"/>
      <c r="BW160" s="52"/>
      <c r="BX160" s="51"/>
      <c r="BY160" s="5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/>
      <c r="EZ160" s="54"/>
      <c r="FA160" s="54"/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/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</row>
    <row x14ac:dyDescent="0.25" r="161" customHeight="1" ht="18">
      <c r="A161" s="54"/>
      <c r="B161" s="50"/>
      <c r="C161" s="249"/>
      <c r="D161" s="249"/>
      <c r="E161" s="249"/>
      <c r="F161" s="249"/>
      <c r="G161" s="50"/>
      <c r="H161" s="52"/>
      <c r="I161" s="52"/>
      <c r="J161" s="52"/>
      <c r="K161" s="52"/>
      <c r="L161" s="52"/>
      <c r="M161" s="52"/>
      <c r="N161" s="52"/>
      <c r="O161" s="52"/>
      <c r="P161" s="52"/>
      <c r="Q161" s="54"/>
      <c r="R161" s="51"/>
      <c r="S161" s="51"/>
      <c r="T161" s="51"/>
      <c r="U161" s="52"/>
      <c r="V161" s="52"/>
      <c r="W161" s="52"/>
      <c r="X161" s="52"/>
      <c r="Y161" s="52"/>
      <c r="Z161" s="51"/>
      <c r="AA161" s="54"/>
      <c r="AB161" s="51"/>
      <c r="AC161" s="51"/>
      <c r="AD161" s="51"/>
      <c r="AE161" s="52"/>
      <c r="AF161" s="52"/>
      <c r="AG161" s="52"/>
      <c r="AH161" s="52"/>
      <c r="AI161" s="52"/>
      <c r="AJ161" s="51"/>
      <c r="AK161" s="52"/>
      <c r="AL161" s="52"/>
      <c r="AM161" s="52"/>
      <c r="AN161" s="52"/>
      <c r="AO161" s="51"/>
      <c r="AP161" s="52"/>
      <c r="AQ161" s="52"/>
      <c r="AR161" s="52"/>
      <c r="AS161" s="52"/>
      <c r="AT161" s="51"/>
      <c r="AU161" s="52"/>
      <c r="AV161" s="52"/>
      <c r="AW161" s="52"/>
      <c r="AX161" s="52"/>
      <c r="AY161" s="51"/>
      <c r="AZ161" s="52"/>
      <c r="BA161" s="52"/>
      <c r="BB161" s="52"/>
      <c r="BC161" s="52"/>
      <c r="BD161" s="51"/>
      <c r="BE161" s="55"/>
      <c r="BF161" s="52"/>
      <c r="BG161" s="52"/>
      <c r="BH161" s="52"/>
      <c r="BI161" s="58"/>
      <c r="BJ161" s="52"/>
      <c r="BK161" s="52"/>
      <c r="BL161" s="52"/>
      <c r="BM161" s="52"/>
      <c r="BN161" s="58"/>
      <c r="BO161" s="52"/>
      <c r="BP161" s="52"/>
      <c r="BQ161" s="52"/>
      <c r="BR161" s="52"/>
      <c r="BS161" s="51"/>
      <c r="BT161" s="52"/>
      <c r="BU161" s="52"/>
      <c r="BV161" s="52"/>
      <c r="BW161" s="52"/>
      <c r="BX161" s="51"/>
      <c r="BY161" s="5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54"/>
      <c r="DS161" s="54"/>
      <c r="DT161" s="54"/>
      <c r="DU161" s="54"/>
      <c r="DV161" s="54"/>
      <c r="DW161" s="54"/>
      <c r="DX161" s="54"/>
      <c r="DY161" s="54"/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/>
      <c r="EM161" s="54"/>
      <c r="EN161" s="54"/>
      <c r="EO161" s="54"/>
      <c r="EP161" s="54"/>
      <c r="EQ161" s="54"/>
      <c r="ER161" s="54"/>
      <c r="ES161" s="54"/>
      <c r="ET161" s="54"/>
      <c r="EU161" s="54"/>
      <c r="EV161" s="54"/>
      <c r="EW161" s="54"/>
      <c r="EX161" s="54"/>
      <c r="EY161" s="54"/>
      <c r="EZ161" s="54"/>
      <c r="FA161" s="54"/>
      <c r="FB161" s="54"/>
      <c r="FC161" s="54"/>
      <c r="FD161" s="54"/>
      <c r="FE161" s="54"/>
      <c r="FF161" s="54"/>
      <c r="FG161" s="54"/>
      <c r="FH161" s="54"/>
      <c r="FI161" s="54"/>
      <c r="FJ161" s="54"/>
      <c r="FK161" s="54"/>
      <c r="FL161" s="54"/>
      <c r="FM161" s="54"/>
      <c r="FN161" s="54"/>
      <c r="FO161" s="54"/>
      <c r="FP161" s="54"/>
      <c r="FQ161" s="54"/>
      <c r="FR161" s="54"/>
      <c r="FS161" s="54"/>
      <c r="FT161" s="54"/>
      <c r="FU161" s="54"/>
      <c r="FV161" s="54"/>
      <c r="FW161" s="54"/>
      <c r="FX161" s="54"/>
      <c r="FY161" s="54"/>
      <c r="FZ161" s="54"/>
      <c r="GA161" s="54"/>
      <c r="GB161" s="54"/>
      <c r="GC161" s="54"/>
      <c r="GD161" s="54"/>
      <c r="GE161" s="54"/>
      <c r="GF161" s="54"/>
      <c r="GG161" s="54"/>
      <c r="GH161" s="54"/>
      <c r="GI161" s="54"/>
      <c r="GJ161" s="54"/>
      <c r="GK161" s="54"/>
      <c r="GL161" s="54"/>
      <c r="GM161" s="54"/>
      <c r="GN161" s="54"/>
      <c r="GO161" s="54"/>
      <c r="GP161" s="54"/>
      <c r="GQ161" s="54"/>
      <c r="GR161" s="54"/>
      <c r="GS161" s="54"/>
      <c r="GT161" s="54"/>
      <c r="GU161" s="54"/>
      <c r="GV161" s="54"/>
      <c r="GW161" s="54"/>
      <c r="GX161" s="54"/>
      <c r="GY161" s="54"/>
      <c r="GZ161" s="54"/>
      <c r="HA161" s="54"/>
      <c r="HB161" s="54"/>
      <c r="HC161" s="54"/>
      <c r="HD161" s="54"/>
      <c r="HE161" s="54"/>
      <c r="HF161" s="54"/>
      <c r="HG161" s="54"/>
      <c r="HH161" s="54"/>
      <c r="HI161" s="54"/>
      <c r="HJ161" s="54"/>
      <c r="HK161" s="54"/>
      <c r="HL161" s="54"/>
      <c r="HM161" s="54"/>
      <c r="HN161" s="54"/>
      <c r="HO161" s="54"/>
      <c r="HP161" s="54"/>
      <c r="HQ161" s="54"/>
      <c r="HR161" s="54"/>
      <c r="HS161" s="54"/>
      <c r="HT161" s="54"/>
      <c r="HU161" s="54"/>
      <c r="HV161" s="54"/>
      <c r="HW161" s="54"/>
      <c r="HX161" s="54"/>
      <c r="HY161" s="54"/>
      <c r="HZ161" s="54"/>
      <c r="IA161" s="54"/>
      <c r="IB161" s="54"/>
      <c r="IC161" s="54"/>
      <c r="ID161" s="54"/>
      <c r="IE161" s="54"/>
      <c r="IF161" s="54"/>
      <c r="IG161" s="54"/>
      <c r="IH161" s="54"/>
      <c r="II161" s="54"/>
      <c r="IJ161" s="54"/>
      <c r="IK161" s="54"/>
      <c r="IL161" s="54"/>
      <c r="IM161" s="54"/>
      <c r="IN161" s="54"/>
      <c r="IO161" s="54"/>
      <c r="IP161" s="54"/>
      <c r="IQ161" s="54"/>
      <c r="IR161" s="54"/>
      <c r="IS161" s="54"/>
    </row>
    <row x14ac:dyDescent="0.25" r="162" customHeight="1" ht="18">
      <c r="A162" s="54"/>
      <c r="B162" s="50"/>
      <c r="C162" s="249"/>
      <c r="D162" s="249"/>
      <c r="E162" s="249"/>
      <c r="F162" s="249"/>
      <c r="G162" s="50"/>
      <c r="H162" s="52"/>
      <c r="I162" s="52"/>
      <c r="J162" s="52"/>
      <c r="K162" s="52"/>
      <c r="L162" s="52"/>
      <c r="M162" s="52"/>
      <c r="N162" s="52"/>
      <c r="O162" s="52"/>
      <c r="P162" s="52"/>
      <c r="Q162" s="54"/>
      <c r="R162" s="51"/>
      <c r="S162" s="51"/>
      <c r="T162" s="51"/>
      <c r="U162" s="52"/>
      <c r="V162" s="52"/>
      <c r="W162" s="52"/>
      <c r="X162" s="52"/>
      <c r="Y162" s="52"/>
      <c r="Z162" s="51"/>
      <c r="AA162" s="54"/>
      <c r="AB162" s="51"/>
      <c r="AC162" s="51"/>
      <c r="AD162" s="51"/>
      <c r="AE162" s="52"/>
      <c r="AF162" s="52"/>
      <c r="AG162" s="52"/>
      <c r="AH162" s="52"/>
      <c r="AI162" s="52"/>
      <c r="AJ162" s="51"/>
      <c r="AK162" s="52"/>
      <c r="AL162" s="52"/>
      <c r="AM162" s="52"/>
      <c r="AN162" s="52"/>
      <c r="AO162" s="51"/>
      <c r="AP162" s="52"/>
      <c r="AQ162" s="52"/>
      <c r="AR162" s="52"/>
      <c r="AS162" s="52"/>
      <c r="AT162" s="51"/>
      <c r="AU162" s="52"/>
      <c r="AV162" s="52"/>
      <c r="AW162" s="52"/>
      <c r="AX162" s="52"/>
      <c r="AY162" s="51"/>
      <c r="AZ162" s="52"/>
      <c r="BA162" s="52"/>
      <c r="BB162" s="52"/>
      <c r="BC162" s="52"/>
      <c r="BD162" s="51"/>
      <c r="BE162" s="55"/>
      <c r="BF162" s="52"/>
      <c r="BG162" s="52"/>
      <c r="BH162" s="52"/>
      <c r="BI162" s="58"/>
      <c r="BJ162" s="52"/>
      <c r="BK162" s="52"/>
      <c r="BL162" s="52"/>
      <c r="BM162" s="52"/>
      <c r="BN162" s="58"/>
      <c r="BO162" s="52"/>
      <c r="BP162" s="52"/>
      <c r="BQ162" s="52"/>
      <c r="BR162" s="52"/>
      <c r="BS162" s="51"/>
      <c r="BT162" s="52"/>
      <c r="BU162" s="52"/>
      <c r="BV162" s="52"/>
      <c r="BW162" s="52"/>
      <c r="BX162" s="51"/>
      <c r="BY162" s="5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54"/>
      <c r="DS162" s="54"/>
      <c r="DT162" s="54"/>
      <c r="DU162" s="54"/>
      <c r="DV162" s="54"/>
      <c r="DW162" s="54"/>
      <c r="DX162" s="54"/>
      <c r="DY162" s="54"/>
      <c r="DZ162" s="54"/>
      <c r="EA162" s="54"/>
      <c r="EB162" s="54"/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/>
      <c r="EU162" s="54"/>
      <c r="EV162" s="54"/>
      <c r="EW162" s="54"/>
      <c r="EX162" s="54"/>
      <c r="EY162" s="54"/>
      <c r="EZ162" s="54"/>
      <c r="FA162" s="54"/>
      <c r="FB162" s="54"/>
      <c r="FC162" s="54"/>
      <c r="FD162" s="54"/>
      <c r="FE162" s="54"/>
      <c r="FF162" s="54"/>
      <c r="FG162" s="54"/>
      <c r="FH162" s="54"/>
      <c r="FI162" s="54"/>
      <c r="FJ162" s="54"/>
      <c r="FK162" s="54"/>
      <c r="FL162" s="54"/>
      <c r="FM162" s="54"/>
      <c r="FN162" s="54"/>
      <c r="FO162" s="54"/>
      <c r="FP162" s="54"/>
      <c r="FQ162" s="54"/>
      <c r="FR162" s="54"/>
      <c r="FS162" s="54"/>
      <c r="FT162" s="54"/>
      <c r="FU162" s="54"/>
      <c r="FV162" s="54"/>
      <c r="FW162" s="54"/>
      <c r="FX162" s="54"/>
      <c r="FY162" s="54"/>
      <c r="FZ162" s="54"/>
      <c r="GA162" s="54"/>
      <c r="GB162" s="54"/>
      <c r="GC162" s="54"/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/>
      <c r="GO162" s="54"/>
      <c r="GP162" s="54"/>
      <c r="GQ162" s="54"/>
      <c r="GR162" s="54"/>
      <c r="GS162" s="54"/>
      <c r="GT162" s="54"/>
      <c r="GU162" s="54"/>
      <c r="GV162" s="54"/>
      <c r="GW162" s="54"/>
      <c r="GX162" s="54"/>
      <c r="GY162" s="54"/>
      <c r="GZ162" s="54"/>
      <c r="HA162" s="54"/>
      <c r="HB162" s="54"/>
      <c r="HC162" s="54"/>
      <c r="HD162" s="54"/>
      <c r="HE162" s="54"/>
      <c r="HF162" s="54"/>
      <c r="HG162" s="54"/>
      <c r="HH162" s="54"/>
      <c r="HI162" s="54"/>
      <c r="HJ162" s="54"/>
      <c r="HK162" s="54"/>
      <c r="HL162" s="54"/>
      <c r="HM162" s="54"/>
      <c r="HN162" s="54"/>
      <c r="HO162" s="54"/>
      <c r="HP162" s="54"/>
      <c r="HQ162" s="54"/>
      <c r="HR162" s="54"/>
      <c r="HS162" s="54"/>
      <c r="HT162" s="54"/>
      <c r="HU162" s="54"/>
      <c r="HV162" s="54"/>
      <c r="HW162" s="54"/>
      <c r="HX162" s="54"/>
      <c r="HY162" s="54"/>
      <c r="HZ162" s="54"/>
      <c r="IA162" s="54"/>
      <c r="IB162" s="54"/>
      <c r="IC162" s="54"/>
      <c r="ID162" s="54"/>
      <c r="IE162" s="54"/>
      <c r="IF162" s="54"/>
      <c r="IG162" s="54"/>
      <c r="IH162" s="54"/>
      <c r="II162" s="54"/>
      <c r="IJ162" s="54"/>
      <c r="IK162" s="54"/>
      <c r="IL162" s="54"/>
      <c r="IM162" s="54"/>
      <c r="IN162" s="54"/>
      <c r="IO162" s="54"/>
      <c r="IP162" s="54"/>
      <c r="IQ162" s="54"/>
      <c r="IR162" s="54"/>
      <c r="IS162" s="54"/>
    </row>
    <row x14ac:dyDescent="0.25" r="163" customHeight="1" ht="18">
      <c r="A163" s="54"/>
      <c r="B163" s="50"/>
      <c r="C163" s="249"/>
      <c r="D163" s="249"/>
      <c r="E163" s="249"/>
      <c r="F163" s="249"/>
      <c r="G163" s="50"/>
      <c r="H163" s="52"/>
      <c r="I163" s="52"/>
      <c r="J163" s="52"/>
      <c r="K163" s="52"/>
      <c r="L163" s="52"/>
      <c r="M163" s="52"/>
      <c r="N163" s="52"/>
      <c r="O163" s="52"/>
      <c r="P163" s="52"/>
      <c r="Q163" s="54"/>
      <c r="R163" s="51"/>
      <c r="S163" s="51"/>
      <c r="T163" s="51"/>
      <c r="U163" s="52"/>
      <c r="V163" s="52"/>
      <c r="W163" s="52"/>
      <c r="X163" s="52"/>
      <c r="Y163" s="52"/>
      <c r="Z163" s="51"/>
      <c r="AA163" s="54"/>
      <c r="AB163" s="51"/>
      <c r="AC163" s="51"/>
      <c r="AD163" s="51"/>
      <c r="AE163" s="52"/>
      <c r="AF163" s="52"/>
      <c r="AG163" s="52"/>
      <c r="AH163" s="52"/>
      <c r="AI163" s="52"/>
      <c r="AJ163" s="51"/>
      <c r="AK163" s="52"/>
      <c r="AL163" s="52"/>
      <c r="AM163" s="52"/>
      <c r="AN163" s="52"/>
      <c r="AO163" s="51"/>
      <c r="AP163" s="52"/>
      <c r="AQ163" s="52"/>
      <c r="AR163" s="52"/>
      <c r="AS163" s="52"/>
      <c r="AT163" s="51"/>
      <c r="AU163" s="52"/>
      <c r="AV163" s="52"/>
      <c r="AW163" s="52"/>
      <c r="AX163" s="52"/>
      <c r="AY163" s="51"/>
      <c r="AZ163" s="52"/>
      <c r="BA163" s="52"/>
      <c r="BB163" s="52"/>
      <c r="BC163" s="52"/>
      <c r="BD163" s="51"/>
      <c r="BE163" s="55"/>
      <c r="BF163" s="52"/>
      <c r="BG163" s="52"/>
      <c r="BH163" s="52"/>
      <c r="BI163" s="58"/>
      <c r="BJ163" s="52"/>
      <c r="BK163" s="52"/>
      <c r="BL163" s="52"/>
      <c r="BM163" s="52"/>
      <c r="BN163" s="58"/>
      <c r="BO163" s="52"/>
      <c r="BP163" s="52"/>
      <c r="BQ163" s="52"/>
      <c r="BR163" s="52"/>
      <c r="BS163" s="51"/>
      <c r="BT163" s="52"/>
      <c r="BU163" s="52"/>
      <c r="BV163" s="52"/>
      <c r="BW163" s="52"/>
      <c r="BX163" s="51"/>
      <c r="BY163" s="5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54"/>
      <c r="DS163" s="54"/>
      <c r="DT163" s="54"/>
      <c r="DU163" s="54"/>
      <c r="DV163" s="54"/>
      <c r="DW163" s="54"/>
      <c r="DX163" s="54"/>
      <c r="DY163" s="54"/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/>
      <c r="EM163" s="54"/>
      <c r="EN163" s="54"/>
      <c r="EO163" s="54"/>
      <c r="EP163" s="54"/>
      <c r="EQ163" s="54"/>
      <c r="ER163" s="54"/>
      <c r="ES163" s="54"/>
      <c r="ET163" s="54"/>
      <c r="EU163" s="54"/>
      <c r="EV163" s="54"/>
      <c r="EW163" s="54"/>
      <c r="EX163" s="54"/>
      <c r="EY163" s="54"/>
      <c r="EZ163" s="54"/>
      <c r="FA163" s="54"/>
      <c r="FB163" s="54"/>
      <c r="FC163" s="54"/>
      <c r="FD163" s="54"/>
      <c r="FE163" s="54"/>
      <c r="FF163" s="54"/>
      <c r="FG163" s="54"/>
      <c r="FH163" s="54"/>
      <c r="FI163" s="54"/>
      <c r="FJ163" s="54"/>
      <c r="FK163" s="54"/>
      <c r="FL163" s="54"/>
      <c r="FM163" s="54"/>
      <c r="FN163" s="54"/>
      <c r="FO163" s="54"/>
      <c r="FP163" s="54"/>
      <c r="FQ163" s="54"/>
      <c r="FR163" s="54"/>
      <c r="FS163" s="54"/>
      <c r="FT163" s="54"/>
      <c r="FU163" s="54"/>
      <c r="FV163" s="54"/>
      <c r="FW163" s="54"/>
      <c r="FX163" s="54"/>
      <c r="FY163" s="54"/>
      <c r="FZ163" s="54"/>
      <c r="GA163" s="54"/>
      <c r="GB163" s="54"/>
      <c r="GC163" s="54"/>
      <c r="GD163" s="54"/>
      <c r="GE163" s="54"/>
      <c r="GF163" s="54"/>
      <c r="GG163" s="54"/>
      <c r="GH163" s="54"/>
      <c r="GI163" s="54"/>
      <c r="GJ163" s="54"/>
      <c r="GK163" s="54"/>
      <c r="GL163" s="54"/>
      <c r="GM163" s="54"/>
      <c r="GN163" s="54"/>
      <c r="GO163" s="54"/>
      <c r="GP163" s="54"/>
      <c r="GQ163" s="54"/>
      <c r="GR163" s="54"/>
      <c r="GS163" s="54"/>
      <c r="GT163" s="54"/>
      <c r="GU163" s="54"/>
      <c r="GV163" s="54"/>
      <c r="GW163" s="54"/>
      <c r="GX163" s="54"/>
      <c r="GY163" s="54"/>
      <c r="GZ163" s="54"/>
      <c r="HA163" s="54"/>
      <c r="HB163" s="54"/>
      <c r="HC163" s="54"/>
      <c r="HD163" s="54"/>
      <c r="HE163" s="54"/>
      <c r="HF163" s="54"/>
      <c r="HG163" s="54"/>
      <c r="HH163" s="54"/>
      <c r="HI163" s="54"/>
      <c r="HJ163" s="54"/>
      <c r="HK163" s="54"/>
      <c r="HL163" s="54"/>
      <c r="HM163" s="54"/>
      <c r="HN163" s="54"/>
      <c r="HO163" s="54"/>
      <c r="HP163" s="54"/>
      <c r="HQ163" s="54"/>
      <c r="HR163" s="54"/>
      <c r="HS163" s="54"/>
      <c r="HT163" s="54"/>
      <c r="HU163" s="54"/>
      <c r="HV163" s="54"/>
      <c r="HW163" s="54"/>
      <c r="HX163" s="54"/>
      <c r="HY163" s="54"/>
      <c r="HZ163" s="54"/>
      <c r="IA163" s="54"/>
      <c r="IB163" s="54"/>
      <c r="IC163" s="54"/>
      <c r="ID163" s="54"/>
      <c r="IE163" s="54"/>
      <c r="IF163" s="54"/>
      <c r="IG163" s="54"/>
      <c r="IH163" s="54"/>
      <c r="II163" s="54"/>
      <c r="IJ163" s="54"/>
      <c r="IK163" s="54"/>
      <c r="IL163" s="54"/>
      <c r="IM163" s="54"/>
      <c r="IN163" s="54"/>
      <c r="IO163" s="54"/>
      <c r="IP163" s="54"/>
      <c r="IQ163" s="54"/>
      <c r="IR163" s="54"/>
      <c r="IS163" s="54"/>
    </row>
    <row x14ac:dyDescent="0.25" r="164" customHeight="1" ht="18">
      <c r="A164" s="54"/>
      <c r="B164" s="50"/>
      <c r="C164" s="249"/>
      <c r="D164" s="249"/>
      <c r="E164" s="249"/>
      <c r="F164" s="249"/>
      <c r="G164" s="50"/>
      <c r="H164" s="52"/>
      <c r="I164" s="52"/>
      <c r="J164" s="52"/>
      <c r="K164" s="52"/>
      <c r="L164" s="52"/>
      <c r="M164" s="52"/>
      <c r="N164" s="52"/>
      <c r="O164" s="52"/>
      <c r="P164" s="52"/>
      <c r="Q164" s="54"/>
      <c r="R164" s="51"/>
      <c r="S164" s="51"/>
      <c r="T164" s="51"/>
      <c r="U164" s="52"/>
      <c r="V164" s="52"/>
      <c r="W164" s="52"/>
      <c r="X164" s="52"/>
      <c r="Y164" s="52"/>
      <c r="Z164" s="51"/>
      <c r="AA164" s="54"/>
      <c r="AB164" s="51"/>
      <c r="AC164" s="51"/>
      <c r="AD164" s="51"/>
      <c r="AE164" s="52"/>
      <c r="AF164" s="52"/>
      <c r="AG164" s="52"/>
      <c r="AH164" s="52"/>
      <c r="AI164" s="52"/>
      <c r="AJ164" s="51"/>
      <c r="AK164" s="52"/>
      <c r="AL164" s="52"/>
      <c r="AM164" s="52"/>
      <c r="AN164" s="52"/>
      <c r="AO164" s="51"/>
      <c r="AP164" s="52"/>
      <c r="AQ164" s="52"/>
      <c r="AR164" s="52"/>
      <c r="AS164" s="52"/>
      <c r="AT164" s="51"/>
      <c r="AU164" s="52"/>
      <c r="AV164" s="52"/>
      <c r="AW164" s="52"/>
      <c r="AX164" s="52"/>
      <c r="AY164" s="51"/>
      <c r="AZ164" s="52"/>
      <c r="BA164" s="52"/>
      <c r="BB164" s="52"/>
      <c r="BC164" s="52"/>
      <c r="BD164" s="51"/>
      <c r="BE164" s="55"/>
      <c r="BF164" s="52"/>
      <c r="BG164" s="52"/>
      <c r="BH164" s="52"/>
      <c r="BI164" s="58"/>
      <c r="BJ164" s="52"/>
      <c r="BK164" s="52"/>
      <c r="BL164" s="52"/>
      <c r="BM164" s="52"/>
      <c r="BN164" s="58"/>
      <c r="BO164" s="52"/>
      <c r="BP164" s="52"/>
      <c r="BQ164" s="52"/>
      <c r="BR164" s="52"/>
      <c r="BS164" s="51"/>
      <c r="BT164" s="52"/>
      <c r="BU164" s="52"/>
      <c r="BV164" s="52"/>
      <c r="BW164" s="52"/>
      <c r="BX164" s="51"/>
      <c r="BY164" s="5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/>
      <c r="EV164" s="54"/>
      <c r="EW164" s="54"/>
      <c r="EX164" s="54"/>
      <c r="EY164" s="54"/>
      <c r="EZ164" s="54"/>
      <c r="FA164" s="54"/>
      <c r="FB164" s="54"/>
      <c r="FC164" s="54"/>
      <c r="FD164" s="54"/>
      <c r="FE164" s="54"/>
      <c r="FF164" s="54"/>
      <c r="FG164" s="54"/>
      <c r="FH164" s="54"/>
      <c r="FI164" s="54"/>
      <c r="FJ164" s="54"/>
      <c r="FK164" s="54"/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/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/>
      <c r="IG164" s="54"/>
      <c r="IH164" s="54"/>
      <c r="II164" s="54"/>
      <c r="IJ164" s="54"/>
      <c r="IK164" s="54"/>
      <c r="IL164" s="54"/>
      <c r="IM164" s="54"/>
      <c r="IN164" s="54"/>
      <c r="IO164" s="54"/>
      <c r="IP164" s="54"/>
      <c r="IQ164" s="54"/>
      <c r="IR164" s="54"/>
      <c r="IS164" s="54"/>
    </row>
    <row x14ac:dyDescent="0.25" r="165" customHeight="1" ht="18">
      <c r="A165" s="54"/>
      <c r="B165" s="50"/>
      <c r="C165" s="249"/>
      <c r="D165" s="249"/>
      <c r="E165" s="249"/>
      <c r="F165" s="249"/>
      <c r="G165" s="50"/>
      <c r="H165" s="52"/>
      <c r="I165" s="52"/>
      <c r="J165" s="52"/>
      <c r="K165" s="52"/>
      <c r="L165" s="52"/>
      <c r="M165" s="52"/>
      <c r="N165" s="52"/>
      <c r="O165" s="52"/>
      <c r="P165" s="52"/>
      <c r="Q165" s="54"/>
      <c r="R165" s="51"/>
      <c r="S165" s="51"/>
      <c r="T165" s="51"/>
      <c r="U165" s="52"/>
      <c r="V165" s="52"/>
      <c r="W165" s="52"/>
      <c r="X165" s="52"/>
      <c r="Y165" s="52"/>
      <c r="Z165" s="51"/>
      <c r="AA165" s="54"/>
      <c r="AB165" s="51"/>
      <c r="AC165" s="51"/>
      <c r="AD165" s="51"/>
      <c r="AE165" s="52"/>
      <c r="AF165" s="52"/>
      <c r="AG165" s="52"/>
      <c r="AH165" s="52"/>
      <c r="AI165" s="52"/>
      <c r="AJ165" s="51"/>
      <c r="AK165" s="52"/>
      <c r="AL165" s="52"/>
      <c r="AM165" s="52"/>
      <c r="AN165" s="52"/>
      <c r="AO165" s="51"/>
      <c r="AP165" s="52"/>
      <c r="AQ165" s="52"/>
      <c r="AR165" s="52"/>
      <c r="AS165" s="52"/>
      <c r="AT165" s="51"/>
      <c r="AU165" s="52"/>
      <c r="AV165" s="52"/>
      <c r="AW165" s="52"/>
      <c r="AX165" s="52"/>
      <c r="AY165" s="51"/>
      <c r="AZ165" s="52"/>
      <c r="BA165" s="52"/>
      <c r="BB165" s="52"/>
      <c r="BC165" s="52"/>
      <c r="BD165" s="51"/>
      <c r="BE165" s="55"/>
      <c r="BF165" s="52"/>
      <c r="BG165" s="52"/>
      <c r="BH165" s="52"/>
      <c r="BI165" s="58"/>
      <c r="BJ165" s="52"/>
      <c r="BK165" s="52"/>
      <c r="BL165" s="52"/>
      <c r="BM165" s="52"/>
      <c r="BN165" s="58"/>
      <c r="BO165" s="52"/>
      <c r="BP165" s="52"/>
      <c r="BQ165" s="52"/>
      <c r="BR165" s="52"/>
      <c r="BS165" s="51"/>
      <c r="BT165" s="52"/>
      <c r="BU165" s="52"/>
      <c r="BV165" s="52"/>
      <c r="BW165" s="52"/>
      <c r="BX165" s="51"/>
      <c r="BY165" s="5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/>
      <c r="EV165" s="54"/>
      <c r="EW165" s="54"/>
      <c r="EX165" s="54"/>
      <c r="EY165" s="54"/>
      <c r="EZ165" s="54"/>
      <c r="FA165" s="54"/>
      <c r="FB165" s="54"/>
      <c r="FC165" s="54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</row>
    <row x14ac:dyDescent="0.25" r="166" customHeight="1" ht="18">
      <c r="A166" s="54"/>
      <c r="B166" s="50"/>
      <c r="C166" s="249"/>
      <c r="D166" s="249"/>
      <c r="E166" s="249"/>
      <c r="F166" s="249"/>
      <c r="G166" s="50"/>
      <c r="H166" s="52"/>
      <c r="I166" s="52"/>
      <c r="J166" s="52"/>
      <c r="K166" s="52"/>
      <c r="L166" s="52"/>
      <c r="M166" s="52"/>
      <c r="N166" s="52"/>
      <c r="O166" s="52"/>
      <c r="P166" s="52"/>
      <c r="Q166" s="54"/>
      <c r="R166" s="51"/>
      <c r="S166" s="51"/>
      <c r="T166" s="51"/>
      <c r="U166" s="52"/>
      <c r="V166" s="52"/>
      <c r="W166" s="52"/>
      <c r="X166" s="52"/>
      <c r="Y166" s="52"/>
      <c r="Z166" s="51"/>
      <c r="AA166" s="54"/>
      <c r="AB166" s="51"/>
      <c r="AC166" s="51"/>
      <c r="AD166" s="51"/>
      <c r="AE166" s="52"/>
      <c r="AF166" s="52"/>
      <c r="AG166" s="52"/>
      <c r="AH166" s="52"/>
      <c r="AI166" s="52"/>
      <c r="AJ166" s="51"/>
      <c r="AK166" s="52"/>
      <c r="AL166" s="52"/>
      <c r="AM166" s="52"/>
      <c r="AN166" s="52"/>
      <c r="AO166" s="51"/>
      <c r="AP166" s="52"/>
      <c r="AQ166" s="52"/>
      <c r="AR166" s="52"/>
      <c r="AS166" s="52"/>
      <c r="AT166" s="51"/>
      <c r="AU166" s="52"/>
      <c r="AV166" s="52"/>
      <c r="AW166" s="52"/>
      <c r="AX166" s="52"/>
      <c r="AY166" s="51"/>
      <c r="AZ166" s="52"/>
      <c r="BA166" s="52"/>
      <c r="BB166" s="52"/>
      <c r="BC166" s="52"/>
      <c r="BD166" s="51"/>
      <c r="BE166" s="55"/>
      <c r="BF166" s="52"/>
      <c r="BG166" s="52"/>
      <c r="BH166" s="52"/>
      <c r="BI166" s="58"/>
      <c r="BJ166" s="52"/>
      <c r="BK166" s="52"/>
      <c r="BL166" s="52"/>
      <c r="BM166" s="52"/>
      <c r="BN166" s="58"/>
      <c r="BO166" s="52"/>
      <c r="BP166" s="52"/>
      <c r="BQ166" s="52"/>
      <c r="BR166" s="52"/>
      <c r="BS166" s="51"/>
      <c r="BT166" s="52"/>
      <c r="BU166" s="52"/>
      <c r="BV166" s="52"/>
      <c r="BW166" s="52"/>
      <c r="BX166" s="51"/>
      <c r="BY166" s="5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54"/>
      <c r="DS166" s="54"/>
      <c r="DT166" s="54"/>
      <c r="DU166" s="54"/>
      <c r="DV166" s="54"/>
      <c r="DW166" s="54"/>
      <c r="DX166" s="54"/>
      <c r="DY166" s="54"/>
      <c r="DZ166" s="54"/>
      <c r="EA166" s="54"/>
      <c r="EB166" s="54"/>
      <c r="EC166" s="54"/>
      <c r="ED166" s="54"/>
      <c r="EE166" s="54"/>
      <c r="EF166" s="54"/>
      <c r="EG166" s="54"/>
      <c r="EH166" s="54"/>
      <c r="EI166" s="54"/>
      <c r="EJ166" s="54"/>
      <c r="EK166" s="54"/>
      <c r="EL166" s="54"/>
      <c r="EM166" s="54"/>
      <c r="EN166" s="54"/>
      <c r="EO166" s="54"/>
      <c r="EP166" s="54"/>
      <c r="EQ166" s="54"/>
      <c r="ER166" s="54"/>
      <c r="ES166" s="54"/>
      <c r="ET166" s="54"/>
      <c r="EU166" s="54"/>
      <c r="EV166" s="54"/>
      <c r="EW166" s="54"/>
      <c r="EX166" s="54"/>
      <c r="EY166" s="54"/>
      <c r="EZ166" s="54"/>
      <c r="FA166" s="54"/>
      <c r="FB166" s="54"/>
      <c r="FC166" s="54"/>
      <c r="FD166" s="54"/>
      <c r="FE166" s="54"/>
      <c r="FF166" s="54"/>
      <c r="FG166" s="54"/>
      <c r="FH166" s="54"/>
      <c r="FI166" s="54"/>
      <c r="FJ166" s="54"/>
      <c r="FK166" s="54"/>
      <c r="FL166" s="54"/>
      <c r="FM166" s="54"/>
      <c r="FN166" s="54"/>
      <c r="FO166" s="54"/>
      <c r="FP166" s="54"/>
      <c r="FQ166" s="54"/>
      <c r="FR166" s="54"/>
      <c r="FS166" s="54"/>
      <c r="FT166" s="54"/>
      <c r="FU166" s="54"/>
      <c r="FV166" s="54"/>
      <c r="FW166" s="54"/>
      <c r="FX166" s="54"/>
      <c r="FY166" s="54"/>
      <c r="FZ166" s="54"/>
      <c r="GA166" s="54"/>
      <c r="GB166" s="54"/>
      <c r="GC166" s="54"/>
      <c r="GD166" s="54"/>
      <c r="GE166" s="54"/>
      <c r="GF166" s="54"/>
      <c r="GG166" s="54"/>
      <c r="GH166" s="54"/>
      <c r="GI166" s="54"/>
      <c r="GJ166" s="54"/>
      <c r="GK166" s="54"/>
      <c r="GL166" s="54"/>
      <c r="GM166" s="54"/>
      <c r="GN166" s="54"/>
      <c r="GO166" s="54"/>
      <c r="GP166" s="54"/>
      <c r="GQ166" s="54"/>
      <c r="GR166" s="54"/>
      <c r="GS166" s="54"/>
      <c r="GT166" s="54"/>
      <c r="GU166" s="54"/>
      <c r="GV166" s="54"/>
      <c r="GW166" s="54"/>
      <c r="GX166" s="54"/>
      <c r="GY166" s="54"/>
      <c r="GZ166" s="54"/>
      <c r="HA166" s="54"/>
      <c r="HB166" s="54"/>
      <c r="HC166" s="54"/>
      <c r="HD166" s="54"/>
      <c r="HE166" s="54"/>
      <c r="HF166" s="54"/>
      <c r="HG166" s="54"/>
      <c r="HH166" s="54"/>
      <c r="HI166" s="54"/>
      <c r="HJ166" s="54"/>
      <c r="HK166" s="54"/>
      <c r="HL166" s="54"/>
      <c r="HM166" s="54"/>
      <c r="HN166" s="54"/>
      <c r="HO166" s="54"/>
      <c r="HP166" s="54"/>
      <c r="HQ166" s="54"/>
      <c r="HR166" s="54"/>
      <c r="HS166" s="54"/>
      <c r="HT166" s="54"/>
      <c r="HU166" s="54"/>
      <c r="HV166" s="54"/>
      <c r="HW166" s="54"/>
      <c r="HX166" s="54"/>
      <c r="HY166" s="54"/>
      <c r="HZ166" s="54"/>
      <c r="IA166" s="54"/>
      <c r="IB166" s="54"/>
      <c r="IC166" s="54"/>
      <c r="ID166" s="54"/>
      <c r="IE166" s="54"/>
      <c r="IF166" s="54"/>
      <c r="IG166" s="54"/>
      <c r="IH166" s="54"/>
      <c r="II166" s="54"/>
      <c r="IJ166" s="54"/>
      <c r="IK166" s="54"/>
      <c r="IL166" s="54"/>
      <c r="IM166" s="54"/>
      <c r="IN166" s="54"/>
      <c r="IO166" s="54"/>
      <c r="IP166" s="54"/>
      <c r="IQ166" s="54"/>
      <c r="IR166" s="54"/>
      <c r="IS166" s="54"/>
    </row>
    <row x14ac:dyDescent="0.25" r="167" customHeight="1" ht="18">
      <c r="A167" s="54"/>
      <c r="B167" s="50"/>
      <c r="C167" s="249"/>
      <c r="D167" s="249"/>
      <c r="E167" s="249"/>
      <c r="F167" s="249"/>
      <c r="G167" s="50"/>
      <c r="H167" s="52"/>
      <c r="I167" s="52"/>
      <c r="J167" s="52"/>
      <c r="K167" s="52"/>
      <c r="L167" s="52"/>
      <c r="M167" s="52"/>
      <c r="N167" s="52"/>
      <c r="O167" s="52"/>
      <c r="P167" s="52"/>
      <c r="Q167" s="54"/>
      <c r="R167" s="51"/>
      <c r="S167" s="51"/>
      <c r="T167" s="51"/>
      <c r="U167" s="52"/>
      <c r="V167" s="52"/>
      <c r="W167" s="52"/>
      <c r="X167" s="52"/>
      <c r="Y167" s="52"/>
      <c r="Z167" s="51"/>
      <c r="AA167" s="54"/>
      <c r="AB167" s="51"/>
      <c r="AC167" s="51"/>
      <c r="AD167" s="51"/>
      <c r="AE167" s="52"/>
      <c r="AF167" s="52"/>
      <c r="AG167" s="52"/>
      <c r="AH167" s="52"/>
      <c r="AI167" s="52"/>
      <c r="AJ167" s="51"/>
      <c r="AK167" s="52"/>
      <c r="AL167" s="52"/>
      <c r="AM167" s="52"/>
      <c r="AN167" s="52"/>
      <c r="AO167" s="51"/>
      <c r="AP167" s="52"/>
      <c r="AQ167" s="52"/>
      <c r="AR167" s="52"/>
      <c r="AS167" s="52"/>
      <c r="AT167" s="51"/>
      <c r="AU167" s="52"/>
      <c r="AV167" s="52"/>
      <c r="AW167" s="52"/>
      <c r="AX167" s="52"/>
      <c r="AY167" s="51"/>
      <c r="AZ167" s="52"/>
      <c r="BA167" s="52"/>
      <c r="BB167" s="52"/>
      <c r="BC167" s="52"/>
      <c r="BD167" s="51"/>
      <c r="BE167" s="55"/>
      <c r="BF167" s="52"/>
      <c r="BG167" s="52"/>
      <c r="BH167" s="52"/>
      <c r="BI167" s="58"/>
      <c r="BJ167" s="52"/>
      <c r="BK167" s="52"/>
      <c r="BL167" s="52"/>
      <c r="BM167" s="52"/>
      <c r="BN167" s="58"/>
      <c r="BO167" s="52"/>
      <c r="BP167" s="52"/>
      <c r="BQ167" s="52"/>
      <c r="BR167" s="52"/>
      <c r="BS167" s="51"/>
      <c r="BT167" s="52"/>
      <c r="BU167" s="52"/>
      <c r="BV167" s="52"/>
      <c r="BW167" s="52"/>
      <c r="BX167" s="51"/>
      <c r="BY167" s="5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54"/>
      <c r="DS167" s="54"/>
      <c r="DT167" s="54"/>
      <c r="DU167" s="54"/>
      <c r="DV167" s="54"/>
      <c r="DW167" s="54"/>
      <c r="DX167" s="54"/>
      <c r="DY167" s="54"/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/>
      <c r="EM167" s="54"/>
      <c r="EN167" s="54"/>
      <c r="EO167" s="54"/>
      <c r="EP167" s="54"/>
      <c r="EQ167" s="54"/>
      <c r="ER167" s="54"/>
      <c r="ES167" s="54"/>
      <c r="ET167" s="54"/>
      <c r="EU167" s="54"/>
      <c r="EV167" s="54"/>
      <c r="EW167" s="54"/>
      <c r="EX167" s="54"/>
      <c r="EY167" s="54"/>
      <c r="EZ167" s="54"/>
      <c r="FA167" s="54"/>
      <c r="FB167" s="54"/>
      <c r="FC167" s="54"/>
      <c r="FD167" s="54"/>
      <c r="FE167" s="54"/>
      <c r="FF167" s="54"/>
      <c r="FG167" s="54"/>
      <c r="FH167" s="54"/>
      <c r="FI167" s="54"/>
      <c r="FJ167" s="54"/>
      <c r="FK167" s="54"/>
      <c r="FL167" s="54"/>
      <c r="FM167" s="54"/>
      <c r="FN167" s="54"/>
      <c r="FO167" s="54"/>
      <c r="FP167" s="54"/>
      <c r="FQ167" s="54"/>
      <c r="FR167" s="54"/>
      <c r="FS167" s="54"/>
      <c r="FT167" s="54"/>
      <c r="FU167" s="54"/>
      <c r="FV167" s="54"/>
      <c r="FW167" s="54"/>
      <c r="FX167" s="54"/>
      <c r="FY167" s="54"/>
      <c r="FZ167" s="54"/>
      <c r="GA167" s="54"/>
      <c r="GB167" s="54"/>
      <c r="GC167" s="54"/>
      <c r="GD167" s="54"/>
      <c r="GE167" s="54"/>
      <c r="GF167" s="54"/>
      <c r="GG167" s="54"/>
      <c r="GH167" s="54"/>
      <c r="GI167" s="54"/>
      <c r="GJ167" s="54"/>
      <c r="GK167" s="54"/>
      <c r="GL167" s="54"/>
      <c r="GM167" s="54"/>
      <c r="GN167" s="54"/>
      <c r="GO167" s="54"/>
      <c r="GP167" s="54"/>
      <c r="GQ167" s="54"/>
      <c r="GR167" s="54"/>
      <c r="GS167" s="54"/>
      <c r="GT167" s="54"/>
      <c r="GU167" s="54"/>
      <c r="GV167" s="54"/>
      <c r="GW167" s="54"/>
      <c r="GX167" s="54"/>
      <c r="GY167" s="54"/>
      <c r="GZ167" s="54"/>
      <c r="HA167" s="54"/>
      <c r="HB167" s="54"/>
      <c r="HC167" s="54"/>
      <c r="HD167" s="54"/>
      <c r="HE167" s="54"/>
      <c r="HF167" s="54"/>
      <c r="HG167" s="54"/>
      <c r="HH167" s="54"/>
      <c r="HI167" s="54"/>
      <c r="HJ167" s="54"/>
      <c r="HK167" s="54"/>
      <c r="HL167" s="54"/>
      <c r="HM167" s="54"/>
      <c r="HN167" s="54"/>
      <c r="HO167" s="54"/>
      <c r="HP167" s="54"/>
      <c r="HQ167" s="54"/>
      <c r="HR167" s="54"/>
      <c r="HS167" s="54"/>
      <c r="HT167" s="54"/>
      <c r="HU167" s="54"/>
      <c r="HV167" s="54"/>
      <c r="HW167" s="54"/>
      <c r="HX167" s="54"/>
      <c r="HY167" s="54"/>
      <c r="HZ167" s="54"/>
      <c r="IA167" s="54"/>
      <c r="IB167" s="54"/>
      <c r="IC167" s="54"/>
      <c r="ID167" s="54"/>
      <c r="IE167" s="54"/>
      <c r="IF167" s="54"/>
      <c r="IG167" s="54"/>
      <c r="IH167" s="54"/>
      <c r="II167" s="54"/>
      <c r="IJ167" s="54"/>
      <c r="IK167" s="54"/>
      <c r="IL167" s="54"/>
      <c r="IM167" s="54"/>
      <c r="IN167" s="54"/>
      <c r="IO167" s="54"/>
      <c r="IP167" s="54"/>
      <c r="IQ167" s="54"/>
      <c r="IR167" s="54"/>
      <c r="IS167" s="54"/>
    </row>
    <row x14ac:dyDescent="0.25" r="168" customHeight="1" ht="18">
      <c r="A168" s="54"/>
      <c r="B168" s="50"/>
      <c r="C168" s="249"/>
      <c r="D168" s="249"/>
      <c r="E168" s="249"/>
      <c r="F168" s="249"/>
      <c r="G168" s="50"/>
      <c r="H168" s="52"/>
      <c r="I168" s="52"/>
      <c r="J168" s="52"/>
      <c r="K168" s="52"/>
      <c r="L168" s="52"/>
      <c r="M168" s="52"/>
      <c r="N168" s="52"/>
      <c r="O168" s="52"/>
      <c r="P168" s="52"/>
      <c r="Q168" s="54"/>
      <c r="R168" s="51"/>
      <c r="S168" s="51"/>
      <c r="T168" s="51"/>
      <c r="U168" s="52"/>
      <c r="V168" s="52"/>
      <c r="W168" s="52"/>
      <c r="X168" s="52"/>
      <c r="Y168" s="52"/>
      <c r="Z168" s="51"/>
      <c r="AA168" s="54"/>
      <c r="AB168" s="51"/>
      <c r="AC168" s="51"/>
      <c r="AD168" s="51"/>
      <c r="AE168" s="52"/>
      <c r="AF168" s="52"/>
      <c r="AG168" s="52"/>
      <c r="AH168" s="52"/>
      <c r="AI168" s="52"/>
      <c r="AJ168" s="51"/>
      <c r="AK168" s="52"/>
      <c r="AL168" s="52"/>
      <c r="AM168" s="52"/>
      <c r="AN168" s="52"/>
      <c r="AO168" s="51"/>
      <c r="AP168" s="52"/>
      <c r="AQ168" s="52"/>
      <c r="AR168" s="52"/>
      <c r="AS168" s="52"/>
      <c r="AT168" s="51"/>
      <c r="AU168" s="52"/>
      <c r="AV168" s="52"/>
      <c r="AW168" s="52"/>
      <c r="AX168" s="52"/>
      <c r="AY168" s="51"/>
      <c r="AZ168" s="52"/>
      <c r="BA168" s="52"/>
      <c r="BB168" s="52"/>
      <c r="BC168" s="52"/>
      <c r="BD168" s="51"/>
      <c r="BE168" s="55"/>
      <c r="BF168" s="52"/>
      <c r="BG168" s="52"/>
      <c r="BH168" s="52"/>
      <c r="BI168" s="58"/>
      <c r="BJ168" s="52"/>
      <c r="BK168" s="52"/>
      <c r="BL168" s="52"/>
      <c r="BM168" s="52"/>
      <c r="BN168" s="58"/>
      <c r="BO168" s="52"/>
      <c r="BP168" s="52"/>
      <c r="BQ168" s="52"/>
      <c r="BR168" s="52"/>
      <c r="BS168" s="51"/>
      <c r="BT168" s="52"/>
      <c r="BU168" s="52"/>
      <c r="BV168" s="52"/>
      <c r="BW168" s="52"/>
      <c r="BX168" s="51"/>
      <c r="BY168" s="5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/>
      <c r="FJ168" s="54"/>
      <c r="FK168" s="54"/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</row>
    <row x14ac:dyDescent="0.25" r="169" customHeight="1" ht="18">
      <c r="A169" s="54"/>
      <c r="B169" s="50"/>
      <c r="C169" s="249"/>
      <c r="D169" s="249"/>
      <c r="E169" s="249"/>
      <c r="F169" s="249"/>
      <c r="G169" s="50"/>
      <c r="H169" s="52"/>
      <c r="I169" s="52"/>
      <c r="J169" s="52"/>
      <c r="K169" s="52"/>
      <c r="L169" s="52"/>
      <c r="M169" s="52"/>
      <c r="N169" s="52"/>
      <c r="O169" s="52"/>
      <c r="P169" s="52"/>
      <c r="Q169" s="54"/>
      <c r="R169" s="51"/>
      <c r="S169" s="51"/>
      <c r="T169" s="51"/>
      <c r="U169" s="52"/>
      <c r="V169" s="52"/>
      <c r="W169" s="52"/>
      <c r="X169" s="52"/>
      <c r="Y169" s="52"/>
      <c r="Z169" s="51"/>
      <c r="AA169" s="54"/>
      <c r="AB169" s="51"/>
      <c r="AC169" s="51"/>
      <c r="AD169" s="51"/>
      <c r="AE169" s="52"/>
      <c r="AF169" s="52"/>
      <c r="AG169" s="52"/>
      <c r="AH169" s="52"/>
      <c r="AI169" s="52"/>
      <c r="AJ169" s="51"/>
      <c r="AK169" s="52"/>
      <c r="AL169" s="52"/>
      <c r="AM169" s="52"/>
      <c r="AN169" s="52"/>
      <c r="AO169" s="51"/>
      <c r="AP169" s="52"/>
      <c r="AQ169" s="52"/>
      <c r="AR169" s="52"/>
      <c r="AS169" s="52"/>
      <c r="AT169" s="51"/>
      <c r="AU169" s="52"/>
      <c r="AV169" s="52"/>
      <c r="AW169" s="52"/>
      <c r="AX169" s="52"/>
      <c r="AY169" s="51"/>
      <c r="AZ169" s="52"/>
      <c r="BA169" s="52"/>
      <c r="BB169" s="52"/>
      <c r="BC169" s="52"/>
      <c r="BD169" s="51"/>
      <c r="BE169" s="55"/>
      <c r="BF169" s="52"/>
      <c r="BG169" s="52"/>
      <c r="BH169" s="52"/>
      <c r="BI169" s="58"/>
      <c r="BJ169" s="52"/>
      <c r="BK169" s="52"/>
      <c r="BL169" s="52"/>
      <c r="BM169" s="52"/>
      <c r="BN169" s="58"/>
      <c r="BO169" s="52"/>
      <c r="BP169" s="52"/>
      <c r="BQ169" s="52"/>
      <c r="BR169" s="52"/>
      <c r="BS169" s="51"/>
      <c r="BT169" s="52"/>
      <c r="BU169" s="52"/>
      <c r="BV169" s="52"/>
      <c r="BW169" s="52"/>
      <c r="BX169" s="51"/>
      <c r="BY169" s="5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/>
      <c r="FJ169" s="54"/>
      <c r="FK169" s="54"/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</row>
    <row x14ac:dyDescent="0.25" r="170" customHeight="1" ht="18">
      <c r="A170" s="54"/>
      <c r="B170" s="50"/>
      <c r="C170" s="249"/>
      <c r="D170" s="249"/>
      <c r="E170" s="249"/>
      <c r="F170" s="249"/>
      <c r="G170" s="50"/>
      <c r="H170" s="52"/>
      <c r="I170" s="52"/>
      <c r="J170" s="52"/>
      <c r="K170" s="52"/>
      <c r="L170" s="52"/>
      <c r="M170" s="52"/>
      <c r="N170" s="52"/>
      <c r="O170" s="52"/>
      <c r="P170" s="52"/>
      <c r="Q170" s="54"/>
      <c r="R170" s="51"/>
      <c r="S170" s="51"/>
      <c r="T170" s="51"/>
      <c r="U170" s="52"/>
      <c r="V170" s="52"/>
      <c r="W170" s="52"/>
      <c r="X170" s="52"/>
      <c r="Y170" s="52"/>
      <c r="Z170" s="51"/>
      <c r="AA170" s="54"/>
      <c r="AB170" s="51"/>
      <c r="AC170" s="51"/>
      <c r="AD170" s="51"/>
      <c r="AE170" s="52"/>
      <c r="AF170" s="52"/>
      <c r="AG170" s="52"/>
      <c r="AH170" s="52"/>
      <c r="AI170" s="52"/>
      <c r="AJ170" s="51"/>
      <c r="AK170" s="52"/>
      <c r="AL170" s="52"/>
      <c r="AM170" s="52"/>
      <c r="AN170" s="52"/>
      <c r="AO170" s="51"/>
      <c r="AP170" s="52"/>
      <c r="AQ170" s="52"/>
      <c r="AR170" s="52"/>
      <c r="AS170" s="52"/>
      <c r="AT170" s="51"/>
      <c r="AU170" s="52"/>
      <c r="AV170" s="52"/>
      <c r="AW170" s="52"/>
      <c r="AX170" s="52"/>
      <c r="AY170" s="51"/>
      <c r="AZ170" s="52"/>
      <c r="BA170" s="52"/>
      <c r="BB170" s="52"/>
      <c r="BC170" s="52"/>
      <c r="BD170" s="51"/>
      <c r="BE170" s="55"/>
      <c r="BF170" s="52"/>
      <c r="BG170" s="52"/>
      <c r="BH170" s="52"/>
      <c r="BI170" s="58"/>
      <c r="BJ170" s="52"/>
      <c r="BK170" s="52"/>
      <c r="BL170" s="52"/>
      <c r="BM170" s="52"/>
      <c r="BN170" s="58"/>
      <c r="BO170" s="52"/>
      <c r="BP170" s="52"/>
      <c r="BQ170" s="52"/>
      <c r="BR170" s="52"/>
      <c r="BS170" s="51"/>
      <c r="BT170" s="52"/>
      <c r="BU170" s="52"/>
      <c r="BV170" s="52"/>
      <c r="BW170" s="52"/>
      <c r="BX170" s="51"/>
      <c r="BY170" s="5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/>
      <c r="FJ170" s="54"/>
      <c r="FK170" s="54"/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</row>
    <row x14ac:dyDescent="0.25" r="171" customHeight="1" ht="18">
      <c r="A171" s="54"/>
      <c r="B171" s="50"/>
      <c r="C171" s="249"/>
      <c r="D171" s="249"/>
      <c r="E171" s="249"/>
      <c r="F171" s="249"/>
      <c r="G171" s="50"/>
      <c r="H171" s="52"/>
      <c r="I171" s="52"/>
      <c r="J171" s="52"/>
      <c r="K171" s="52"/>
      <c r="L171" s="52"/>
      <c r="M171" s="52"/>
      <c r="N171" s="52"/>
      <c r="O171" s="52"/>
      <c r="P171" s="52"/>
      <c r="Q171" s="54"/>
      <c r="R171" s="51"/>
      <c r="S171" s="51"/>
      <c r="T171" s="51"/>
      <c r="U171" s="52"/>
      <c r="V171" s="52"/>
      <c r="W171" s="52"/>
      <c r="X171" s="52"/>
      <c r="Y171" s="52"/>
      <c r="Z171" s="51"/>
      <c r="AA171" s="54"/>
      <c r="AB171" s="51"/>
      <c r="AC171" s="51"/>
      <c r="AD171" s="51"/>
      <c r="AE171" s="52"/>
      <c r="AF171" s="52"/>
      <c r="AG171" s="52"/>
      <c r="AH171" s="52"/>
      <c r="AI171" s="52"/>
      <c r="AJ171" s="51"/>
      <c r="AK171" s="52"/>
      <c r="AL171" s="52"/>
      <c r="AM171" s="52"/>
      <c r="AN171" s="52"/>
      <c r="AO171" s="51"/>
      <c r="AP171" s="52"/>
      <c r="AQ171" s="52"/>
      <c r="AR171" s="52"/>
      <c r="AS171" s="52"/>
      <c r="AT171" s="51"/>
      <c r="AU171" s="52"/>
      <c r="AV171" s="52"/>
      <c r="AW171" s="52"/>
      <c r="AX171" s="52"/>
      <c r="AY171" s="51"/>
      <c r="AZ171" s="52"/>
      <c r="BA171" s="52"/>
      <c r="BB171" s="52"/>
      <c r="BC171" s="52"/>
      <c r="BD171" s="51"/>
      <c r="BE171" s="55"/>
      <c r="BF171" s="52"/>
      <c r="BG171" s="52"/>
      <c r="BH171" s="52"/>
      <c r="BI171" s="58"/>
      <c r="BJ171" s="52"/>
      <c r="BK171" s="52"/>
      <c r="BL171" s="52"/>
      <c r="BM171" s="52"/>
      <c r="BN171" s="58"/>
      <c r="BO171" s="52"/>
      <c r="BP171" s="52"/>
      <c r="BQ171" s="52"/>
      <c r="BR171" s="52"/>
      <c r="BS171" s="51"/>
      <c r="BT171" s="52"/>
      <c r="BU171" s="52"/>
      <c r="BV171" s="52"/>
      <c r="BW171" s="52"/>
      <c r="BX171" s="51"/>
      <c r="BY171" s="5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</row>
    <row x14ac:dyDescent="0.25" r="172" customHeight="1" ht="18">
      <c r="A172" s="54"/>
      <c r="B172" s="50"/>
      <c r="C172" s="249"/>
      <c r="D172" s="249"/>
      <c r="E172" s="249"/>
      <c r="F172" s="249"/>
      <c r="G172" s="50"/>
      <c r="H172" s="52"/>
      <c r="I172" s="52"/>
      <c r="J172" s="52"/>
      <c r="K172" s="52"/>
      <c r="L172" s="52"/>
      <c r="M172" s="52"/>
      <c r="N172" s="52"/>
      <c r="O172" s="52"/>
      <c r="P172" s="52"/>
      <c r="Q172" s="54"/>
      <c r="R172" s="51"/>
      <c r="S172" s="51"/>
      <c r="T172" s="51"/>
      <c r="U172" s="52"/>
      <c r="V172" s="52"/>
      <c r="W172" s="52"/>
      <c r="X172" s="52"/>
      <c r="Y172" s="52"/>
      <c r="Z172" s="51"/>
      <c r="AA172" s="54"/>
      <c r="AB172" s="51"/>
      <c r="AC172" s="51"/>
      <c r="AD172" s="51"/>
      <c r="AE172" s="52"/>
      <c r="AF172" s="52"/>
      <c r="AG172" s="52"/>
      <c r="AH172" s="52"/>
      <c r="AI172" s="52"/>
      <c r="AJ172" s="51"/>
      <c r="AK172" s="52"/>
      <c r="AL172" s="52"/>
      <c r="AM172" s="52"/>
      <c r="AN172" s="52"/>
      <c r="AO172" s="51"/>
      <c r="AP172" s="52"/>
      <c r="AQ172" s="52"/>
      <c r="AR172" s="52"/>
      <c r="AS172" s="52"/>
      <c r="AT172" s="51"/>
      <c r="AU172" s="52"/>
      <c r="AV172" s="52"/>
      <c r="AW172" s="52"/>
      <c r="AX172" s="52"/>
      <c r="AY172" s="51"/>
      <c r="AZ172" s="52"/>
      <c r="BA172" s="52"/>
      <c r="BB172" s="52"/>
      <c r="BC172" s="52"/>
      <c r="BD172" s="51"/>
      <c r="BE172" s="55"/>
      <c r="BF172" s="52"/>
      <c r="BG172" s="52"/>
      <c r="BH172" s="52"/>
      <c r="BI172" s="58"/>
      <c r="BJ172" s="52"/>
      <c r="BK172" s="52"/>
      <c r="BL172" s="52"/>
      <c r="BM172" s="52"/>
      <c r="BN172" s="58"/>
      <c r="BO172" s="52"/>
      <c r="BP172" s="52"/>
      <c r="BQ172" s="52"/>
      <c r="BR172" s="52"/>
      <c r="BS172" s="51"/>
      <c r="BT172" s="52"/>
      <c r="BU172" s="52"/>
      <c r="BV172" s="52"/>
      <c r="BW172" s="52"/>
      <c r="BX172" s="51"/>
      <c r="BY172" s="5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/>
      <c r="FM172" s="54"/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</row>
    <row x14ac:dyDescent="0.25" r="173" customHeight="1" ht="18">
      <c r="A173" s="54"/>
      <c r="B173" s="50"/>
      <c r="C173" s="249"/>
      <c r="D173" s="249"/>
      <c r="E173" s="249"/>
      <c r="F173" s="249"/>
      <c r="G173" s="50"/>
      <c r="H173" s="52"/>
      <c r="I173" s="52"/>
      <c r="J173" s="52"/>
      <c r="K173" s="52"/>
      <c r="L173" s="52"/>
      <c r="M173" s="52"/>
      <c r="N173" s="52"/>
      <c r="O173" s="52"/>
      <c r="P173" s="52"/>
      <c r="Q173" s="54"/>
      <c r="R173" s="51"/>
      <c r="S173" s="51"/>
      <c r="T173" s="51"/>
      <c r="U173" s="52"/>
      <c r="V173" s="52"/>
      <c r="W173" s="52"/>
      <c r="X173" s="52"/>
      <c r="Y173" s="52"/>
      <c r="Z173" s="51"/>
      <c r="AA173" s="54"/>
      <c r="AB173" s="51"/>
      <c r="AC173" s="51"/>
      <c r="AD173" s="51"/>
      <c r="AE173" s="52"/>
      <c r="AF173" s="52"/>
      <c r="AG173" s="52"/>
      <c r="AH173" s="52"/>
      <c r="AI173" s="52"/>
      <c r="AJ173" s="51"/>
      <c r="AK173" s="52"/>
      <c r="AL173" s="52"/>
      <c r="AM173" s="52"/>
      <c r="AN173" s="52"/>
      <c r="AO173" s="51"/>
      <c r="AP173" s="52"/>
      <c r="AQ173" s="52"/>
      <c r="AR173" s="52"/>
      <c r="AS173" s="52"/>
      <c r="AT173" s="51"/>
      <c r="AU173" s="52"/>
      <c r="AV173" s="52"/>
      <c r="AW173" s="52"/>
      <c r="AX173" s="52"/>
      <c r="AY173" s="51"/>
      <c r="AZ173" s="52"/>
      <c r="BA173" s="52"/>
      <c r="BB173" s="52"/>
      <c r="BC173" s="52"/>
      <c r="BD173" s="51"/>
      <c r="BE173" s="55"/>
      <c r="BF173" s="52"/>
      <c r="BG173" s="52"/>
      <c r="BH173" s="52"/>
      <c r="BI173" s="58"/>
      <c r="BJ173" s="52"/>
      <c r="BK173" s="52"/>
      <c r="BL173" s="52"/>
      <c r="BM173" s="52"/>
      <c r="BN173" s="58"/>
      <c r="BO173" s="52"/>
      <c r="BP173" s="52"/>
      <c r="BQ173" s="52"/>
      <c r="BR173" s="52"/>
      <c r="BS173" s="51"/>
      <c r="BT173" s="52"/>
      <c r="BU173" s="52"/>
      <c r="BV173" s="52"/>
      <c r="BW173" s="52"/>
      <c r="BX173" s="51"/>
      <c r="BY173" s="5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/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</row>
    <row x14ac:dyDescent="0.25" r="174" customHeight="1" ht="18">
      <c r="A174" s="54"/>
      <c r="B174" s="50"/>
      <c r="C174" s="249"/>
      <c r="D174" s="249"/>
      <c r="E174" s="249"/>
      <c r="F174" s="249"/>
      <c r="G174" s="50"/>
      <c r="H174" s="52"/>
      <c r="I174" s="52"/>
      <c r="J174" s="52"/>
      <c r="K174" s="52"/>
      <c r="L174" s="52"/>
      <c r="M174" s="52"/>
      <c r="N174" s="52"/>
      <c r="O174" s="52"/>
      <c r="P174" s="52"/>
      <c r="Q174" s="54"/>
      <c r="R174" s="51"/>
      <c r="S174" s="51"/>
      <c r="T174" s="51"/>
      <c r="U174" s="52"/>
      <c r="V174" s="52"/>
      <c r="W174" s="52"/>
      <c r="X174" s="52"/>
      <c r="Y174" s="52"/>
      <c r="Z174" s="51"/>
      <c r="AA174" s="54"/>
      <c r="AB174" s="51"/>
      <c r="AC174" s="51"/>
      <c r="AD174" s="51"/>
      <c r="AE174" s="52"/>
      <c r="AF174" s="52"/>
      <c r="AG174" s="52"/>
      <c r="AH174" s="52"/>
      <c r="AI174" s="52"/>
      <c r="AJ174" s="51"/>
      <c r="AK174" s="52"/>
      <c r="AL174" s="52"/>
      <c r="AM174" s="52"/>
      <c r="AN174" s="52"/>
      <c r="AO174" s="51"/>
      <c r="AP174" s="52"/>
      <c r="AQ174" s="52"/>
      <c r="AR174" s="52"/>
      <c r="AS174" s="52"/>
      <c r="AT174" s="51"/>
      <c r="AU174" s="52"/>
      <c r="AV174" s="52"/>
      <c r="AW174" s="52"/>
      <c r="AX174" s="52"/>
      <c r="AY174" s="51"/>
      <c r="AZ174" s="52"/>
      <c r="BA174" s="52"/>
      <c r="BB174" s="52"/>
      <c r="BC174" s="52"/>
      <c r="BD174" s="51"/>
      <c r="BE174" s="55"/>
      <c r="BF174" s="52"/>
      <c r="BG174" s="52"/>
      <c r="BH174" s="52"/>
      <c r="BI174" s="58"/>
      <c r="BJ174" s="52"/>
      <c r="BK174" s="52"/>
      <c r="BL174" s="52"/>
      <c r="BM174" s="52"/>
      <c r="BN174" s="58"/>
      <c r="BO174" s="52"/>
      <c r="BP174" s="52"/>
      <c r="BQ174" s="52"/>
      <c r="BR174" s="52"/>
      <c r="BS174" s="51"/>
      <c r="BT174" s="52"/>
      <c r="BU174" s="52"/>
      <c r="BV174" s="52"/>
      <c r="BW174" s="52"/>
      <c r="BX174" s="51"/>
      <c r="BY174" s="5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/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</row>
    <row x14ac:dyDescent="0.25" r="175" customHeight="1" ht="18">
      <c r="A175" s="54"/>
      <c r="B175" s="50"/>
      <c r="C175" s="249"/>
      <c r="D175" s="249"/>
      <c r="E175" s="249"/>
      <c r="F175" s="249"/>
      <c r="G175" s="50"/>
      <c r="H175" s="52"/>
      <c r="I175" s="52"/>
      <c r="J175" s="52"/>
      <c r="K175" s="52"/>
      <c r="L175" s="52"/>
      <c r="M175" s="52"/>
      <c r="N175" s="52"/>
      <c r="O175" s="52"/>
      <c r="P175" s="52"/>
      <c r="Q175" s="54"/>
      <c r="R175" s="51"/>
      <c r="S175" s="51"/>
      <c r="T175" s="51"/>
      <c r="U175" s="52"/>
      <c r="V175" s="52"/>
      <c r="W175" s="52"/>
      <c r="X175" s="52"/>
      <c r="Y175" s="52"/>
      <c r="Z175" s="51"/>
      <c r="AA175" s="54"/>
      <c r="AB175" s="51"/>
      <c r="AC175" s="51"/>
      <c r="AD175" s="51"/>
      <c r="AE175" s="52"/>
      <c r="AF175" s="52"/>
      <c r="AG175" s="52"/>
      <c r="AH175" s="52"/>
      <c r="AI175" s="52"/>
      <c r="AJ175" s="51"/>
      <c r="AK175" s="52"/>
      <c r="AL175" s="52"/>
      <c r="AM175" s="52"/>
      <c r="AN175" s="52"/>
      <c r="AO175" s="51"/>
      <c r="AP175" s="52"/>
      <c r="AQ175" s="52"/>
      <c r="AR175" s="52"/>
      <c r="AS175" s="52"/>
      <c r="AT175" s="51"/>
      <c r="AU175" s="52"/>
      <c r="AV175" s="52"/>
      <c r="AW175" s="52"/>
      <c r="AX175" s="52"/>
      <c r="AY175" s="51"/>
      <c r="AZ175" s="52"/>
      <c r="BA175" s="52"/>
      <c r="BB175" s="52"/>
      <c r="BC175" s="52"/>
      <c r="BD175" s="51"/>
      <c r="BE175" s="55"/>
      <c r="BF175" s="52"/>
      <c r="BG175" s="52"/>
      <c r="BH175" s="52"/>
      <c r="BI175" s="58"/>
      <c r="BJ175" s="52"/>
      <c r="BK175" s="52"/>
      <c r="BL175" s="52"/>
      <c r="BM175" s="52"/>
      <c r="BN175" s="58"/>
      <c r="BO175" s="52"/>
      <c r="BP175" s="52"/>
      <c r="BQ175" s="52"/>
      <c r="BR175" s="52"/>
      <c r="BS175" s="51"/>
      <c r="BT175" s="52"/>
      <c r="BU175" s="52"/>
      <c r="BV175" s="52"/>
      <c r="BW175" s="52"/>
      <c r="BX175" s="51"/>
      <c r="BY175" s="5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/>
      <c r="FP175" s="54"/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</row>
    <row x14ac:dyDescent="0.25" r="176" customHeight="1" ht="18">
      <c r="A176" s="54"/>
      <c r="B176" s="50"/>
      <c r="C176" s="249"/>
      <c r="D176" s="249"/>
      <c r="E176" s="249"/>
      <c r="F176" s="249"/>
      <c r="G176" s="50"/>
      <c r="H176" s="52"/>
      <c r="I176" s="52"/>
      <c r="J176" s="52"/>
      <c r="K176" s="52"/>
      <c r="L176" s="52"/>
      <c r="M176" s="52"/>
      <c r="N176" s="52"/>
      <c r="O176" s="52"/>
      <c r="P176" s="52"/>
      <c r="Q176" s="54"/>
      <c r="R176" s="51"/>
      <c r="S176" s="51"/>
      <c r="T176" s="51"/>
      <c r="U176" s="52"/>
      <c r="V176" s="52"/>
      <c r="W176" s="52"/>
      <c r="X176" s="52"/>
      <c r="Y176" s="52"/>
      <c r="Z176" s="51"/>
      <c r="AA176" s="54"/>
      <c r="AB176" s="51"/>
      <c r="AC176" s="51"/>
      <c r="AD176" s="51"/>
      <c r="AE176" s="52"/>
      <c r="AF176" s="52"/>
      <c r="AG176" s="52"/>
      <c r="AH176" s="52"/>
      <c r="AI176" s="52"/>
      <c r="AJ176" s="51"/>
      <c r="AK176" s="52"/>
      <c r="AL176" s="52"/>
      <c r="AM176" s="52"/>
      <c r="AN176" s="52"/>
      <c r="AO176" s="51"/>
      <c r="AP176" s="52"/>
      <c r="AQ176" s="52"/>
      <c r="AR176" s="52"/>
      <c r="AS176" s="52"/>
      <c r="AT176" s="51"/>
      <c r="AU176" s="52"/>
      <c r="AV176" s="52"/>
      <c r="AW176" s="52"/>
      <c r="AX176" s="52"/>
      <c r="AY176" s="51"/>
      <c r="AZ176" s="52"/>
      <c r="BA176" s="52"/>
      <c r="BB176" s="52"/>
      <c r="BC176" s="52"/>
      <c r="BD176" s="51"/>
      <c r="BE176" s="55"/>
      <c r="BF176" s="52"/>
      <c r="BG176" s="52"/>
      <c r="BH176" s="52"/>
      <c r="BI176" s="58"/>
      <c r="BJ176" s="52"/>
      <c r="BK176" s="52"/>
      <c r="BL176" s="52"/>
      <c r="BM176" s="52"/>
      <c r="BN176" s="58"/>
      <c r="BO176" s="52"/>
      <c r="BP176" s="52"/>
      <c r="BQ176" s="52"/>
      <c r="BR176" s="52"/>
      <c r="BS176" s="51"/>
      <c r="BT176" s="52"/>
      <c r="BU176" s="52"/>
      <c r="BV176" s="52"/>
      <c r="BW176" s="52"/>
      <c r="BX176" s="51"/>
      <c r="BY176" s="5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/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</row>
    <row x14ac:dyDescent="0.25" r="177" customHeight="1" ht="18">
      <c r="A177" s="54"/>
      <c r="B177" s="50"/>
      <c r="C177" s="249"/>
      <c r="D177" s="249"/>
      <c r="E177" s="249"/>
      <c r="F177" s="249"/>
      <c r="G177" s="50"/>
      <c r="H177" s="52"/>
      <c r="I177" s="52"/>
      <c r="J177" s="52"/>
      <c r="K177" s="52"/>
      <c r="L177" s="52"/>
      <c r="M177" s="52"/>
      <c r="N177" s="52"/>
      <c r="O177" s="52"/>
      <c r="P177" s="52"/>
      <c r="Q177" s="54"/>
      <c r="R177" s="51"/>
      <c r="S177" s="51"/>
      <c r="T177" s="51"/>
      <c r="U177" s="52"/>
      <c r="V177" s="52"/>
      <c r="W177" s="52"/>
      <c r="X177" s="52"/>
      <c r="Y177" s="52"/>
      <c r="Z177" s="51"/>
      <c r="AA177" s="54"/>
      <c r="AB177" s="51"/>
      <c r="AC177" s="51"/>
      <c r="AD177" s="51"/>
      <c r="AE177" s="52"/>
      <c r="AF177" s="52"/>
      <c r="AG177" s="52"/>
      <c r="AH177" s="52"/>
      <c r="AI177" s="52"/>
      <c r="AJ177" s="51"/>
      <c r="AK177" s="52"/>
      <c r="AL177" s="52"/>
      <c r="AM177" s="52"/>
      <c r="AN177" s="52"/>
      <c r="AO177" s="51"/>
      <c r="AP177" s="52"/>
      <c r="AQ177" s="52"/>
      <c r="AR177" s="52"/>
      <c r="AS177" s="52"/>
      <c r="AT177" s="51"/>
      <c r="AU177" s="52"/>
      <c r="AV177" s="52"/>
      <c r="AW177" s="52"/>
      <c r="AX177" s="52"/>
      <c r="AY177" s="51"/>
      <c r="AZ177" s="52"/>
      <c r="BA177" s="52"/>
      <c r="BB177" s="52"/>
      <c r="BC177" s="52"/>
      <c r="BD177" s="51"/>
      <c r="BE177" s="55"/>
      <c r="BF177" s="52"/>
      <c r="BG177" s="52"/>
      <c r="BH177" s="52"/>
      <c r="BI177" s="58"/>
      <c r="BJ177" s="52"/>
      <c r="BK177" s="52"/>
      <c r="BL177" s="52"/>
      <c r="BM177" s="52"/>
      <c r="BN177" s="58"/>
      <c r="BO177" s="52"/>
      <c r="BP177" s="52"/>
      <c r="BQ177" s="52"/>
      <c r="BR177" s="52"/>
      <c r="BS177" s="51"/>
      <c r="BT177" s="52"/>
      <c r="BU177" s="52"/>
      <c r="BV177" s="52"/>
      <c r="BW177" s="52"/>
      <c r="BX177" s="51"/>
      <c r="BY177" s="5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/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</row>
    <row x14ac:dyDescent="0.25" r="178" customHeight="1" ht="18">
      <c r="A178" s="54"/>
      <c r="B178" s="50"/>
      <c r="C178" s="249"/>
      <c r="D178" s="249"/>
      <c r="E178" s="249"/>
      <c r="F178" s="249"/>
      <c r="G178" s="50"/>
      <c r="H178" s="52"/>
      <c r="I178" s="52"/>
      <c r="J178" s="52"/>
      <c r="K178" s="52"/>
      <c r="L178" s="52"/>
      <c r="M178" s="52"/>
      <c r="N178" s="52"/>
      <c r="O178" s="52"/>
      <c r="P178" s="52"/>
      <c r="Q178" s="54"/>
      <c r="R178" s="51"/>
      <c r="S178" s="51"/>
      <c r="T178" s="51"/>
      <c r="U178" s="52"/>
      <c r="V178" s="52"/>
      <c r="W178" s="52"/>
      <c r="X178" s="52"/>
      <c r="Y178" s="52"/>
      <c r="Z178" s="51"/>
      <c r="AA178" s="54"/>
      <c r="AB178" s="51"/>
      <c r="AC178" s="51"/>
      <c r="AD178" s="51"/>
      <c r="AE178" s="52"/>
      <c r="AF178" s="52"/>
      <c r="AG178" s="52"/>
      <c r="AH178" s="52"/>
      <c r="AI178" s="52"/>
      <c r="AJ178" s="51"/>
      <c r="AK178" s="52"/>
      <c r="AL178" s="52"/>
      <c r="AM178" s="52"/>
      <c r="AN178" s="52"/>
      <c r="AO178" s="51"/>
      <c r="AP178" s="52"/>
      <c r="AQ178" s="52"/>
      <c r="AR178" s="52"/>
      <c r="AS178" s="52"/>
      <c r="AT178" s="51"/>
      <c r="AU178" s="52"/>
      <c r="AV178" s="52"/>
      <c r="AW178" s="52"/>
      <c r="AX178" s="52"/>
      <c r="AY178" s="51"/>
      <c r="AZ178" s="52"/>
      <c r="BA178" s="52"/>
      <c r="BB178" s="52"/>
      <c r="BC178" s="52"/>
      <c r="BD178" s="51"/>
      <c r="BE178" s="55"/>
      <c r="BF178" s="52"/>
      <c r="BG178" s="52"/>
      <c r="BH178" s="52"/>
      <c r="BI178" s="58"/>
      <c r="BJ178" s="52"/>
      <c r="BK178" s="52"/>
      <c r="BL178" s="52"/>
      <c r="BM178" s="52"/>
      <c r="BN178" s="58"/>
      <c r="BO178" s="52"/>
      <c r="BP178" s="52"/>
      <c r="BQ178" s="52"/>
      <c r="BR178" s="52"/>
      <c r="BS178" s="51"/>
      <c r="BT178" s="52"/>
      <c r="BU178" s="52"/>
      <c r="BV178" s="52"/>
      <c r="BW178" s="52"/>
      <c r="BX178" s="51"/>
      <c r="BY178" s="5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/>
      <c r="FA178" s="54"/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/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</row>
    <row x14ac:dyDescent="0.25" r="179" customHeight="1" ht="18">
      <c r="A179" s="54"/>
      <c r="B179" s="50"/>
      <c r="C179" s="249"/>
      <c r="D179" s="249"/>
      <c r="E179" s="249"/>
      <c r="F179" s="249"/>
      <c r="G179" s="50"/>
      <c r="H179" s="52"/>
      <c r="I179" s="52"/>
      <c r="J179" s="52"/>
      <c r="K179" s="52"/>
      <c r="L179" s="52"/>
      <c r="M179" s="52"/>
      <c r="N179" s="52"/>
      <c r="O179" s="52"/>
      <c r="P179" s="52"/>
      <c r="Q179" s="54"/>
      <c r="R179" s="51"/>
      <c r="S179" s="51"/>
      <c r="T179" s="51"/>
      <c r="U179" s="52"/>
      <c r="V179" s="52"/>
      <c r="W179" s="52"/>
      <c r="X179" s="52"/>
      <c r="Y179" s="52"/>
      <c r="Z179" s="51"/>
      <c r="AA179" s="54"/>
      <c r="AB179" s="51"/>
      <c r="AC179" s="51"/>
      <c r="AD179" s="51"/>
      <c r="AE179" s="52"/>
      <c r="AF179" s="52"/>
      <c r="AG179" s="52"/>
      <c r="AH179" s="52"/>
      <c r="AI179" s="52"/>
      <c r="AJ179" s="51"/>
      <c r="AK179" s="52"/>
      <c r="AL179" s="52"/>
      <c r="AM179" s="52"/>
      <c r="AN179" s="52"/>
      <c r="AO179" s="51"/>
      <c r="AP179" s="52"/>
      <c r="AQ179" s="52"/>
      <c r="AR179" s="52"/>
      <c r="AS179" s="52"/>
      <c r="AT179" s="51"/>
      <c r="AU179" s="52"/>
      <c r="AV179" s="52"/>
      <c r="AW179" s="52"/>
      <c r="AX179" s="52"/>
      <c r="AY179" s="51"/>
      <c r="AZ179" s="52"/>
      <c r="BA179" s="52"/>
      <c r="BB179" s="52"/>
      <c r="BC179" s="52"/>
      <c r="BD179" s="51"/>
      <c r="BE179" s="55"/>
      <c r="BF179" s="52"/>
      <c r="BG179" s="52"/>
      <c r="BH179" s="52"/>
      <c r="BI179" s="58"/>
      <c r="BJ179" s="52"/>
      <c r="BK179" s="52"/>
      <c r="BL179" s="52"/>
      <c r="BM179" s="52"/>
      <c r="BN179" s="58"/>
      <c r="BO179" s="52"/>
      <c r="BP179" s="52"/>
      <c r="BQ179" s="52"/>
      <c r="BR179" s="52"/>
      <c r="BS179" s="51"/>
      <c r="BT179" s="52"/>
      <c r="BU179" s="52"/>
      <c r="BV179" s="52"/>
      <c r="BW179" s="52"/>
      <c r="BX179" s="51"/>
      <c r="BY179" s="5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/>
      <c r="FF179" s="54"/>
      <c r="FG179" s="54"/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/>
      <c r="FU179" s="54"/>
      <c r="FV179" s="54"/>
      <c r="FW179" s="54"/>
      <c r="FX179" s="54"/>
      <c r="FY179" s="54"/>
      <c r="FZ179" s="54"/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</row>
    <row x14ac:dyDescent="0.25" r="180" customHeight="1" ht="18">
      <c r="A180" s="54"/>
      <c r="B180" s="50"/>
      <c r="C180" s="249"/>
      <c r="D180" s="249"/>
      <c r="E180" s="249"/>
      <c r="F180" s="249"/>
      <c r="G180" s="50"/>
      <c r="H180" s="52"/>
      <c r="I180" s="52"/>
      <c r="J180" s="52"/>
      <c r="K180" s="52"/>
      <c r="L180" s="52"/>
      <c r="M180" s="52"/>
      <c r="N180" s="52"/>
      <c r="O180" s="52"/>
      <c r="P180" s="52"/>
      <c r="Q180" s="54"/>
      <c r="R180" s="51"/>
      <c r="S180" s="51"/>
      <c r="T180" s="51"/>
      <c r="U180" s="52"/>
      <c r="V180" s="52"/>
      <c r="W180" s="52"/>
      <c r="X180" s="52"/>
      <c r="Y180" s="52"/>
      <c r="Z180" s="51"/>
      <c r="AA180" s="54"/>
      <c r="AB180" s="51"/>
      <c r="AC180" s="51"/>
      <c r="AD180" s="51"/>
      <c r="AE180" s="52"/>
      <c r="AF180" s="52"/>
      <c r="AG180" s="52"/>
      <c r="AH180" s="52"/>
      <c r="AI180" s="52"/>
      <c r="AJ180" s="51"/>
      <c r="AK180" s="52"/>
      <c r="AL180" s="52"/>
      <c r="AM180" s="52"/>
      <c r="AN180" s="52"/>
      <c r="AO180" s="51"/>
      <c r="AP180" s="52"/>
      <c r="AQ180" s="52"/>
      <c r="AR180" s="52"/>
      <c r="AS180" s="52"/>
      <c r="AT180" s="51"/>
      <c r="AU180" s="52"/>
      <c r="AV180" s="52"/>
      <c r="AW180" s="52"/>
      <c r="AX180" s="52"/>
      <c r="AY180" s="51"/>
      <c r="AZ180" s="52"/>
      <c r="BA180" s="52"/>
      <c r="BB180" s="52"/>
      <c r="BC180" s="52"/>
      <c r="BD180" s="51"/>
      <c r="BE180" s="55"/>
      <c r="BF180" s="52"/>
      <c r="BG180" s="52"/>
      <c r="BH180" s="52"/>
      <c r="BI180" s="58"/>
      <c r="BJ180" s="52"/>
      <c r="BK180" s="52"/>
      <c r="BL180" s="52"/>
      <c r="BM180" s="52"/>
      <c r="BN180" s="58"/>
      <c r="BO180" s="52"/>
      <c r="BP180" s="52"/>
      <c r="BQ180" s="52"/>
      <c r="BR180" s="52"/>
      <c r="BS180" s="51"/>
      <c r="BT180" s="52"/>
      <c r="BU180" s="52"/>
      <c r="BV180" s="52"/>
      <c r="BW180" s="52"/>
      <c r="BX180" s="51"/>
      <c r="BY180" s="5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/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</row>
    <row x14ac:dyDescent="0.25" r="181" customHeight="1" ht="18">
      <c r="A181" s="54"/>
      <c r="B181" s="50"/>
      <c r="C181" s="249"/>
      <c r="D181" s="249"/>
      <c r="E181" s="249"/>
      <c r="F181" s="249"/>
      <c r="G181" s="50"/>
      <c r="H181" s="52"/>
      <c r="I181" s="52"/>
      <c r="J181" s="52"/>
      <c r="K181" s="52"/>
      <c r="L181" s="52"/>
      <c r="M181" s="52"/>
      <c r="N181" s="52"/>
      <c r="O181" s="52"/>
      <c r="P181" s="52"/>
      <c r="Q181" s="54"/>
      <c r="R181" s="51"/>
      <c r="S181" s="51"/>
      <c r="T181" s="51"/>
      <c r="U181" s="52"/>
      <c r="V181" s="52"/>
      <c r="W181" s="52"/>
      <c r="X181" s="52"/>
      <c r="Y181" s="52"/>
      <c r="Z181" s="51"/>
      <c r="AA181" s="54"/>
      <c r="AB181" s="51"/>
      <c r="AC181" s="51"/>
      <c r="AD181" s="51"/>
      <c r="AE181" s="52"/>
      <c r="AF181" s="52"/>
      <c r="AG181" s="52"/>
      <c r="AH181" s="52"/>
      <c r="AI181" s="52"/>
      <c r="AJ181" s="51"/>
      <c r="AK181" s="52"/>
      <c r="AL181" s="52"/>
      <c r="AM181" s="52"/>
      <c r="AN181" s="52"/>
      <c r="AO181" s="51"/>
      <c r="AP181" s="52"/>
      <c r="AQ181" s="52"/>
      <c r="AR181" s="52"/>
      <c r="AS181" s="52"/>
      <c r="AT181" s="51"/>
      <c r="AU181" s="52"/>
      <c r="AV181" s="52"/>
      <c r="AW181" s="52"/>
      <c r="AX181" s="52"/>
      <c r="AY181" s="51"/>
      <c r="AZ181" s="52"/>
      <c r="BA181" s="52"/>
      <c r="BB181" s="52"/>
      <c r="BC181" s="52"/>
      <c r="BD181" s="51"/>
      <c r="BE181" s="55"/>
      <c r="BF181" s="52"/>
      <c r="BG181" s="52"/>
      <c r="BH181" s="52"/>
      <c r="BI181" s="58"/>
      <c r="BJ181" s="52"/>
      <c r="BK181" s="52"/>
      <c r="BL181" s="52"/>
      <c r="BM181" s="52"/>
      <c r="BN181" s="58"/>
      <c r="BO181" s="52"/>
      <c r="BP181" s="52"/>
      <c r="BQ181" s="52"/>
      <c r="BR181" s="52"/>
      <c r="BS181" s="51"/>
      <c r="BT181" s="52"/>
      <c r="BU181" s="52"/>
      <c r="BV181" s="52"/>
      <c r="BW181" s="52"/>
      <c r="BX181" s="51"/>
      <c r="BY181" s="5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/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</row>
    <row x14ac:dyDescent="0.25" r="182" customHeight="1" ht="18">
      <c r="A182" s="54"/>
      <c r="B182" s="50"/>
      <c r="C182" s="249"/>
      <c r="D182" s="249"/>
      <c r="E182" s="249"/>
      <c r="F182" s="249"/>
      <c r="G182" s="50"/>
      <c r="H182" s="52"/>
      <c r="I182" s="52"/>
      <c r="J182" s="52"/>
      <c r="K182" s="52"/>
      <c r="L182" s="52"/>
      <c r="M182" s="52"/>
      <c r="N182" s="52"/>
      <c r="O182" s="52"/>
      <c r="P182" s="52"/>
      <c r="Q182" s="54"/>
      <c r="R182" s="51"/>
      <c r="S182" s="51"/>
      <c r="T182" s="51"/>
      <c r="U182" s="52"/>
      <c r="V182" s="52"/>
      <c r="W182" s="52"/>
      <c r="X182" s="52"/>
      <c r="Y182" s="52"/>
      <c r="Z182" s="51"/>
      <c r="AA182" s="54"/>
      <c r="AB182" s="51"/>
      <c r="AC182" s="51"/>
      <c r="AD182" s="51"/>
      <c r="AE182" s="52"/>
      <c r="AF182" s="52"/>
      <c r="AG182" s="52"/>
      <c r="AH182" s="52"/>
      <c r="AI182" s="52"/>
      <c r="AJ182" s="51"/>
      <c r="AK182" s="52"/>
      <c r="AL182" s="52"/>
      <c r="AM182" s="52"/>
      <c r="AN182" s="52"/>
      <c r="AO182" s="51"/>
      <c r="AP182" s="52"/>
      <c r="AQ182" s="52"/>
      <c r="AR182" s="52"/>
      <c r="AS182" s="52"/>
      <c r="AT182" s="51"/>
      <c r="AU182" s="52"/>
      <c r="AV182" s="52"/>
      <c r="AW182" s="52"/>
      <c r="AX182" s="52"/>
      <c r="AY182" s="51"/>
      <c r="AZ182" s="52"/>
      <c r="BA182" s="52"/>
      <c r="BB182" s="52"/>
      <c r="BC182" s="52"/>
      <c r="BD182" s="51"/>
      <c r="BE182" s="55"/>
      <c r="BF182" s="52"/>
      <c r="BG182" s="52"/>
      <c r="BH182" s="52"/>
      <c r="BI182" s="58"/>
      <c r="BJ182" s="52"/>
      <c r="BK182" s="52"/>
      <c r="BL182" s="52"/>
      <c r="BM182" s="52"/>
      <c r="BN182" s="58"/>
      <c r="BO182" s="52"/>
      <c r="BP182" s="52"/>
      <c r="BQ182" s="52"/>
      <c r="BR182" s="52"/>
      <c r="BS182" s="51"/>
      <c r="BT182" s="52"/>
      <c r="BU182" s="52"/>
      <c r="BV182" s="52"/>
      <c r="BW182" s="52"/>
      <c r="BX182" s="51"/>
      <c r="BY182" s="5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/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</row>
    <row x14ac:dyDescent="0.25" r="183" customHeight="1" ht="18">
      <c r="A183" s="54"/>
      <c r="B183" s="50"/>
      <c r="C183" s="249"/>
      <c r="D183" s="249"/>
      <c r="E183" s="249"/>
      <c r="F183" s="249"/>
      <c r="G183" s="50"/>
      <c r="H183" s="52"/>
      <c r="I183" s="52"/>
      <c r="J183" s="52"/>
      <c r="K183" s="52"/>
      <c r="L183" s="52"/>
      <c r="M183" s="52"/>
      <c r="N183" s="52"/>
      <c r="O183" s="52"/>
      <c r="P183" s="52"/>
      <c r="Q183" s="54"/>
      <c r="R183" s="51"/>
      <c r="S183" s="51"/>
      <c r="T183" s="51"/>
      <c r="U183" s="52"/>
      <c r="V183" s="52"/>
      <c r="W183" s="52"/>
      <c r="X183" s="52"/>
      <c r="Y183" s="52"/>
      <c r="Z183" s="51"/>
      <c r="AA183" s="54"/>
      <c r="AB183" s="51"/>
      <c r="AC183" s="51"/>
      <c r="AD183" s="51"/>
      <c r="AE183" s="52"/>
      <c r="AF183" s="52"/>
      <c r="AG183" s="52"/>
      <c r="AH183" s="52"/>
      <c r="AI183" s="52"/>
      <c r="AJ183" s="51"/>
      <c r="AK183" s="52"/>
      <c r="AL183" s="52"/>
      <c r="AM183" s="52"/>
      <c r="AN183" s="52"/>
      <c r="AO183" s="51"/>
      <c r="AP183" s="52"/>
      <c r="AQ183" s="52"/>
      <c r="AR183" s="52"/>
      <c r="AS183" s="52"/>
      <c r="AT183" s="51"/>
      <c r="AU183" s="52"/>
      <c r="AV183" s="52"/>
      <c r="AW183" s="52"/>
      <c r="AX183" s="52"/>
      <c r="AY183" s="51"/>
      <c r="AZ183" s="52"/>
      <c r="BA183" s="52"/>
      <c r="BB183" s="52"/>
      <c r="BC183" s="52"/>
      <c r="BD183" s="51"/>
      <c r="BE183" s="55"/>
      <c r="BF183" s="52"/>
      <c r="BG183" s="52"/>
      <c r="BH183" s="52"/>
      <c r="BI183" s="58"/>
      <c r="BJ183" s="52"/>
      <c r="BK183" s="52"/>
      <c r="BL183" s="52"/>
      <c r="BM183" s="52"/>
      <c r="BN183" s="58"/>
      <c r="BO183" s="52"/>
      <c r="BP183" s="52"/>
      <c r="BQ183" s="52"/>
      <c r="BR183" s="52"/>
      <c r="BS183" s="51"/>
      <c r="BT183" s="52"/>
      <c r="BU183" s="52"/>
      <c r="BV183" s="52"/>
      <c r="BW183" s="52"/>
      <c r="BX183" s="51"/>
      <c r="BY183" s="5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  <c r="CV183" s="72"/>
      <c r="CW183" s="72"/>
      <c r="CX183" s="72"/>
      <c r="CY183" s="72"/>
      <c r="CZ183" s="72"/>
      <c r="DA183" s="72"/>
      <c r="DB183" s="72"/>
      <c r="DC183" s="72"/>
      <c r="DD183" s="72"/>
      <c r="DE183" s="72"/>
      <c r="DF183" s="72"/>
      <c r="DG183" s="72"/>
      <c r="DH183" s="72"/>
      <c r="DI183" s="72"/>
      <c r="DJ183" s="72"/>
      <c r="DK183" s="72"/>
      <c r="DL183" s="72"/>
      <c r="DM183" s="72"/>
      <c r="DN183" s="72"/>
      <c r="DO183" s="72"/>
      <c r="DP183" s="72"/>
      <c r="DQ183" s="72"/>
      <c r="DR183" s="54"/>
      <c r="DS183" s="54"/>
      <c r="DT183" s="54"/>
      <c r="DU183" s="54"/>
      <c r="DV183" s="54"/>
      <c r="DW183" s="54"/>
      <c r="DX183" s="54"/>
      <c r="DY183" s="54"/>
      <c r="DZ183" s="54"/>
      <c r="EA183" s="54"/>
      <c r="EB183" s="54"/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/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/>
      <c r="FJ183" s="54"/>
      <c r="FK183" s="54"/>
      <c r="FL183" s="54"/>
      <c r="FM183" s="54"/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/>
      <c r="FY183" s="54"/>
      <c r="FZ183" s="54"/>
      <c r="GA183" s="54"/>
      <c r="GB183" s="54"/>
      <c r="GC183" s="54"/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</row>
    <row x14ac:dyDescent="0.25" r="184" customHeight="1" ht="18">
      <c r="A184" s="54"/>
      <c r="B184" s="50"/>
      <c r="C184" s="249"/>
      <c r="D184" s="249"/>
      <c r="E184" s="249"/>
      <c r="F184" s="249"/>
      <c r="G184" s="50"/>
      <c r="H184" s="52"/>
      <c r="I184" s="52"/>
      <c r="J184" s="52"/>
      <c r="K184" s="52"/>
      <c r="L184" s="52"/>
      <c r="M184" s="52"/>
      <c r="N184" s="52"/>
      <c r="O184" s="52"/>
      <c r="P184" s="52"/>
      <c r="Q184" s="54"/>
      <c r="R184" s="51"/>
      <c r="S184" s="51"/>
      <c r="T184" s="51"/>
      <c r="U184" s="52"/>
      <c r="V184" s="52"/>
      <c r="W184" s="52"/>
      <c r="X184" s="52"/>
      <c r="Y184" s="52"/>
      <c r="Z184" s="51"/>
      <c r="AA184" s="54"/>
      <c r="AB184" s="51"/>
      <c r="AC184" s="51"/>
      <c r="AD184" s="51"/>
      <c r="AE184" s="52"/>
      <c r="AF184" s="52"/>
      <c r="AG184" s="52"/>
      <c r="AH184" s="52"/>
      <c r="AI184" s="52"/>
      <c r="AJ184" s="51"/>
      <c r="AK184" s="52"/>
      <c r="AL184" s="52"/>
      <c r="AM184" s="52"/>
      <c r="AN184" s="52"/>
      <c r="AO184" s="51"/>
      <c r="AP184" s="52"/>
      <c r="AQ184" s="52"/>
      <c r="AR184" s="52"/>
      <c r="AS184" s="52"/>
      <c r="AT184" s="51"/>
      <c r="AU184" s="52"/>
      <c r="AV184" s="52"/>
      <c r="AW184" s="52"/>
      <c r="AX184" s="52"/>
      <c r="AY184" s="51"/>
      <c r="AZ184" s="52"/>
      <c r="BA184" s="52"/>
      <c r="BB184" s="52"/>
      <c r="BC184" s="52"/>
      <c r="BD184" s="51"/>
      <c r="BE184" s="55"/>
      <c r="BF184" s="52"/>
      <c r="BG184" s="52"/>
      <c r="BH184" s="52"/>
      <c r="BI184" s="58"/>
      <c r="BJ184" s="52"/>
      <c r="BK184" s="52"/>
      <c r="BL184" s="52"/>
      <c r="BM184" s="52"/>
      <c r="BN184" s="58"/>
      <c r="BO184" s="52"/>
      <c r="BP184" s="52"/>
      <c r="BQ184" s="52"/>
      <c r="BR184" s="52"/>
      <c r="BS184" s="51"/>
      <c r="BT184" s="52"/>
      <c r="BU184" s="52"/>
      <c r="BV184" s="52"/>
      <c r="BW184" s="52"/>
      <c r="BX184" s="51"/>
      <c r="BY184" s="5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  <c r="CV184" s="72"/>
      <c r="CW184" s="72"/>
      <c r="CX184" s="72"/>
      <c r="CY184" s="72"/>
      <c r="CZ184" s="72"/>
      <c r="DA184" s="72"/>
      <c r="DB184" s="72"/>
      <c r="DC184" s="72"/>
      <c r="DD184" s="72"/>
      <c r="DE184" s="72"/>
      <c r="DF184" s="72"/>
      <c r="DG184" s="72"/>
      <c r="DH184" s="72"/>
      <c r="DI184" s="72"/>
      <c r="DJ184" s="72"/>
      <c r="DK184" s="72"/>
      <c r="DL184" s="72"/>
      <c r="DM184" s="72"/>
      <c r="DN184" s="72"/>
      <c r="DO184" s="72"/>
      <c r="DP184" s="72"/>
      <c r="DQ184" s="72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/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/>
      <c r="FU184" s="54"/>
      <c r="FV184" s="54"/>
      <c r="FW184" s="54"/>
      <c r="FX184" s="54"/>
      <c r="FY184" s="54"/>
      <c r="FZ184" s="54"/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/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/>
      <c r="HZ184" s="54"/>
      <c r="IA184" s="54"/>
      <c r="IB184" s="54"/>
      <c r="IC184" s="54"/>
      <c r="ID184" s="54"/>
      <c r="IE184" s="54"/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</row>
    <row x14ac:dyDescent="0.25" r="185" customHeight="1" ht="18">
      <c r="A185" s="54"/>
      <c r="B185" s="50"/>
      <c r="C185" s="249"/>
      <c r="D185" s="249"/>
      <c r="E185" s="249"/>
      <c r="F185" s="249"/>
      <c r="G185" s="50"/>
      <c r="H185" s="52"/>
      <c r="I185" s="52"/>
      <c r="J185" s="52"/>
      <c r="K185" s="52"/>
      <c r="L185" s="52"/>
      <c r="M185" s="52"/>
      <c r="N185" s="52"/>
      <c r="O185" s="52"/>
      <c r="P185" s="52"/>
      <c r="Q185" s="54"/>
      <c r="R185" s="51"/>
      <c r="S185" s="51"/>
      <c r="T185" s="51"/>
      <c r="U185" s="52"/>
      <c r="V185" s="52"/>
      <c r="W185" s="52"/>
      <c r="X185" s="52"/>
      <c r="Y185" s="52"/>
      <c r="Z185" s="51"/>
      <c r="AA185" s="54"/>
      <c r="AB185" s="51"/>
      <c r="AC185" s="51"/>
      <c r="AD185" s="51"/>
      <c r="AE185" s="52"/>
      <c r="AF185" s="52"/>
      <c r="AG185" s="52"/>
      <c r="AH185" s="52"/>
      <c r="AI185" s="52"/>
      <c r="AJ185" s="51"/>
      <c r="AK185" s="52"/>
      <c r="AL185" s="52"/>
      <c r="AM185" s="52"/>
      <c r="AN185" s="52"/>
      <c r="AO185" s="51"/>
      <c r="AP185" s="52"/>
      <c r="AQ185" s="52"/>
      <c r="AR185" s="52"/>
      <c r="AS185" s="52"/>
      <c r="AT185" s="51"/>
      <c r="AU185" s="52"/>
      <c r="AV185" s="52"/>
      <c r="AW185" s="52"/>
      <c r="AX185" s="52"/>
      <c r="AY185" s="51"/>
      <c r="AZ185" s="52"/>
      <c r="BA185" s="52"/>
      <c r="BB185" s="52"/>
      <c r="BC185" s="52"/>
      <c r="BD185" s="51"/>
      <c r="BE185" s="55"/>
      <c r="BF185" s="52"/>
      <c r="BG185" s="52"/>
      <c r="BH185" s="52"/>
      <c r="BI185" s="58"/>
      <c r="BJ185" s="52"/>
      <c r="BK185" s="52"/>
      <c r="BL185" s="52"/>
      <c r="BM185" s="52"/>
      <c r="BN185" s="58"/>
      <c r="BO185" s="52"/>
      <c r="BP185" s="52"/>
      <c r="BQ185" s="52"/>
      <c r="BR185" s="52"/>
      <c r="BS185" s="51"/>
      <c r="BT185" s="52"/>
      <c r="BU185" s="52"/>
      <c r="BV185" s="52"/>
      <c r="BW185" s="52"/>
      <c r="BX185" s="51"/>
      <c r="BY185" s="5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/>
      <c r="FU185" s="54"/>
      <c r="FV185" s="54"/>
      <c r="FW185" s="54"/>
      <c r="FX185" s="54"/>
      <c r="FY185" s="54"/>
      <c r="FZ185" s="54"/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</row>
    <row x14ac:dyDescent="0.25" r="186" customHeight="1" ht="18">
      <c r="A186" s="54"/>
      <c r="B186" s="50"/>
      <c r="C186" s="249"/>
      <c r="D186" s="249"/>
      <c r="E186" s="249"/>
      <c r="F186" s="249"/>
      <c r="G186" s="50"/>
      <c r="H186" s="52"/>
      <c r="I186" s="52"/>
      <c r="J186" s="52"/>
      <c r="K186" s="52"/>
      <c r="L186" s="52"/>
      <c r="M186" s="52"/>
      <c r="N186" s="52"/>
      <c r="O186" s="52"/>
      <c r="P186" s="52"/>
      <c r="Q186" s="54"/>
      <c r="R186" s="51"/>
      <c r="S186" s="51"/>
      <c r="T186" s="51"/>
      <c r="U186" s="52"/>
      <c r="V186" s="52"/>
      <c r="W186" s="52"/>
      <c r="X186" s="52"/>
      <c r="Y186" s="52"/>
      <c r="Z186" s="51"/>
      <c r="AA186" s="54"/>
      <c r="AB186" s="51"/>
      <c r="AC186" s="51"/>
      <c r="AD186" s="51"/>
      <c r="AE186" s="52"/>
      <c r="AF186" s="52"/>
      <c r="AG186" s="52"/>
      <c r="AH186" s="52"/>
      <c r="AI186" s="52"/>
      <c r="AJ186" s="51"/>
      <c r="AK186" s="52"/>
      <c r="AL186" s="52"/>
      <c r="AM186" s="52"/>
      <c r="AN186" s="52"/>
      <c r="AO186" s="51"/>
      <c r="AP186" s="52"/>
      <c r="AQ186" s="52"/>
      <c r="AR186" s="52"/>
      <c r="AS186" s="52"/>
      <c r="AT186" s="51"/>
      <c r="AU186" s="52"/>
      <c r="AV186" s="52"/>
      <c r="AW186" s="52"/>
      <c r="AX186" s="52"/>
      <c r="AY186" s="51"/>
      <c r="AZ186" s="52"/>
      <c r="BA186" s="52"/>
      <c r="BB186" s="52"/>
      <c r="BC186" s="52"/>
      <c r="BD186" s="51"/>
      <c r="BE186" s="55"/>
      <c r="BF186" s="52"/>
      <c r="BG186" s="52"/>
      <c r="BH186" s="52"/>
      <c r="BI186" s="58"/>
      <c r="BJ186" s="52"/>
      <c r="BK186" s="52"/>
      <c r="BL186" s="52"/>
      <c r="BM186" s="52"/>
      <c r="BN186" s="58"/>
      <c r="BO186" s="52"/>
      <c r="BP186" s="52"/>
      <c r="BQ186" s="52"/>
      <c r="BR186" s="52"/>
      <c r="BS186" s="51"/>
      <c r="BT186" s="52"/>
      <c r="BU186" s="52"/>
      <c r="BV186" s="52"/>
      <c r="BW186" s="52"/>
      <c r="BX186" s="51"/>
      <c r="BY186" s="5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/>
      <c r="FP186" s="54"/>
      <c r="FQ186" s="54"/>
      <c r="FR186" s="54"/>
      <c r="FS186" s="54"/>
      <c r="FT186" s="54"/>
      <c r="FU186" s="54"/>
      <c r="FV186" s="54"/>
      <c r="FW186" s="54"/>
      <c r="FX186" s="54"/>
      <c r="FY186" s="54"/>
      <c r="FZ186" s="54"/>
      <c r="GA186" s="54"/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</row>
    <row x14ac:dyDescent="0.25" r="187" customHeight="1" ht="18">
      <c r="A187" s="54"/>
      <c r="B187" s="50"/>
      <c r="C187" s="249"/>
      <c r="D187" s="249"/>
      <c r="E187" s="249"/>
      <c r="F187" s="249"/>
      <c r="G187" s="50"/>
      <c r="H187" s="52"/>
      <c r="I187" s="52"/>
      <c r="J187" s="52"/>
      <c r="K187" s="52"/>
      <c r="L187" s="52"/>
      <c r="M187" s="52"/>
      <c r="N187" s="52"/>
      <c r="O187" s="52"/>
      <c r="P187" s="52"/>
      <c r="Q187" s="54"/>
      <c r="R187" s="51"/>
      <c r="S187" s="51"/>
      <c r="T187" s="51"/>
      <c r="U187" s="52"/>
      <c r="V187" s="52"/>
      <c r="W187" s="52"/>
      <c r="X187" s="52"/>
      <c r="Y187" s="52"/>
      <c r="Z187" s="51"/>
      <c r="AA187" s="54"/>
      <c r="AB187" s="51"/>
      <c r="AC187" s="51"/>
      <c r="AD187" s="51"/>
      <c r="AE187" s="52"/>
      <c r="AF187" s="52"/>
      <c r="AG187" s="52"/>
      <c r="AH187" s="52"/>
      <c r="AI187" s="52"/>
      <c r="AJ187" s="51"/>
      <c r="AK187" s="52"/>
      <c r="AL187" s="52"/>
      <c r="AM187" s="52"/>
      <c r="AN187" s="52"/>
      <c r="AO187" s="51"/>
      <c r="AP187" s="52"/>
      <c r="AQ187" s="52"/>
      <c r="AR187" s="52"/>
      <c r="AS187" s="52"/>
      <c r="AT187" s="51"/>
      <c r="AU187" s="52"/>
      <c r="AV187" s="52"/>
      <c r="AW187" s="52"/>
      <c r="AX187" s="52"/>
      <c r="AY187" s="51"/>
      <c r="AZ187" s="52"/>
      <c r="BA187" s="52"/>
      <c r="BB187" s="52"/>
      <c r="BC187" s="52"/>
      <c r="BD187" s="51"/>
      <c r="BE187" s="55"/>
      <c r="BF187" s="52"/>
      <c r="BG187" s="52"/>
      <c r="BH187" s="52"/>
      <c r="BI187" s="58"/>
      <c r="BJ187" s="52"/>
      <c r="BK187" s="52"/>
      <c r="BL187" s="52"/>
      <c r="BM187" s="52"/>
      <c r="BN187" s="58"/>
      <c r="BO187" s="52"/>
      <c r="BP187" s="52"/>
      <c r="BQ187" s="52"/>
      <c r="BR187" s="52"/>
      <c r="BS187" s="51"/>
      <c r="BT187" s="52"/>
      <c r="BU187" s="52"/>
      <c r="BV187" s="52"/>
      <c r="BW187" s="52"/>
      <c r="BX187" s="51"/>
      <c r="BY187" s="5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/>
      <c r="GC187" s="54"/>
      <c r="GD187" s="54"/>
      <c r="GE187" s="54"/>
      <c r="GF187" s="54"/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</row>
    <row x14ac:dyDescent="0.25" r="188" customHeight="1" ht="18">
      <c r="A188" s="54"/>
      <c r="B188" s="50"/>
      <c r="C188" s="249"/>
      <c r="D188" s="249"/>
      <c r="E188" s="249"/>
      <c r="F188" s="249"/>
      <c r="G188" s="50"/>
      <c r="H188" s="52"/>
      <c r="I188" s="52"/>
      <c r="J188" s="52"/>
      <c r="K188" s="52"/>
      <c r="L188" s="52"/>
      <c r="M188" s="52"/>
      <c r="N188" s="52"/>
      <c r="O188" s="52"/>
      <c r="P188" s="52"/>
      <c r="Q188" s="54"/>
      <c r="R188" s="51"/>
      <c r="S188" s="51"/>
      <c r="T188" s="51"/>
      <c r="U188" s="52"/>
      <c r="V188" s="52"/>
      <c r="W188" s="52"/>
      <c r="X188" s="52"/>
      <c r="Y188" s="52"/>
      <c r="Z188" s="51"/>
      <c r="AA188" s="54"/>
      <c r="AB188" s="51"/>
      <c r="AC188" s="51"/>
      <c r="AD188" s="51"/>
      <c r="AE188" s="52"/>
      <c r="AF188" s="52"/>
      <c r="AG188" s="52"/>
      <c r="AH188" s="52"/>
      <c r="AI188" s="52"/>
      <c r="AJ188" s="51"/>
      <c r="AK188" s="52"/>
      <c r="AL188" s="52"/>
      <c r="AM188" s="52"/>
      <c r="AN188" s="52"/>
      <c r="AO188" s="51"/>
      <c r="AP188" s="52"/>
      <c r="AQ188" s="52"/>
      <c r="AR188" s="52"/>
      <c r="AS188" s="52"/>
      <c r="AT188" s="51"/>
      <c r="AU188" s="52"/>
      <c r="AV188" s="52"/>
      <c r="AW188" s="52"/>
      <c r="AX188" s="52"/>
      <c r="AY188" s="51"/>
      <c r="AZ188" s="52"/>
      <c r="BA188" s="52"/>
      <c r="BB188" s="52"/>
      <c r="BC188" s="52"/>
      <c r="BD188" s="51"/>
      <c r="BE188" s="55"/>
      <c r="BF188" s="52"/>
      <c r="BG188" s="52"/>
      <c r="BH188" s="52"/>
      <c r="BI188" s="58"/>
      <c r="BJ188" s="52"/>
      <c r="BK188" s="52"/>
      <c r="BL188" s="52"/>
      <c r="BM188" s="52"/>
      <c r="BN188" s="58"/>
      <c r="BO188" s="52"/>
      <c r="BP188" s="52"/>
      <c r="BQ188" s="52"/>
      <c r="BR188" s="52"/>
      <c r="BS188" s="51"/>
      <c r="BT188" s="52"/>
      <c r="BU188" s="52"/>
      <c r="BV188" s="52"/>
      <c r="BW188" s="52"/>
      <c r="BX188" s="51"/>
      <c r="BY188" s="5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4"/>
      <c r="EH188" s="54"/>
      <c r="EI188" s="54"/>
      <c r="EJ188" s="54"/>
      <c r="EK188" s="54"/>
      <c r="EL188" s="54"/>
      <c r="EM188" s="54"/>
      <c r="EN188" s="54"/>
      <c r="EO188" s="54"/>
      <c r="EP188" s="54"/>
      <c r="EQ188" s="54"/>
      <c r="ER188" s="54"/>
      <c r="ES188" s="54"/>
      <c r="ET188" s="54"/>
      <c r="EU188" s="54"/>
      <c r="EV188" s="54"/>
      <c r="EW188" s="54"/>
      <c r="EX188" s="54"/>
      <c r="EY188" s="54"/>
      <c r="EZ188" s="54"/>
      <c r="FA188" s="54"/>
      <c r="FB188" s="54"/>
      <c r="FC188" s="54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/>
      <c r="GC188" s="54"/>
      <c r="GD188" s="54"/>
      <c r="GE188" s="54"/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</row>
    <row x14ac:dyDescent="0.25" r="189" customHeight="1" ht="18">
      <c r="A189" s="54"/>
      <c r="B189" s="50"/>
      <c r="C189" s="249"/>
      <c r="D189" s="249"/>
      <c r="E189" s="249"/>
      <c r="F189" s="249"/>
      <c r="G189" s="50"/>
      <c r="H189" s="52"/>
      <c r="I189" s="52"/>
      <c r="J189" s="52"/>
      <c r="K189" s="52"/>
      <c r="L189" s="52"/>
      <c r="M189" s="52"/>
      <c r="N189" s="52"/>
      <c r="O189" s="52"/>
      <c r="P189" s="52"/>
      <c r="Q189" s="54"/>
      <c r="R189" s="51"/>
      <c r="S189" s="51"/>
      <c r="T189" s="51"/>
      <c r="U189" s="52"/>
      <c r="V189" s="52"/>
      <c r="W189" s="52"/>
      <c r="X189" s="52"/>
      <c r="Y189" s="52"/>
      <c r="Z189" s="51"/>
      <c r="AA189" s="54"/>
      <c r="AB189" s="51"/>
      <c r="AC189" s="51"/>
      <c r="AD189" s="51"/>
      <c r="AE189" s="52"/>
      <c r="AF189" s="52"/>
      <c r="AG189" s="52"/>
      <c r="AH189" s="52"/>
      <c r="AI189" s="52"/>
      <c r="AJ189" s="51"/>
      <c r="AK189" s="52"/>
      <c r="AL189" s="52"/>
      <c r="AM189" s="52"/>
      <c r="AN189" s="52"/>
      <c r="AO189" s="51"/>
      <c r="AP189" s="52"/>
      <c r="AQ189" s="52"/>
      <c r="AR189" s="52"/>
      <c r="AS189" s="52"/>
      <c r="AT189" s="51"/>
      <c r="AU189" s="52"/>
      <c r="AV189" s="52"/>
      <c r="AW189" s="52"/>
      <c r="AX189" s="52"/>
      <c r="AY189" s="51"/>
      <c r="AZ189" s="52"/>
      <c r="BA189" s="52"/>
      <c r="BB189" s="52"/>
      <c r="BC189" s="52"/>
      <c r="BD189" s="51"/>
      <c r="BE189" s="55"/>
      <c r="BF189" s="52"/>
      <c r="BG189" s="52"/>
      <c r="BH189" s="52"/>
      <c r="BI189" s="58"/>
      <c r="BJ189" s="52"/>
      <c r="BK189" s="52"/>
      <c r="BL189" s="52"/>
      <c r="BM189" s="52"/>
      <c r="BN189" s="58"/>
      <c r="BO189" s="52"/>
      <c r="BP189" s="52"/>
      <c r="BQ189" s="52"/>
      <c r="BR189" s="52"/>
      <c r="BS189" s="51"/>
      <c r="BT189" s="52"/>
      <c r="BU189" s="52"/>
      <c r="BV189" s="52"/>
      <c r="BW189" s="52"/>
      <c r="BX189" s="51"/>
      <c r="BY189" s="5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/>
      <c r="GD189" s="54"/>
      <c r="GE189" s="54"/>
      <c r="GF189" s="54"/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</row>
    <row x14ac:dyDescent="0.25" r="190" customHeight="1" ht="18">
      <c r="A190" s="54"/>
      <c r="B190" s="50"/>
      <c r="C190" s="249"/>
      <c r="D190" s="249"/>
      <c r="E190" s="249"/>
      <c r="F190" s="249"/>
      <c r="G190" s="50"/>
      <c r="H190" s="52"/>
      <c r="I190" s="52"/>
      <c r="J190" s="52"/>
      <c r="K190" s="52"/>
      <c r="L190" s="52"/>
      <c r="M190" s="52"/>
      <c r="N190" s="52"/>
      <c r="O190" s="52"/>
      <c r="P190" s="52"/>
      <c r="Q190" s="54"/>
      <c r="R190" s="51"/>
      <c r="S190" s="51"/>
      <c r="T190" s="51"/>
      <c r="U190" s="52"/>
      <c r="V190" s="52"/>
      <c r="W190" s="52"/>
      <c r="X190" s="52"/>
      <c r="Y190" s="52"/>
      <c r="Z190" s="51"/>
      <c r="AA190" s="54"/>
      <c r="AB190" s="51"/>
      <c r="AC190" s="51"/>
      <c r="AD190" s="51"/>
      <c r="AE190" s="52"/>
      <c r="AF190" s="52"/>
      <c r="AG190" s="52"/>
      <c r="AH190" s="52"/>
      <c r="AI190" s="52"/>
      <c r="AJ190" s="51"/>
      <c r="AK190" s="52"/>
      <c r="AL190" s="52"/>
      <c r="AM190" s="52"/>
      <c r="AN190" s="52"/>
      <c r="AO190" s="51"/>
      <c r="AP190" s="52"/>
      <c r="AQ190" s="52"/>
      <c r="AR190" s="52"/>
      <c r="AS190" s="52"/>
      <c r="AT190" s="51"/>
      <c r="AU190" s="52"/>
      <c r="AV190" s="52"/>
      <c r="AW190" s="52"/>
      <c r="AX190" s="52"/>
      <c r="AY190" s="51"/>
      <c r="AZ190" s="52"/>
      <c r="BA190" s="52"/>
      <c r="BB190" s="52"/>
      <c r="BC190" s="52"/>
      <c r="BD190" s="51"/>
      <c r="BE190" s="55"/>
      <c r="BF190" s="52"/>
      <c r="BG190" s="52"/>
      <c r="BH190" s="52"/>
      <c r="BI190" s="58"/>
      <c r="BJ190" s="52"/>
      <c r="BK190" s="52"/>
      <c r="BL190" s="52"/>
      <c r="BM190" s="52"/>
      <c r="BN190" s="58"/>
      <c r="BO190" s="52"/>
      <c r="BP190" s="52"/>
      <c r="BQ190" s="52"/>
      <c r="BR190" s="52"/>
      <c r="BS190" s="51"/>
      <c r="BT190" s="52"/>
      <c r="BU190" s="52"/>
      <c r="BV190" s="52"/>
      <c r="BW190" s="52"/>
      <c r="BX190" s="51"/>
      <c r="BY190" s="5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/>
      <c r="EX190" s="54"/>
      <c r="EY190" s="54"/>
      <c r="EZ190" s="54"/>
      <c r="FA190" s="54"/>
      <c r="FB190" s="54"/>
      <c r="FC190" s="54"/>
      <c r="FD190" s="54"/>
      <c r="FE190" s="54"/>
      <c r="FF190" s="54"/>
      <c r="FG190" s="54"/>
      <c r="FH190" s="54"/>
      <c r="FI190" s="54"/>
      <c r="FJ190" s="54"/>
      <c r="FK190" s="54"/>
      <c r="FL190" s="54"/>
      <c r="FM190" s="54"/>
      <c r="FN190" s="54"/>
      <c r="FO190" s="54"/>
      <c r="FP190" s="54"/>
      <c r="FQ190" s="54"/>
      <c r="FR190" s="54"/>
      <c r="FS190" s="54"/>
      <c r="FT190" s="54"/>
      <c r="FU190" s="54"/>
      <c r="FV190" s="54"/>
      <c r="FW190" s="54"/>
      <c r="FX190" s="54"/>
      <c r="FY190" s="54"/>
      <c r="FZ190" s="54"/>
      <c r="GA190" s="54"/>
      <c r="GB190" s="54"/>
      <c r="GC190" s="54"/>
      <c r="GD190" s="54"/>
      <c r="GE190" s="54"/>
      <c r="GF190" s="54"/>
      <c r="GG190" s="54"/>
      <c r="GH190" s="54"/>
      <c r="GI190" s="54"/>
      <c r="GJ190" s="54"/>
      <c r="GK190" s="54"/>
      <c r="GL190" s="54"/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/>
      <c r="IN190" s="54"/>
      <c r="IO190" s="54"/>
      <c r="IP190" s="54"/>
      <c r="IQ190" s="54"/>
      <c r="IR190" s="54"/>
      <c r="IS190" s="54"/>
    </row>
    <row x14ac:dyDescent="0.25" r="191" customHeight="1" ht="18">
      <c r="A191" s="54"/>
      <c r="B191" s="50"/>
      <c r="C191" s="249"/>
      <c r="D191" s="249"/>
      <c r="E191" s="249"/>
      <c r="F191" s="249"/>
      <c r="G191" s="50"/>
      <c r="H191" s="52"/>
      <c r="I191" s="52"/>
      <c r="J191" s="52"/>
      <c r="K191" s="52"/>
      <c r="L191" s="52"/>
      <c r="M191" s="52"/>
      <c r="N191" s="52"/>
      <c r="O191" s="52"/>
      <c r="P191" s="52"/>
      <c r="Q191" s="54"/>
      <c r="R191" s="51"/>
      <c r="S191" s="51"/>
      <c r="T191" s="51"/>
      <c r="U191" s="52"/>
      <c r="V191" s="52"/>
      <c r="W191" s="52"/>
      <c r="X191" s="52"/>
      <c r="Y191" s="52"/>
      <c r="Z191" s="51"/>
      <c r="AA191" s="54"/>
      <c r="AB191" s="51"/>
      <c r="AC191" s="51"/>
      <c r="AD191" s="51"/>
      <c r="AE191" s="52"/>
      <c r="AF191" s="52"/>
      <c r="AG191" s="52"/>
      <c r="AH191" s="52"/>
      <c r="AI191" s="52"/>
      <c r="AJ191" s="51"/>
      <c r="AK191" s="52"/>
      <c r="AL191" s="52"/>
      <c r="AM191" s="52"/>
      <c r="AN191" s="52"/>
      <c r="AO191" s="51"/>
      <c r="AP191" s="52"/>
      <c r="AQ191" s="52"/>
      <c r="AR191" s="52"/>
      <c r="AS191" s="52"/>
      <c r="AT191" s="51"/>
      <c r="AU191" s="52"/>
      <c r="AV191" s="52"/>
      <c r="AW191" s="52"/>
      <c r="AX191" s="52"/>
      <c r="AY191" s="51"/>
      <c r="AZ191" s="52"/>
      <c r="BA191" s="52"/>
      <c r="BB191" s="52"/>
      <c r="BC191" s="52"/>
      <c r="BD191" s="51"/>
      <c r="BE191" s="55"/>
      <c r="BF191" s="52"/>
      <c r="BG191" s="52"/>
      <c r="BH191" s="52"/>
      <c r="BI191" s="58"/>
      <c r="BJ191" s="52"/>
      <c r="BK191" s="52"/>
      <c r="BL191" s="52"/>
      <c r="BM191" s="52"/>
      <c r="BN191" s="58"/>
      <c r="BO191" s="52"/>
      <c r="BP191" s="52"/>
      <c r="BQ191" s="52"/>
      <c r="BR191" s="52"/>
      <c r="BS191" s="51"/>
      <c r="BT191" s="52"/>
      <c r="BU191" s="52"/>
      <c r="BV191" s="52"/>
      <c r="BW191" s="52"/>
      <c r="BX191" s="51"/>
      <c r="BY191" s="5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/>
      <c r="GD191" s="54"/>
      <c r="GE191" s="54"/>
      <c r="GF191" s="54"/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</row>
    <row x14ac:dyDescent="0.25" r="192" customHeight="1" ht="18">
      <c r="A192" s="54"/>
      <c r="B192" s="50"/>
      <c r="C192" s="249"/>
      <c r="D192" s="249"/>
      <c r="E192" s="249"/>
      <c r="F192" s="249"/>
      <c r="G192" s="50"/>
      <c r="H192" s="52"/>
      <c r="I192" s="52"/>
      <c r="J192" s="52"/>
      <c r="K192" s="52"/>
      <c r="L192" s="52"/>
      <c r="M192" s="52"/>
      <c r="N192" s="52"/>
      <c r="O192" s="52"/>
      <c r="P192" s="52"/>
      <c r="Q192" s="54"/>
      <c r="R192" s="51"/>
      <c r="S192" s="51"/>
      <c r="T192" s="51"/>
      <c r="U192" s="52"/>
      <c r="V192" s="52"/>
      <c r="W192" s="52"/>
      <c r="X192" s="52"/>
      <c r="Y192" s="52"/>
      <c r="Z192" s="51"/>
      <c r="AA192" s="54"/>
      <c r="AB192" s="51"/>
      <c r="AC192" s="51"/>
      <c r="AD192" s="51"/>
      <c r="AE192" s="52"/>
      <c r="AF192" s="52"/>
      <c r="AG192" s="52"/>
      <c r="AH192" s="52"/>
      <c r="AI192" s="52"/>
      <c r="AJ192" s="51"/>
      <c r="AK192" s="52"/>
      <c r="AL192" s="52"/>
      <c r="AM192" s="52"/>
      <c r="AN192" s="52"/>
      <c r="AO192" s="51"/>
      <c r="AP192" s="52"/>
      <c r="AQ192" s="52"/>
      <c r="AR192" s="52"/>
      <c r="AS192" s="52"/>
      <c r="AT192" s="51"/>
      <c r="AU192" s="52"/>
      <c r="AV192" s="52"/>
      <c r="AW192" s="52"/>
      <c r="AX192" s="52"/>
      <c r="AY192" s="51"/>
      <c r="AZ192" s="52"/>
      <c r="BA192" s="52"/>
      <c r="BB192" s="52"/>
      <c r="BC192" s="52"/>
      <c r="BD192" s="51"/>
      <c r="BE192" s="55"/>
      <c r="BF192" s="52"/>
      <c r="BG192" s="52"/>
      <c r="BH192" s="52"/>
      <c r="BI192" s="58"/>
      <c r="BJ192" s="52"/>
      <c r="BK192" s="52"/>
      <c r="BL192" s="52"/>
      <c r="BM192" s="52"/>
      <c r="BN192" s="58"/>
      <c r="BO192" s="52"/>
      <c r="BP192" s="52"/>
      <c r="BQ192" s="52"/>
      <c r="BR192" s="52"/>
      <c r="BS192" s="51"/>
      <c r="BT192" s="52"/>
      <c r="BU192" s="52"/>
      <c r="BV192" s="52"/>
      <c r="BW192" s="52"/>
      <c r="BX192" s="51"/>
      <c r="BY192" s="5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  <c r="CV192" s="72"/>
      <c r="CW192" s="72"/>
      <c r="CX192" s="72"/>
      <c r="CY192" s="72"/>
      <c r="CZ192" s="72"/>
      <c r="DA192" s="72"/>
      <c r="DB192" s="72"/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72"/>
      <c r="DP192" s="72"/>
      <c r="DQ192" s="72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/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</row>
    <row x14ac:dyDescent="0.25" r="193" customHeight="1" ht="18">
      <c r="A193" s="54"/>
      <c r="B193" s="50"/>
      <c r="C193" s="249"/>
      <c r="D193" s="249"/>
      <c r="E193" s="249"/>
      <c r="F193" s="249"/>
      <c r="G193" s="50"/>
      <c r="H193" s="52"/>
      <c r="I193" s="52"/>
      <c r="J193" s="52"/>
      <c r="K193" s="52"/>
      <c r="L193" s="52"/>
      <c r="M193" s="52"/>
      <c r="N193" s="52"/>
      <c r="O193" s="52"/>
      <c r="P193" s="52"/>
      <c r="Q193" s="54"/>
      <c r="R193" s="51"/>
      <c r="S193" s="51"/>
      <c r="T193" s="51"/>
      <c r="U193" s="52"/>
      <c r="V193" s="52"/>
      <c r="W193" s="52"/>
      <c r="X193" s="52"/>
      <c r="Y193" s="52"/>
      <c r="Z193" s="51"/>
      <c r="AA193" s="54"/>
      <c r="AB193" s="51"/>
      <c r="AC193" s="51"/>
      <c r="AD193" s="51"/>
      <c r="AE193" s="52"/>
      <c r="AF193" s="52"/>
      <c r="AG193" s="52"/>
      <c r="AH193" s="52"/>
      <c r="AI193" s="52"/>
      <c r="AJ193" s="51"/>
      <c r="AK193" s="52"/>
      <c r="AL193" s="52"/>
      <c r="AM193" s="52"/>
      <c r="AN193" s="52"/>
      <c r="AO193" s="51"/>
      <c r="AP193" s="52"/>
      <c r="AQ193" s="52"/>
      <c r="AR193" s="52"/>
      <c r="AS193" s="52"/>
      <c r="AT193" s="51"/>
      <c r="AU193" s="52"/>
      <c r="AV193" s="52"/>
      <c r="AW193" s="52"/>
      <c r="AX193" s="52"/>
      <c r="AY193" s="51"/>
      <c r="AZ193" s="52"/>
      <c r="BA193" s="52"/>
      <c r="BB193" s="52"/>
      <c r="BC193" s="52"/>
      <c r="BD193" s="51"/>
      <c r="BE193" s="55"/>
      <c r="BF193" s="52"/>
      <c r="BG193" s="52"/>
      <c r="BH193" s="52"/>
      <c r="BI193" s="58"/>
      <c r="BJ193" s="52"/>
      <c r="BK193" s="52"/>
      <c r="BL193" s="52"/>
      <c r="BM193" s="52"/>
      <c r="BN193" s="58"/>
      <c r="BO193" s="52"/>
      <c r="BP193" s="52"/>
      <c r="BQ193" s="52"/>
      <c r="BR193" s="52"/>
      <c r="BS193" s="51"/>
      <c r="BT193" s="52"/>
      <c r="BU193" s="52"/>
      <c r="BV193" s="52"/>
      <c r="BW193" s="52"/>
      <c r="BX193" s="51"/>
      <c r="BY193" s="5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  <c r="CV193" s="72"/>
      <c r="CW193" s="72"/>
      <c r="CX193" s="72"/>
      <c r="CY193" s="72"/>
      <c r="CZ193" s="72"/>
      <c r="DA193" s="72"/>
      <c r="DB193" s="72"/>
      <c r="DC193" s="72"/>
      <c r="DD193" s="72"/>
      <c r="DE193" s="72"/>
      <c r="DF193" s="72"/>
      <c r="DG193" s="72"/>
      <c r="DH193" s="72"/>
      <c r="DI193" s="72"/>
      <c r="DJ193" s="72"/>
      <c r="DK193" s="72"/>
      <c r="DL193" s="72"/>
      <c r="DM193" s="72"/>
      <c r="DN193" s="72"/>
      <c r="DO193" s="72"/>
      <c r="DP193" s="72"/>
      <c r="DQ193" s="72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/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/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/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</row>
    <row x14ac:dyDescent="0.25" r="194" customHeight="1" ht="18">
      <c r="A194" s="54"/>
      <c r="B194" s="50"/>
      <c r="C194" s="249"/>
      <c r="D194" s="249"/>
      <c r="E194" s="249"/>
      <c r="F194" s="249"/>
      <c r="G194" s="50"/>
      <c r="H194" s="52"/>
      <c r="I194" s="52"/>
      <c r="J194" s="52"/>
      <c r="K194" s="52"/>
      <c r="L194" s="52"/>
      <c r="M194" s="52"/>
      <c r="N194" s="52"/>
      <c r="O194" s="52"/>
      <c r="P194" s="52"/>
      <c r="Q194" s="54"/>
      <c r="R194" s="51"/>
      <c r="S194" s="51"/>
      <c r="T194" s="51"/>
      <c r="U194" s="52"/>
      <c r="V194" s="52"/>
      <c r="W194" s="52"/>
      <c r="X194" s="52"/>
      <c r="Y194" s="52"/>
      <c r="Z194" s="51"/>
      <c r="AA194" s="54"/>
      <c r="AB194" s="51"/>
      <c r="AC194" s="51"/>
      <c r="AD194" s="51"/>
      <c r="AE194" s="52"/>
      <c r="AF194" s="52"/>
      <c r="AG194" s="52"/>
      <c r="AH194" s="52"/>
      <c r="AI194" s="52"/>
      <c r="AJ194" s="51"/>
      <c r="AK194" s="52"/>
      <c r="AL194" s="52"/>
      <c r="AM194" s="52"/>
      <c r="AN194" s="52"/>
      <c r="AO194" s="51"/>
      <c r="AP194" s="52"/>
      <c r="AQ194" s="52"/>
      <c r="AR194" s="52"/>
      <c r="AS194" s="52"/>
      <c r="AT194" s="51"/>
      <c r="AU194" s="52"/>
      <c r="AV194" s="52"/>
      <c r="AW194" s="52"/>
      <c r="AX194" s="52"/>
      <c r="AY194" s="51"/>
      <c r="AZ194" s="52"/>
      <c r="BA194" s="52"/>
      <c r="BB194" s="52"/>
      <c r="BC194" s="52"/>
      <c r="BD194" s="51"/>
      <c r="BE194" s="55"/>
      <c r="BF194" s="52"/>
      <c r="BG194" s="52"/>
      <c r="BH194" s="52"/>
      <c r="BI194" s="58"/>
      <c r="BJ194" s="52"/>
      <c r="BK194" s="52"/>
      <c r="BL194" s="52"/>
      <c r="BM194" s="52"/>
      <c r="BN194" s="58"/>
      <c r="BO194" s="52"/>
      <c r="BP194" s="52"/>
      <c r="BQ194" s="52"/>
      <c r="BR194" s="52"/>
      <c r="BS194" s="51"/>
      <c r="BT194" s="52"/>
      <c r="BU194" s="52"/>
      <c r="BV194" s="52"/>
      <c r="BW194" s="52"/>
      <c r="BX194" s="51"/>
      <c r="BY194" s="5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/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</row>
    <row x14ac:dyDescent="0.25" r="195" customHeight="1" ht="18">
      <c r="A195" s="54"/>
      <c r="B195" s="50"/>
      <c r="C195" s="249"/>
      <c r="D195" s="249"/>
      <c r="E195" s="249"/>
      <c r="F195" s="249"/>
      <c r="G195" s="50"/>
      <c r="H195" s="52"/>
      <c r="I195" s="52"/>
      <c r="J195" s="52"/>
      <c r="K195" s="52"/>
      <c r="L195" s="52"/>
      <c r="M195" s="52"/>
      <c r="N195" s="52"/>
      <c r="O195" s="52"/>
      <c r="P195" s="52"/>
      <c r="Q195" s="54"/>
      <c r="R195" s="51"/>
      <c r="S195" s="51"/>
      <c r="T195" s="51"/>
      <c r="U195" s="52"/>
      <c r="V195" s="52"/>
      <c r="W195" s="52"/>
      <c r="X195" s="52"/>
      <c r="Y195" s="52"/>
      <c r="Z195" s="51"/>
      <c r="AA195" s="54"/>
      <c r="AB195" s="51"/>
      <c r="AC195" s="51"/>
      <c r="AD195" s="51"/>
      <c r="AE195" s="52"/>
      <c r="AF195" s="52"/>
      <c r="AG195" s="52"/>
      <c r="AH195" s="52"/>
      <c r="AI195" s="52"/>
      <c r="AJ195" s="51"/>
      <c r="AK195" s="52"/>
      <c r="AL195" s="52"/>
      <c r="AM195" s="52"/>
      <c r="AN195" s="52"/>
      <c r="AO195" s="51"/>
      <c r="AP195" s="52"/>
      <c r="AQ195" s="52"/>
      <c r="AR195" s="52"/>
      <c r="AS195" s="52"/>
      <c r="AT195" s="51"/>
      <c r="AU195" s="52"/>
      <c r="AV195" s="52"/>
      <c r="AW195" s="52"/>
      <c r="AX195" s="52"/>
      <c r="AY195" s="51"/>
      <c r="AZ195" s="52"/>
      <c r="BA195" s="52"/>
      <c r="BB195" s="52"/>
      <c r="BC195" s="52"/>
      <c r="BD195" s="51"/>
      <c r="BE195" s="55"/>
      <c r="BF195" s="52"/>
      <c r="BG195" s="52"/>
      <c r="BH195" s="52"/>
      <c r="BI195" s="58"/>
      <c r="BJ195" s="52"/>
      <c r="BK195" s="52"/>
      <c r="BL195" s="52"/>
      <c r="BM195" s="52"/>
      <c r="BN195" s="58"/>
      <c r="BO195" s="52"/>
      <c r="BP195" s="52"/>
      <c r="BQ195" s="52"/>
      <c r="BR195" s="52"/>
      <c r="BS195" s="51"/>
      <c r="BT195" s="52"/>
      <c r="BU195" s="52"/>
      <c r="BV195" s="52"/>
      <c r="BW195" s="52"/>
      <c r="BX195" s="51"/>
      <c r="BY195" s="5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/>
      <c r="FH195" s="54"/>
      <c r="FI195" s="54"/>
      <c r="FJ195" s="54"/>
      <c r="FK195" s="54"/>
      <c r="FL195" s="54"/>
      <c r="FM195" s="54"/>
      <c r="FN195" s="54"/>
      <c r="FO195" s="54"/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/>
      <c r="GD195" s="54"/>
      <c r="GE195" s="54"/>
      <c r="GF195" s="54"/>
      <c r="GG195" s="54"/>
      <c r="GH195" s="54"/>
      <c r="GI195" s="54"/>
      <c r="GJ195" s="54"/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/>
      <c r="HC195" s="54"/>
      <c r="HD195" s="54"/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/>
      <c r="IB195" s="54"/>
      <c r="IC195" s="54"/>
      <c r="ID195" s="54"/>
      <c r="IE195" s="54"/>
      <c r="IF195" s="54"/>
      <c r="IG195" s="54"/>
      <c r="IH195" s="54"/>
      <c r="II195" s="54"/>
      <c r="IJ195" s="54"/>
      <c r="IK195" s="54"/>
      <c r="IL195" s="54"/>
      <c r="IM195" s="54"/>
      <c r="IN195" s="54"/>
      <c r="IO195" s="54"/>
      <c r="IP195" s="54"/>
      <c r="IQ195" s="54"/>
      <c r="IR195" s="54"/>
      <c r="IS195" s="54"/>
    </row>
    <row x14ac:dyDescent="0.25" r="196" customHeight="1" ht="18">
      <c r="A196" s="54"/>
      <c r="B196" s="50"/>
      <c r="C196" s="249"/>
      <c r="D196" s="249"/>
      <c r="E196" s="249"/>
      <c r="F196" s="249"/>
      <c r="G196" s="50"/>
      <c r="H196" s="52"/>
      <c r="I196" s="52"/>
      <c r="J196" s="52"/>
      <c r="K196" s="52"/>
      <c r="L196" s="52"/>
      <c r="M196" s="52"/>
      <c r="N196" s="52"/>
      <c r="O196" s="52"/>
      <c r="P196" s="52"/>
      <c r="Q196" s="54"/>
      <c r="R196" s="51"/>
      <c r="S196" s="51"/>
      <c r="T196" s="51"/>
      <c r="U196" s="52"/>
      <c r="V196" s="52"/>
      <c r="W196" s="52"/>
      <c r="X196" s="52"/>
      <c r="Y196" s="52"/>
      <c r="Z196" s="51"/>
      <c r="AA196" s="54"/>
      <c r="AB196" s="51"/>
      <c r="AC196" s="51"/>
      <c r="AD196" s="51"/>
      <c r="AE196" s="52"/>
      <c r="AF196" s="52"/>
      <c r="AG196" s="52"/>
      <c r="AH196" s="52"/>
      <c r="AI196" s="52"/>
      <c r="AJ196" s="51"/>
      <c r="AK196" s="52"/>
      <c r="AL196" s="52"/>
      <c r="AM196" s="52"/>
      <c r="AN196" s="52"/>
      <c r="AO196" s="51"/>
      <c r="AP196" s="52"/>
      <c r="AQ196" s="52"/>
      <c r="AR196" s="52"/>
      <c r="AS196" s="52"/>
      <c r="AT196" s="51"/>
      <c r="AU196" s="52"/>
      <c r="AV196" s="52"/>
      <c r="AW196" s="52"/>
      <c r="AX196" s="52"/>
      <c r="AY196" s="51"/>
      <c r="AZ196" s="52"/>
      <c r="BA196" s="52"/>
      <c r="BB196" s="52"/>
      <c r="BC196" s="52"/>
      <c r="BD196" s="51"/>
      <c r="BE196" s="55"/>
      <c r="BF196" s="52"/>
      <c r="BG196" s="52"/>
      <c r="BH196" s="52"/>
      <c r="BI196" s="58"/>
      <c r="BJ196" s="52"/>
      <c r="BK196" s="52"/>
      <c r="BL196" s="52"/>
      <c r="BM196" s="52"/>
      <c r="BN196" s="58"/>
      <c r="BO196" s="52"/>
      <c r="BP196" s="52"/>
      <c r="BQ196" s="52"/>
      <c r="BR196" s="52"/>
      <c r="BS196" s="51"/>
      <c r="BT196" s="52"/>
      <c r="BU196" s="52"/>
      <c r="BV196" s="52"/>
      <c r="BW196" s="52"/>
      <c r="BX196" s="51"/>
      <c r="BY196" s="5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2"/>
      <c r="CZ196" s="72"/>
      <c r="DA196" s="72"/>
      <c r="DB196" s="72"/>
      <c r="DC196" s="72"/>
      <c r="DD196" s="72"/>
      <c r="DE196" s="72"/>
      <c r="DF196" s="72"/>
      <c r="DG196" s="72"/>
      <c r="DH196" s="72"/>
      <c r="DI196" s="72"/>
      <c r="DJ196" s="72"/>
      <c r="DK196" s="72"/>
      <c r="DL196" s="72"/>
      <c r="DM196" s="72"/>
      <c r="DN196" s="72"/>
      <c r="DO196" s="72"/>
      <c r="DP196" s="72"/>
      <c r="DQ196" s="72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/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</row>
    <row x14ac:dyDescent="0.25" r="197" customHeight="1" ht="18">
      <c r="A197" s="54"/>
      <c r="B197" s="50"/>
      <c r="C197" s="249"/>
      <c r="D197" s="249"/>
      <c r="E197" s="249"/>
      <c r="F197" s="249"/>
      <c r="G197" s="50"/>
      <c r="H197" s="52"/>
      <c r="I197" s="52"/>
      <c r="J197" s="52"/>
      <c r="K197" s="52"/>
      <c r="L197" s="52"/>
      <c r="M197" s="52"/>
      <c r="N197" s="52"/>
      <c r="O197" s="52"/>
      <c r="P197" s="52"/>
      <c r="Q197" s="54"/>
      <c r="R197" s="51"/>
      <c r="S197" s="51"/>
      <c r="T197" s="51"/>
      <c r="U197" s="52"/>
      <c r="V197" s="52"/>
      <c r="W197" s="52"/>
      <c r="X197" s="52"/>
      <c r="Y197" s="52"/>
      <c r="Z197" s="51"/>
      <c r="AA197" s="54"/>
      <c r="AB197" s="51"/>
      <c r="AC197" s="51"/>
      <c r="AD197" s="51"/>
      <c r="AE197" s="52"/>
      <c r="AF197" s="52"/>
      <c r="AG197" s="52"/>
      <c r="AH197" s="52"/>
      <c r="AI197" s="52"/>
      <c r="AJ197" s="51"/>
      <c r="AK197" s="52"/>
      <c r="AL197" s="52"/>
      <c r="AM197" s="52"/>
      <c r="AN197" s="52"/>
      <c r="AO197" s="51"/>
      <c r="AP197" s="52"/>
      <c r="AQ197" s="52"/>
      <c r="AR197" s="52"/>
      <c r="AS197" s="52"/>
      <c r="AT197" s="51"/>
      <c r="AU197" s="52"/>
      <c r="AV197" s="52"/>
      <c r="AW197" s="52"/>
      <c r="AX197" s="52"/>
      <c r="AY197" s="51"/>
      <c r="AZ197" s="52"/>
      <c r="BA197" s="52"/>
      <c r="BB197" s="52"/>
      <c r="BC197" s="52"/>
      <c r="BD197" s="51"/>
      <c r="BE197" s="55"/>
      <c r="BF197" s="52"/>
      <c r="BG197" s="52"/>
      <c r="BH197" s="52"/>
      <c r="BI197" s="58"/>
      <c r="BJ197" s="52"/>
      <c r="BK197" s="52"/>
      <c r="BL197" s="52"/>
      <c r="BM197" s="52"/>
      <c r="BN197" s="58"/>
      <c r="BO197" s="52"/>
      <c r="BP197" s="52"/>
      <c r="BQ197" s="52"/>
      <c r="BR197" s="52"/>
      <c r="BS197" s="51"/>
      <c r="BT197" s="52"/>
      <c r="BU197" s="52"/>
      <c r="BV197" s="52"/>
      <c r="BW197" s="52"/>
      <c r="BX197" s="51"/>
      <c r="BY197" s="5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  <c r="CR197" s="72"/>
      <c r="CS197" s="72"/>
      <c r="CT197" s="72"/>
      <c r="CU197" s="72"/>
      <c r="CV197" s="72"/>
      <c r="CW197" s="72"/>
      <c r="CX197" s="72"/>
      <c r="CY197" s="72"/>
      <c r="CZ197" s="72"/>
      <c r="DA197" s="72"/>
      <c r="DB197" s="72"/>
      <c r="DC197" s="72"/>
      <c r="DD197" s="72"/>
      <c r="DE197" s="72"/>
      <c r="DF197" s="72"/>
      <c r="DG197" s="72"/>
      <c r="DH197" s="72"/>
      <c r="DI197" s="72"/>
      <c r="DJ197" s="72"/>
      <c r="DK197" s="72"/>
      <c r="DL197" s="72"/>
      <c r="DM197" s="72"/>
      <c r="DN197" s="72"/>
      <c r="DO197" s="72"/>
      <c r="DP197" s="72"/>
      <c r="DQ197" s="72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/>
      <c r="EM197" s="54"/>
      <c r="EN197" s="54"/>
      <c r="EO197" s="54"/>
      <c r="EP197" s="54"/>
      <c r="EQ197" s="54"/>
      <c r="ER197" s="54"/>
      <c r="ES197" s="54"/>
      <c r="ET197" s="54"/>
      <c r="EU197" s="54"/>
      <c r="EV197" s="54"/>
      <c r="EW197" s="54"/>
      <c r="EX197" s="54"/>
      <c r="EY197" s="54"/>
      <c r="EZ197" s="54"/>
      <c r="FA197" s="54"/>
      <c r="FB197" s="54"/>
      <c r="FC197" s="54"/>
      <c r="FD197" s="54"/>
      <c r="FE197" s="54"/>
      <c r="FF197" s="54"/>
      <c r="FG197" s="54"/>
      <c r="FH197" s="54"/>
      <c r="FI197" s="54"/>
      <c r="FJ197" s="54"/>
      <c r="FK197" s="54"/>
      <c r="FL197" s="54"/>
      <c r="FM197" s="54"/>
      <c r="FN197" s="54"/>
      <c r="FO197" s="54"/>
      <c r="FP197" s="54"/>
      <c r="FQ197" s="54"/>
      <c r="FR197" s="54"/>
      <c r="FS197" s="54"/>
      <c r="FT197" s="54"/>
      <c r="FU197" s="54"/>
      <c r="FV197" s="54"/>
      <c r="FW197" s="54"/>
      <c r="FX197" s="54"/>
      <c r="FY197" s="54"/>
      <c r="FZ197" s="54"/>
      <c r="GA197" s="54"/>
      <c r="GB197" s="54"/>
      <c r="GC197" s="54"/>
      <c r="GD197" s="54"/>
      <c r="GE197" s="54"/>
      <c r="GF197" s="54"/>
      <c r="GG197" s="54"/>
      <c r="GH197" s="54"/>
      <c r="GI197" s="54"/>
      <c r="GJ197" s="54"/>
      <c r="GK197" s="54"/>
      <c r="GL197" s="54"/>
      <c r="GM197" s="54"/>
      <c r="GN197" s="54"/>
      <c r="GO197" s="54"/>
      <c r="GP197" s="54"/>
      <c r="GQ197" s="54"/>
      <c r="GR197" s="54"/>
      <c r="GS197" s="54"/>
      <c r="GT197" s="54"/>
      <c r="GU197" s="54"/>
      <c r="GV197" s="54"/>
      <c r="GW197" s="54"/>
      <c r="GX197" s="54"/>
      <c r="GY197" s="54"/>
      <c r="GZ197" s="54"/>
      <c r="HA197" s="54"/>
      <c r="HB197" s="54"/>
      <c r="HC197" s="54"/>
      <c r="HD197" s="54"/>
      <c r="HE197" s="54"/>
      <c r="HF197" s="54"/>
      <c r="HG197" s="54"/>
      <c r="HH197" s="54"/>
      <c r="HI197" s="54"/>
      <c r="HJ197" s="54"/>
      <c r="HK197" s="54"/>
      <c r="HL197" s="54"/>
      <c r="HM197" s="54"/>
      <c r="HN197" s="54"/>
      <c r="HO197" s="54"/>
      <c r="HP197" s="54"/>
      <c r="HQ197" s="54"/>
      <c r="HR197" s="54"/>
      <c r="HS197" s="54"/>
      <c r="HT197" s="54"/>
      <c r="HU197" s="54"/>
      <c r="HV197" s="54"/>
      <c r="HW197" s="54"/>
      <c r="HX197" s="54"/>
      <c r="HY197" s="54"/>
      <c r="HZ197" s="54"/>
      <c r="IA197" s="54"/>
      <c r="IB197" s="54"/>
      <c r="IC197" s="54"/>
      <c r="ID197" s="54"/>
      <c r="IE197" s="54"/>
      <c r="IF197" s="54"/>
      <c r="IG197" s="54"/>
      <c r="IH197" s="54"/>
      <c r="II197" s="54"/>
      <c r="IJ197" s="54"/>
      <c r="IK197" s="54"/>
      <c r="IL197" s="54"/>
      <c r="IM197" s="54"/>
      <c r="IN197" s="54"/>
      <c r="IO197" s="54"/>
      <c r="IP197" s="54"/>
      <c r="IQ197" s="54"/>
      <c r="IR197" s="54"/>
      <c r="IS197" s="54"/>
    </row>
    <row x14ac:dyDescent="0.25" r="198" customHeight="1" ht="18">
      <c r="A198" s="54"/>
      <c r="B198" s="50"/>
      <c r="C198" s="249"/>
      <c r="D198" s="249"/>
      <c r="E198" s="249"/>
      <c r="F198" s="249"/>
      <c r="G198" s="50"/>
      <c r="H198" s="52"/>
      <c r="I198" s="52"/>
      <c r="J198" s="52"/>
      <c r="K198" s="52"/>
      <c r="L198" s="52"/>
      <c r="M198" s="52"/>
      <c r="N198" s="52"/>
      <c r="O198" s="52"/>
      <c r="P198" s="52"/>
      <c r="Q198" s="54"/>
      <c r="R198" s="51"/>
      <c r="S198" s="51"/>
      <c r="T198" s="51"/>
      <c r="U198" s="52"/>
      <c r="V198" s="52"/>
      <c r="W198" s="52"/>
      <c r="X198" s="52"/>
      <c r="Y198" s="52"/>
      <c r="Z198" s="51"/>
      <c r="AA198" s="54"/>
      <c r="AB198" s="51"/>
      <c r="AC198" s="51"/>
      <c r="AD198" s="51"/>
      <c r="AE198" s="52"/>
      <c r="AF198" s="52"/>
      <c r="AG198" s="52"/>
      <c r="AH198" s="52"/>
      <c r="AI198" s="52"/>
      <c r="AJ198" s="51"/>
      <c r="AK198" s="52"/>
      <c r="AL198" s="52"/>
      <c r="AM198" s="52"/>
      <c r="AN198" s="52"/>
      <c r="AO198" s="51"/>
      <c r="AP198" s="52"/>
      <c r="AQ198" s="52"/>
      <c r="AR198" s="52"/>
      <c r="AS198" s="52"/>
      <c r="AT198" s="51"/>
      <c r="AU198" s="52"/>
      <c r="AV198" s="52"/>
      <c r="AW198" s="52"/>
      <c r="AX198" s="52"/>
      <c r="AY198" s="51"/>
      <c r="AZ198" s="52"/>
      <c r="BA198" s="52"/>
      <c r="BB198" s="52"/>
      <c r="BC198" s="52"/>
      <c r="BD198" s="51"/>
      <c r="BE198" s="55"/>
      <c r="BF198" s="52"/>
      <c r="BG198" s="52"/>
      <c r="BH198" s="52"/>
      <c r="BI198" s="58"/>
      <c r="BJ198" s="52"/>
      <c r="BK198" s="52"/>
      <c r="BL198" s="52"/>
      <c r="BM198" s="52"/>
      <c r="BN198" s="58"/>
      <c r="BO198" s="52"/>
      <c r="BP198" s="52"/>
      <c r="BQ198" s="52"/>
      <c r="BR198" s="52"/>
      <c r="BS198" s="51"/>
      <c r="BT198" s="52"/>
      <c r="BU198" s="52"/>
      <c r="BV198" s="52"/>
      <c r="BW198" s="52"/>
      <c r="BX198" s="51"/>
      <c r="BY198" s="5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  <c r="CV198" s="72"/>
      <c r="CW198" s="72"/>
      <c r="CX198" s="72"/>
      <c r="CY198" s="72"/>
      <c r="CZ198" s="72"/>
      <c r="DA198" s="72"/>
      <c r="DB198" s="72"/>
      <c r="DC198" s="72"/>
      <c r="DD198" s="72"/>
      <c r="DE198" s="72"/>
      <c r="DF198" s="72"/>
      <c r="DG198" s="72"/>
      <c r="DH198" s="72"/>
      <c r="DI198" s="72"/>
      <c r="DJ198" s="72"/>
      <c r="DK198" s="72"/>
      <c r="DL198" s="72"/>
      <c r="DM198" s="72"/>
      <c r="DN198" s="72"/>
      <c r="DO198" s="72"/>
      <c r="DP198" s="72"/>
      <c r="DQ198" s="72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/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</row>
    <row x14ac:dyDescent="0.25" r="199" customHeight="1" ht="18">
      <c r="A199" s="54"/>
      <c r="B199" s="50"/>
      <c r="C199" s="249"/>
      <c r="D199" s="249"/>
      <c r="E199" s="249"/>
      <c r="F199" s="249"/>
      <c r="G199" s="50"/>
      <c r="H199" s="52"/>
      <c r="I199" s="52"/>
      <c r="J199" s="52"/>
      <c r="K199" s="52"/>
      <c r="L199" s="52"/>
      <c r="M199" s="52"/>
      <c r="N199" s="52"/>
      <c r="O199" s="52"/>
      <c r="P199" s="52"/>
      <c r="Q199" s="54"/>
      <c r="R199" s="51"/>
      <c r="S199" s="51"/>
      <c r="T199" s="51"/>
      <c r="U199" s="52"/>
      <c r="V199" s="52"/>
      <c r="W199" s="52"/>
      <c r="X199" s="52"/>
      <c r="Y199" s="52"/>
      <c r="Z199" s="51"/>
      <c r="AA199" s="54"/>
      <c r="AB199" s="51"/>
      <c r="AC199" s="51"/>
      <c r="AD199" s="51"/>
      <c r="AE199" s="52"/>
      <c r="AF199" s="52"/>
      <c r="AG199" s="52"/>
      <c r="AH199" s="52"/>
      <c r="AI199" s="52"/>
      <c r="AJ199" s="51"/>
      <c r="AK199" s="52"/>
      <c r="AL199" s="52"/>
      <c r="AM199" s="52"/>
      <c r="AN199" s="52"/>
      <c r="AO199" s="51"/>
      <c r="AP199" s="52"/>
      <c r="AQ199" s="52"/>
      <c r="AR199" s="52"/>
      <c r="AS199" s="52"/>
      <c r="AT199" s="51"/>
      <c r="AU199" s="52"/>
      <c r="AV199" s="52"/>
      <c r="AW199" s="52"/>
      <c r="AX199" s="52"/>
      <c r="AY199" s="51"/>
      <c r="AZ199" s="52"/>
      <c r="BA199" s="52"/>
      <c r="BB199" s="52"/>
      <c r="BC199" s="52"/>
      <c r="BD199" s="51"/>
      <c r="BE199" s="55"/>
      <c r="BF199" s="52"/>
      <c r="BG199" s="52"/>
      <c r="BH199" s="52"/>
      <c r="BI199" s="58"/>
      <c r="BJ199" s="52"/>
      <c r="BK199" s="52"/>
      <c r="BL199" s="52"/>
      <c r="BM199" s="52"/>
      <c r="BN199" s="58"/>
      <c r="BO199" s="52"/>
      <c r="BP199" s="52"/>
      <c r="BQ199" s="52"/>
      <c r="BR199" s="52"/>
      <c r="BS199" s="51"/>
      <c r="BT199" s="52"/>
      <c r="BU199" s="52"/>
      <c r="BV199" s="52"/>
      <c r="BW199" s="52"/>
      <c r="BX199" s="51"/>
      <c r="BY199" s="5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  <c r="CR199" s="72"/>
      <c r="CS199" s="72"/>
      <c r="CT199" s="72"/>
      <c r="CU199" s="72"/>
      <c r="CV199" s="72"/>
      <c r="CW199" s="72"/>
      <c r="CX199" s="72"/>
      <c r="CY199" s="72"/>
      <c r="CZ199" s="72"/>
      <c r="DA199" s="72"/>
      <c r="DB199" s="72"/>
      <c r="DC199" s="72"/>
      <c r="DD199" s="72"/>
      <c r="DE199" s="72"/>
      <c r="DF199" s="72"/>
      <c r="DG199" s="72"/>
      <c r="DH199" s="72"/>
      <c r="DI199" s="72"/>
      <c r="DJ199" s="72"/>
      <c r="DK199" s="72"/>
      <c r="DL199" s="72"/>
      <c r="DM199" s="72"/>
      <c r="DN199" s="72"/>
      <c r="DO199" s="72"/>
      <c r="DP199" s="72"/>
      <c r="DQ199" s="72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/>
      <c r="GN199" s="54"/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/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</row>
    <row x14ac:dyDescent="0.25" r="200" customHeight="1" ht="18">
      <c r="A200" s="54"/>
      <c r="B200" s="50"/>
      <c r="C200" s="249"/>
      <c r="D200" s="249"/>
      <c r="E200" s="249"/>
      <c r="F200" s="249"/>
      <c r="G200" s="50"/>
      <c r="H200" s="52"/>
      <c r="I200" s="52"/>
      <c r="J200" s="52"/>
      <c r="K200" s="52"/>
      <c r="L200" s="52"/>
      <c r="M200" s="52"/>
      <c r="N200" s="52"/>
      <c r="O200" s="52"/>
      <c r="P200" s="52"/>
      <c r="Q200" s="54"/>
      <c r="R200" s="51"/>
      <c r="S200" s="51"/>
      <c r="T200" s="51"/>
      <c r="U200" s="52"/>
      <c r="V200" s="52"/>
      <c r="W200" s="52"/>
      <c r="X200" s="52"/>
      <c r="Y200" s="52"/>
      <c r="Z200" s="51"/>
      <c r="AA200" s="54"/>
      <c r="AB200" s="51"/>
      <c r="AC200" s="51"/>
      <c r="AD200" s="51"/>
      <c r="AE200" s="52"/>
      <c r="AF200" s="52"/>
      <c r="AG200" s="52"/>
      <c r="AH200" s="52"/>
      <c r="AI200" s="52"/>
      <c r="AJ200" s="51"/>
      <c r="AK200" s="52"/>
      <c r="AL200" s="52"/>
      <c r="AM200" s="52"/>
      <c r="AN200" s="52"/>
      <c r="AO200" s="51"/>
      <c r="AP200" s="52"/>
      <c r="AQ200" s="52"/>
      <c r="AR200" s="52"/>
      <c r="AS200" s="52"/>
      <c r="AT200" s="51"/>
      <c r="AU200" s="52"/>
      <c r="AV200" s="52"/>
      <c r="AW200" s="52"/>
      <c r="AX200" s="52"/>
      <c r="AY200" s="51"/>
      <c r="AZ200" s="52"/>
      <c r="BA200" s="52"/>
      <c r="BB200" s="52"/>
      <c r="BC200" s="52"/>
      <c r="BD200" s="51"/>
      <c r="BE200" s="55"/>
      <c r="BF200" s="52"/>
      <c r="BG200" s="52"/>
      <c r="BH200" s="52"/>
      <c r="BI200" s="58"/>
      <c r="BJ200" s="52"/>
      <c r="BK200" s="52"/>
      <c r="BL200" s="52"/>
      <c r="BM200" s="52"/>
      <c r="BN200" s="58"/>
      <c r="BO200" s="52"/>
      <c r="BP200" s="52"/>
      <c r="BQ200" s="52"/>
      <c r="BR200" s="52"/>
      <c r="BS200" s="51"/>
      <c r="BT200" s="52"/>
      <c r="BU200" s="52"/>
      <c r="BV200" s="52"/>
      <c r="BW200" s="52"/>
      <c r="BX200" s="51"/>
      <c r="BY200" s="5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  <c r="CR200" s="72"/>
      <c r="CS200" s="72"/>
      <c r="CT200" s="72"/>
      <c r="CU200" s="72"/>
      <c r="CV200" s="72"/>
      <c r="CW200" s="72"/>
      <c r="CX200" s="72"/>
      <c r="CY200" s="72"/>
      <c r="CZ200" s="72"/>
      <c r="DA200" s="72"/>
      <c r="DB200" s="72"/>
      <c r="DC200" s="72"/>
      <c r="DD200" s="72"/>
      <c r="DE200" s="72"/>
      <c r="DF200" s="72"/>
      <c r="DG200" s="72"/>
      <c r="DH200" s="72"/>
      <c r="DI200" s="72"/>
      <c r="DJ200" s="72"/>
      <c r="DK200" s="72"/>
      <c r="DL200" s="72"/>
      <c r="DM200" s="72"/>
      <c r="DN200" s="72"/>
      <c r="DO200" s="72"/>
      <c r="DP200" s="72"/>
      <c r="DQ200" s="72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/>
      <c r="GN200" s="54"/>
      <c r="GO200" s="54"/>
      <c r="GP200" s="54"/>
      <c r="GQ200" s="54"/>
      <c r="GR200" s="54"/>
      <c r="GS200" s="54"/>
      <c r="GT200" s="54"/>
      <c r="GU200" s="54"/>
      <c r="GV200" s="54"/>
      <c r="GW200" s="54"/>
      <c r="GX200" s="54"/>
      <c r="GY200" s="54"/>
      <c r="GZ200" s="54"/>
      <c r="HA200" s="54"/>
      <c r="HB200" s="54"/>
      <c r="HC200" s="54"/>
      <c r="HD200" s="54"/>
      <c r="HE200" s="54"/>
      <c r="HF200" s="54"/>
      <c r="HG200" s="54"/>
      <c r="HH200" s="54"/>
      <c r="HI200" s="54"/>
      <c r="HJ200" s="54"/>
      <c r="HK200" s="54"/>
      <c r="HL200" s="54"/>
      <c r="HM200" s="54"/>
      <c r="HN200" s="54"/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</row>
    <row x14ac:dyDescent="0.25" r="201" customHeight="1" ht="18">
      <c r="A201" s="54"/>
      <c r="B201" s="50"/>
      <c r="C201" s="249"/>
      <c r="D201" s="249"/>
      <c r="E201" s="249"/>
      <c r="F201" s="249"/>
      <c r="G201" s="50"/>
      <c r="H201" s="52"/>
      <c r="I201" s="52"/>
      <c r="J201" s="52"/>
      <c r="K201" s="52"/>
      <c r="L201" s="52"/>
      <c r="M201" s="52"/>
      <c r="N201" s="52"/>
      <c r="O201" s="52"/>
      <c r="P201" s="52"/>
      <c r="Q201" s="54"/>
      <c r="R201" s="51"/>
      <c r="S201" s="51"/>
      <c r="T201" s="51"/>
      <c r="U201" s="52"/>
      <c r="V201" s="52"/>
      <c r="W201" s="52"/>
      <c r="X201" s="52"/>
      <c r="Y201" s="52"/>
      <c r="Z201" s="51"/>
      <c r="AA201" s="54"/>
      <c r="AB201" s="51"/>
      <c r="AC201" s="51"/>
      <c r="AD201" s="51"/>
      <c r="AE201" s="52"/>
      <c r="AF201" s="52"/>
      <c r="AG201" s="52"/>
      <c r="AH201" s="52"/>
      <c r="AI201" s="52"/>
      <c r="AJ201" s="51"/>
      <c r="AK201" s="52"/>
      <c r="AL201" s="52"/>
      <c r="AM201" s="52"/>
      <c r="AN201" s="52"/>
      <c r="AO201" s="51"/>
      <c r="AP201" s="52"/>
      <c r="AQ201" s="52"/>
      <c r="AR201" s="52"/>
      <c r="AS201" s="52"/>
      <c r="AT201" s="51"/>
      <c r="AU201" s="52"/>
      <c r="AV201" s="52"/>
      <c r="AW201" s="52"/>
      <c r="AX201" s="52"/>
      <c r="AY201" s="51"/>
      <c r="AZ201" s="52"/>
      <c r="BA201" s="52"/>
      <c r="BB201" s="52"/>
      <c r="BC201" s="52"/>
      <c r="BD201" s="51"/>
      <c r="BE201" s="55"/>
      <c r="BF201" s="52"/>
      <c r="BG201" s="52"/>
      <c r="BH201" s="52"/>
      <c r="BI201" s="58"/>
      <c r="BJ201" s="52"/>
      <c r="BK201" s="52"/>
      <c r="BL201" s="52"/>
      <c r="BM201" s="52"/>
      <c r="BN201" s="58"/>
      <c r="BO201" s="52"/>
      <c r="BP201" s="52"/>
      <c r="BQ201" s="52"/>
      <c r="BR201" s="52"/>
      <c r="BS201" s="51"/>
      <c r="BT201" s="52"/>
      <c r="BU201" s="52"/>
      <c r="BV201" s="52"/>
      <c r="BW201" s="52"/>
      <c r="BX201" s="51"/>
      <c r="BY201" s="5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  <c r="CV201" s="72"/>
      <c r="CW201" s="72"/>
      <c r="CX201" s="72"/>
      <c r="CY201" s="72"/>
      <c r="CZ201" s="72"/>
      <c r="DA201" s="72"/>
      <c r="DB201" s="72"/>
      <c r="DC201" s="72"/>
      <c r="DD201" s="72"/>
      <c r="DE201" s="72"/>
      <c r="DF201" s="72"/>
      <c r="DG201" s="72"/>
      <c r="DH201" s="72"/>
      <c r="DI201" s="72"/>
      <c r="DJ201" s="72"/>
      <c r="DK201" s="72"/>
      <c r="DL201" s="72"/>
      <c r="DM201" s="72"/>
      <c r="DN201" s="72"/>
      <c r="DO201" s="72"/>
      <c r="DP201" s="72"/>
      <c r="DQ201" s="72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/>
      <c r="GN201" s="54"/>
      <c r="GO201" s="54"/>
      <c r="GP201" s="54"/>
      <c r="GQ201" s="54"/>
      <c r="GR201" s="54"/>
      <c r="GS201" s="54"/>
      <c r="GT201" s="54"/>
      <c r="GU201" s="54"/>
      <c r="GV201" s="54"/>
      <c r="GW201" s="54"/>
      <c r="GX201" s="54"/>
      <c r="GY201" s="54"/>
      <c r="GZ201" s="54"/>
      <c r="HA201" s="54"/>
      <c r="HB201" s="54"/>
      <c r="HC201" s="54"/>
      <c r="HD201" s="54"/>
      <c r="HE201" s="54"/>
      <c r="HF201" s="54"/>
      <c r="HG201" s="54"/>
      <c r="HH201" s="54"/>
      <c r="HI201" s="54"/>
      <c r="HJ201" s="54"/>
      <c r="HK201" s="54"/>
      <c r="HL201" s="54"/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/>
      <c r="HY201" s="54"/>
      <c r="HZ201" s="54"/>
      <c r="IA201" s="54"/>
      <c r="IB201" s="54"/>
      <c r="IC201" s="54"/>
      <c r="ID201" s="54"/>
      <c r="IE201" s="54"/>
      <c r="IF201" s="54"/>
      <c r="IG201" s="54"/>
      <c r="IH201" s="54"/>
      <c r="II201" s="54"/>
      <c r="IJ201" s="54"/>
      <c r="IK201" s="54"/>
      <c r="IL201" s="54"/>
      <c r="IM201" s="54"/>
      <c r="IN201" s="54"/>
      <c r="IO201" s="54"/>
      <c r="IP201" s="54"/>
      <c r="IQ201" s="54"/>
      <c r="IR201" s="54"/>
      <c r="IS201" s="54"/>
    </row>
    <row x14ac:dyDescent="0.25" r="202" customHeight="1" ht="18">
      <c r="A202" s="54"/>
      <c r="B202" s="50"/>
      <c r="C202" s="249"/>
      <c r="D202" s="249"/>
      <c r="E202" s="249"/>
      <c r="F202" s="249"/>
      <c r="G202" s="50"/>
      <c r="H202" s="52"/>
      <c r="I202" s="52"/>
      <c r="J202" s="52"/>
      <c r="K202" s="52"/>
      <c r="L202" s="52"/>
      <c r="M202" s="52"/>
      <c r="N202" s="52"/>
      <c r="O202" s="52"/>
      <c r="P202" s="52"/>
      <c r="Q202" s="54"/>
      <c r="R202" s="51"/>
      <c r="S202" s="51"/>
      <c r="T202" s="51"/>
      <c r="U202" s="52"/>
      <c r="V202" s="52"/>
      <c r="W202" s="52"/>
      <c r="X202" s="52"/>
      <c r="Y202" s="52"/>
      <c r="Z202" s="51"/>
      <c r="AA202" s="54"/>
      <c r="AB202" s="51"/>
      <c r="AC202" s="51"/>
      <c r="AD202" s="51"/>
      <c r="AE202" s="52"/>
      <c r="AF202" s="52"/>
      <c r="AG202" s="52"/>
      <c r="AH202" s="52"/>
      <c r="AI202" s="52"/>
      <c r="AJ202" s="51"/>
      <c r="AK202" s="52"/>
      <c r="AL202" s="52"/>
      <c r="AM202" s="52"/>
      <c r="AN202" s="52"/>
      <c r="AO202" s="51"/>
      <c r="AP202" s="52"/>
      <c r="AQ202" s="52"/>
      <c r="AR202" s="52"/>
      <c r="AS202" s="52"/>
      <c r="AT202" s="51"/>
      <c r="AU202" s="52"/>
      <c r="AV202" s="52"/>
      <c r="AW202" s="52"/>
      <c r="AX202" s="52"/>
      <c r="AY202" s="51"/>
      <c r="AZ202" s="52"/>
      <c r="BA202" s="52"/>
      <c r="BB202" s="52"/>
      <c r="BC202" s="52"/>
      <c r="BD202" s="51"/>
      <c r="BE202" s="55"/>
      <c r="BF202" s="52"/>
      <c r="BG202" s="52"/>
      <c r="BH202" s="52"/>
      <c r="BI202" s="58"/>
      <c r="BJ202" s="52"/>
      <c r="BK202" s="52"/>
      <c r="BL202" s="52"/>
      <c r="BM202" s="52"/>
      <c r="BN202" s="58"/>
      <c r="BO202" s="52"/>
      <c r="BP202" s="52"/>
      <c r="BQ202" s="52"/>
      <c r="BR202" s="52"/>
      <c r="BS202" s="51"/>
      <c r="BT202" s="52"/>
      <c r="BU202" s="52"/>
      <c r="BV202" s="52"/>
      <c r="BW202" s="52"/>
      <c r="BX202" s="51"/>
      <c r="BY202" s="5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  <c r="CV202" s="72"/>
      <c r="CW202" s="72"/>
      <c r="CX202" s="72"/>
      <c r="CY202" s="72"/>
      <c r="CZ202" s="72"/>
      <c r="DA202" s="72"/>
      <c r="DB202" s="72"/>
      <c r="DC202" s="72"/>
      <c r="DD202" s="72"/>
      <c r="DE202" s="72"/>
      <c r="DF202" s="72"/>
      <c r="DG202" s="72"/>
      <c r="DH202" s="72"/>
      <c r="DI202" s="72"/>
      <c r="DJ202" s="72"/>
      <c r="DK202" s="72"/>
      <c r="DL202" s="72"/>
      <c r="DM202" s="72"/>
      <c r="DN202" s="72"/>
      <c r="DO202" s="72"/>
      <c r="DP202" s="72"/>
      <c r="DQ202" s="72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/>
      <c r="GN202" s="54"/>
      <c r="GO202" s="54"/>
      <c r="GP202" s="54"/>
      <c r="GQ202" s="54"/>
      <c r="GR202" s="54"/>
      <c r="GS202" s="54"/>
      <c r="GT202" s="54"/>
      <c r="GU202" s="54"/>
      <c r="GV202" s="54"/>
      <c r="GW202" s="54"/>
      <c r="GX202" s="54"/>
      <c r="GY202" s="54"/>
      <c r="GZ202" s="54"/>
      <c r="HA202" s="54"/>
      <c r="HB202" s="54"/>
      <c r="HC202" s="54"/>
      <c r="HD202" s="54"/>
      <c r="HE202" s="54"/>
      <c r="HF202" s="54"/>
      <c r="HG202" s="54"/>
      <c r="HH202" s="54"/>
      <c r="HI202" s="54"/>
      <c r="HJ202" s="54"/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/>
      <c r="II202" s="54"/>
      <c r="IJ202" s="54"/>
      <c r="IK202" s="54"/>
      <c r="IL202" s="54"/>
      <c r="IM202" s="54"/>
      <c r="IN202" s="54"/>
      <c r="IO202" s="54"/>
      <c r="IP202" s="54"/>
      <c r="IQ202" s="54"/>
      <c r="IR202" s="54"/>
      <c r="IS202" s="54"/>
    </row>
    <row x14ac:dyDescent="0.25" r="203" customHeight="1" ht="18">
      <c r="A203" s="54"/>
      <c r="B203" s="50"/>
      <c r="C203" s="249"/>
      <c r="D203" s="249"/>
      <c r="E203" s="249"/>
      <c r="F203" s="249"/>
      <c r="G203" s="50"/>
      <c r="H203" s="52"/>
      <c r="I203" s="52"/>
      <c r="J203" s="52"/>
      <c r="K203" s="52"/>
      <c r="L203" s="52"/>
      <c r="M203" s="52"/>
      <c r="N203" s="52"/>
      <c r="O203" s="52"/>
      <c r="P203" s="52"/>
      <c r="Q203" s="54"/>
      <c r="R203" s="51"/>
      <c r="S203" s="51"/>
      <c r="T203" s="51"/>
      <c r="U203" s="52"/>
      <c r="V203" s="52"/>
      <c r="W203" s="52"/>
      <c r="X203" s="52"/>
      <c r="Y203" s="52"/>
      <c r="Z203" s="51"/>
      <c r="AA203" s="54"/>
      <c r="AB203" s="51"/>
      <c r="AC203" s="51"/>
      <c r="AD203" s="51"/>
      <c r="AE203" s="52"/>
      <c r="AF203" s="52"/>
      <c r="AG203" s="52"/>
      <c r="AH203" s="52"/>
      <c r="AI203" s="52"/>
      <c r="AJ203" s="51"/>
      <c r="AK203" s="52"/>
      <c r="AL203" s="52"/>
      <c r="AM203" s="52"/>
      <c r="AN203" s="52"/>
      <c r="AO203" s="51"/>
      <c r="AP203" s="52"/>
      <c r="AQ203" s="52"/>
      <c r="AR203" s="52"/>
      <c r="AS203" s="52"/>
      <c r="AT203" s="51"/>
      <c r="AU203" s="52"/>
      <c r="AV203" s="52"/>
      <c r="AW203" s="52"/>
      <c r="AX203" s="52"/>
      <c r="AY203" s="51"/>
      <c r="AZ203" s="52"/>
      <c r="BA203" s="52"/>
      <c r="BB203" s="52"/>
      <c r="BC203" s="52"/>
      <c r="BD203" s="51"/>
      <c r="BE203" s="55"/>
      <c r="BF203" s="52"/>
      <c r="BG203" s="52"/>
      <c r="BH203" s="52"/>
      <c r="BI203" s="58"/>
      <c r="BJ203" s="52"/>
      <c r="BK203" s="52"/>
      <c r="BL203" s="52"/>
      <c r="BM203" s="52"/>
      <c r="BN203" s="58"/>
      <c r="BO203" s="52"/>
      <c r="BP203" s="52"/>
      <c r="BQ203" s="52"/>
      <c r="BR203" s="52"/>
      <c r="BS203" s="51"/>
      <c r="BT203" s="52"/>
      <c r="BU203" s="52"/>
      <c r="BV203" s="52"/>
      <c r="BW203" s="52"/>
      <c r="BX203" s="51"/>
      <c r="BY203" s="5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  <c r="CR203" s="72"/>
      <c r="CS203" s="72"/>
      <c r="CT203" s="72"/>
      <c r="CU203" s="72"/>
      <c r="CV203" s="72"/>
      <c r="CW203" s="72"/>
      <c r="CX203" s="72"/>
      <c r="CY203" s="72"/>
      <c r="CZ203" s="72"/>
      <c r="DA203" s="72"/>
      <c r="DB203" s="72"/>
      <c r="DC203" s="72"/>
      <c r="DD203" s="72"/>
      <c r="DE203" s="72"/>
      <c r="DF203" s="72"/>
      <c r="DG203" s="72"/>
      <c r="DH203" s="72"/>
      <c r="DI203" s="72"/>
      <c r="DJ203" s="72"/>
      <c r="DK203" s="72"/>
      <c r="DL203" s="72"/>
      <c r="DM203" s="72"/>
      <c r="DN203" s="72"/>
      <c r="DO203" s="72"/>
      <c r="DP203" s="72"/>
      <c r="DQ203" s="72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/>
      <c r="GN203" s="54"/>
      <c r="GO203" s="54"/>
      <c r="GP203" s="54"/>
      <c r="GQ203" s="54"/>
      <c r="GR203" s="54"/>
      <c r="GS203" s="54"/>
      <c r="GT203" s="54"/>
      <c r="GU203" s="54"/>
      <c r="GV203" s="54"/>
      <c r="GW203" s="54"/>
      <c r="GX203" s="54"/>
      <c r="GY203" s="54"/>
      <c r="GZ203" s="54"/>
      <c r="HA203" s="54"/>
      <c r="HB203" s="54"/>
      <c r="HC203" s="54"/>
      <c r="HD203" s="54"/>
      <c r="HE203" s="54"/>
      <c r="HF203" s="54"/>
      <c r="HG203" s="54"/>
      <c r="HH203" s="54"/>
      <c r="HI203" s="54"/>
      <c r="HJ203" s="54"/>
      <c r="HK203" s="54"/>
      <c r="HL203" s="54"/>
      <c r="HM203" s="54"/>
      <c r="HN203" s="54"/>
      <c r="HO203" s="54"/>
      <c r="HP203" s="54"/>
      <c r="HQ203" s="54"/>
      <c r="HR203" s="54"/>
      <c r="HS203" s="54"/>
      <c r="HT203" s="54"/>
      <c r="HU203" s="54"/>
      <c r="HV203" s="54"/>
      <c r="HW203" s="54"/>
      <c r="HX203" s="54"/>
      <c r="HY203" s="54"/>
      <c r="HZ203" s="54"/>
      <c r="IA203" s="54"/>
      <c r="IB203" s="54"/>
      <c r="IC203" s="54"/>
      <c r="ID203" s="54"/>
      <c r="IE203" s="54"/>
      <c r="IF203" s="54"/>
      <c r="IG203" s="54"/>
      <c r="IH203" s="54"/>
      <c r="II203" s="54"/>
      <c r="IJ203" s="54"/>
      <c r="IK203" s="54"/>
      <c r="IL203" s="54"/>
      <c r="IM203" s="54"/>
      <c r="IN203" s="54"/>
      <c r="IO203" s="54"/>
      <c r="IP203" s="54"/>
      <c r="IQ203" s="54"/>
      <c r="IR203" s="54"/>
      <c r="IS203" s="54"/>
    </row>
    <row x14ac:dyDescent="0.25" r="204" customHeight="1" ht="18">
      <c r="A204" s="54"/>
      <c r="B204" s="50"/>
      <c r="C204" s="249"/>
      <c r="D204" s="249"/>
      <c r="E204" s="249"/>
      <c r="F204" s="249"/>
      <c r="G204" s="50"/>
      <c r="H204" s="52"/>
      <c r="I204" s="52"/>
      <c r="J204" s="52"/>
      <c r="K204" s="52"/>
      <c r="L204" s="52"/>
      <c r="M204" s="52"/>
      <c r="N204" s="52"/>
      <c r="O204" s="52"/>
      <c r="P204" s="52"/>
      <c r="Q204" s="54"/>
      <c r="R204" s="51"/>
      <c r="S204" s="51"/>
      <c r="T204" s="51"/>
      <c r="U204" s="52"/>
      <c r="V204" s="52"/>
      <c r="W204" s="52"/>
      <c r="X204" s="52"/>
      <c r="Y204" s="52"/>
      <c r="Z204" s="51"/>
      <c r="AA204" s="54"/>
      <c r="AB204" s="51"/>
      <c r="AC204" s="51"/>
      <c r="AD204" s="51"/>
      <c r="AE204" s="52"/>
      <c r="AF204" s="52"/>
      <c r="AG204" s="52"/>
      <c r="AH204" s="52"/>
      <c r="AI204" s="52"/>
      <c r="AJ204" s="51"/>
      <c r="AK204" s="52"/>
      <c r="AL204" s="52"/>
      <c r="AM204" s="52"/>
      <c r="AN204" s="52"/>
      <c r="AO204" s="51"/>
      <c r="AP204" s="52"/>
      <c r="AQ204" s="52"/>
      <c r="AR204" s="52"/>
      <c r="AS204" s="52"/>
      <c r="AT204" s="51"/>
      <c r="AU204" s="52"/>
      <c r="AV204" s="52"/>
      <c r="AW204" s="52"/>
      <c r="AX204" s="52"/>
      <c r="AY204" s="51"/>
      <c r="AZ204" s="52"/>
      <c r="BA204" s="52"/>
      <c r="BB204" s="52"/>
      <c r="BC204" s="52"/>
      <c r="BD204" s="51"/>
      <c r="BE204" s="55"/>
      <c r="BF204" s="52"/>
      <c r="BG204" s="52"/>
      <c r="BH204" s="52"/>
      <c r="BI204" s="58"/>
      <c r="BJ204" s="52"/>
      <c r="BK204" s="52"/>
      <c r="BL204" s="52"/>
      <c r="BM204" s="52"/>
      <c r="BN204" s="58"/>
      <c r="BO204" s="52"/>
      <c r="BP204" s="52"/>
      <c r="BQ204" s="52"/>
      <c r="BR204" s="52"/>
      <c r="BS204" s="51"/>
      <c r="BT204" s="52"/>
      <c r="BU204" s="52"/>
      <c r="BV204" s="52"/>
      <c r="BW204" s="52"/>
      <c r="BX204" s="51"/>
      <c r="BY204" s="5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  <c r="CV204" s="72"/>
      <c r="CW204" s="72"/>
      <c r="CX204" s="72"/>
      <c r="CY204" s="72"/>
      <c r="CZ204" s="72"/>
      <c r="DA204" s="72"/>
      <c r="DB204" s="72"/>
      <c r="DC204" s="72"/>
      <c r="DD204" s="72"/>
      <c r="DE204" s="72"/>
      <c r="DF204" s="72"/>
      <c r="DG204" s="72"/>
      <c r="DH204" s="72"/>
      <c r="DI204" s="72"/>
      <c r="DJ204" s="72"/>
      <c r="DK204" s="72"/>
      <c r="DL204" s="72"/>
      <c r="DM204" s="72"/>
      <c r="DN204" s="72"/>
      <c r="DO204" s="72"/>
      <c r="DP204" s="72"/>
      <c r="DQ204" s="72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/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</row>
    <row x14ac:dyDescent="0.25" r="205" customHeight="1" ht="18">
      <c r="A205" s="54"/>
      <c r="B205" s="50"/>
      <c r="C205" s="249"/>
      <c r="D205" s="249"/>
      <c r="E205" s="249"/>
      <c r="F205" s="249"/>
      <c r="G205" s="50"/>
      <c r="H205" s="52"/>
      <c r="I205" s="52"/>
      <c r="J205" s="52"/>
      <c r="K205" s="52"/>
      <c r="L205" s="52"/>
      <c r="M205" s="52"/>
      <c r="N205" s="52"/>
      <c r="O205" s="52"/>
      <c r="P205" s="52"/>
      <c r="Q205" s="54"/>
      <c r="R205" s="51"/>
      <c r="S205" s="51"/>
      <c r="T205" s="51"/>
      <c r="U205" s="52"/>
      <c r="V205" s="52"/>
      <c r="W205" s="52"/>
      <c r="X205" s="52"/>
      <c r="Y205" s="52"/>
      <c r="Z205" s="51"/>
      <c r="AA205" s="54"/>
      <c r="AB205" s="51"/>
      <c r="AC205" s="51"/>
      <c r="AD205" s="51"/>
      <c r="AE205" s="52"/>
      <c r="AF205" s="52"/>
      <c r="AG205" s="52"/>
      <c r="AH205" s="52"/>
      <c r="AI205" s="52"/>
      <c r="AJ205" s="51"/>
      <c r="AK205" s="52"/>
      <c r="AL205" s="52"/>
      <c r="AM205" s="52"/>
      <c r="AN205" s="52"/>
      <c r="AO205" s="51"/>
      <c r="AP205" s="52"/>
      <c r="AQ205" s="52"/>
      <c r="AR205" s="52"/>
      <c r="AS205" s="52"/>
      <c r="AT205" s="51"/>
      <c r="AU205" s="52"/>
      <c r="AV205" s="52"/>
      <c r="AW205" s="52"/>
      <c r="AX205" s="52"/>
      <c r="AY205" s="51"/>
      <c r="AZ205" s="52"/>
      <c r="BA205" s="52"/>
      <c r="BB205" s="52"/>
      <c r="BC205" s="52"/>
      <c r="BD205" s="51"/>
      <c r="BE205" s="55"/>
      <c r="BF205" s="52"/>
      <c r="BG205" s="52"/>
      <c r="BH205" s="52"/>
      <c r="BI205" s="58"/>
      <c r="BJ205" s="52"/>
      <c r="BK205" s="52"/>
      <c r="BL205" s="52"/>
      <c r="BM205" s="52"/>
      <c r="BN205" s="58"/>
      <c r="BO205" s="52"/>
      <c r="BP205" s="52"/>
      <c r="BQ205" s="52"/>
      <c r="BR205" s="52"/>
      <c r="BS205" s="51"/>
      <c r="BT205" s="52"/>
      <c r="BU205" s="52"/>
      <c r="BV205" s="52"/>
      <c r="BW205" s="52"/>
      <c r="BX205" s="51"/>
      <c r="BY205" s="5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/>
      <c r="GN205" s="54"/>
      <c r="GO205" s="54"/>
      <c r="GP205" s="54"/>
      <c r="GQ205" s="54"/>
      <c r="GR205" s="54"/>
      <c r="GS205" s="54"/>
      <c r="GT205" s="54"/>
      <c r="GU205" s="54"/>
      <c r="GV205" s="54"/>
      <c r="GW205" s="54"/>
      <c r="GX205" s="54"/>
      <c r="GY205" s="54"/>
      <c r="GZ205" s="54"/>
      <c r="HA205" s="54"/>
      <c r="HB205" s="54"/>
      <c r="HC205" s="54"/>
      <c r="HD205" s="54"/>
      <c r="HE205" s="54"/>
      <c r="HF205" s="54"/>
      <c r="HG205" s="54"/>
      <c r="HH205" s="54"/>
      <c r="HI205" s="54"/>
      <c r="HJ205" s="54"/>
      <c r="HK205" s="54"/>
      <c r="HL205" s="54"/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</row>
    <row x14ac:dyDescent="0.25" r="206" customHeight="1" ht="18">
      <c r="A206" s="54"/>
      <c r="B206" s="50"/>
      <c r="C206" s="249"/>
      <c r="D206" s="249"/>
      <c r="E206" s="249"/>
      <c r="F206" s="249"/>
      <c r="G206" s="50"/>
      <c r="H206" s="52"/>
      <c r="I206" s="52"/>
      <c r="J206" s="52"/>
      <c r="K206" s="52"/>
      <c r="L206" s="52"/>
      <c r="M206" s="52"/>
      <c r="N206" s="52"/>
      <c r="O206" s="52"/>
      <c r="P206" s="52"/>
      <c r="Q206" s="54"/>
      <c r="R206" s="51"/>
      <c r="S206" s="51"/>
      <c r="T206" s="51"/>
      <c r="U206" s="52"/>
      <c r="V206" s="52"/>
      <c r="W206" s="52"/>
      <c r="X206" s="52"/>
      <c r="Y206" s="52"/>
      <c r="Z206" s="51"/>
      <c r="AA206" s="54"/>
      <c r="AB206" s="51"/>
      <c r="AC206" s="51"/>
      <c r="AD206" s="51"/>
      <c r="AE206" s="52"/>
      <c r="AF206" s="52"/>
      <c r="AG206" s="52"/>
      <c r="AH206" s="52"/>
      <c r="AI206" s="52"/>
      <c r="AJ206" s="51"/>
      <c r="AK206" s="52"/>
      <c r="AL206" s="52"/>
      <c r="AM206" s="52"/>
      <c r="AN206" s="52"/>
      <c r="AO206" s="51"/>
      <c r="AP206" s="52"/>
      <c r="AQ206" s="52"/>
      <c r="AR206" s="52"/>
      <c r="AS206" s="52"/>
      <c r="AT206" s="51"/>
      <c r="AU206" s="52"/>
      <c r="AV206" s="52"/>
      <c r="AW206" s="52"/>
      <c r="AX206" s="52"/>
      <c r="AY206" s="51"/>
      <c r="AZ206" s="52"/>
      <c r="BA206" s="52"/>
      <c r="BB206" s="52"/>
      <c r="BC206" s="52"/>
      <c r="BD206" s="51"/>
      <c r="BE206" s="55"/>
      <c r="BF206" s="52"/>
      <c r="BG206" s="52"/>
      <c r="BH206" s="52"/>
      <c r="BI206" s="58"/>
      <c r="BJ206" s="52"/>
      <c r="BK206" s="52"/>
      <c r="BL206" s="52"/>
      <c r="BM206" s="52"/>
      <c r="BN206" s="58"/>
      <c r="BO206" s="52"/>
      <c r="BP206" s="52"/>
      <c r="BQ206" s="52"/>
      <c r="BR206" s="52"/>
      <c r="BS206" s="51"/>
      <c r="BT206" s="52"/>
      <c r="BU206" s="52"/>
      <c r="BV206" s="52"/>
      <c r="BW206" s="52"/>
      <c r="BX206" s="51"/>
      <c r="BY206" s="5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2"/>
      <c r="DN206" s="72"/>
      <c r="DO206" s="72"/>
      <c r="DP206" s="72"/>
      <c r="DQ206" s="72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/>
      <c r="GV206" s="54"/>
      <c r="GW206" s="54"/>
      <c r="GX206" s="54"/>
      <c r="GY206" s="54"/>
      <c r="GZ206" s="54"/>
      <c r="HA206" s="54"/>
      <c r="HB206" s="54"/>
      <c r="HC206" s="54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</row>
    <row x14ac:dyDescent="0.25" r="207" customHeight="1" ht="18">
      <c r="A207" s="54"/>
      <c r="B207" s="50"/>
      <c r="C207" s="249"/>
      <c r="D207" s="249"/>
      <c r="E207" s="249"/>
      <c r="F207" s="249"/>
      <c r="G207" s="50"/>
      <c r="H207" s="52"/>
      <c r="I207" s="52"/>
      <c r="J207" s="52"/>
      <c r="K207" s="52"/>
      <c r="L207" s="52"/>
      <c r="M207" s="52"/>
      <c r="N207" s="52"/>
      <c r="O207" s="52"/>
      <c r="P207" s="52"/>
      <c r="Q207" s="54"/>
      <c r="R207" s="51"/>
      <c r="S207" s="51"/>
      <c r="T207" s="51"/>
      <c r="U207" s="52"/>
      <c r="V207" s="52"/>
      <c r="W207" s="52"/>
      <c r="X207" s="52"/>
      <c r="Y207" s="52"/>
      <c r="Z207" s="51"/>
      <c r="AA207" s="54"/>
      <c r="AB207" s="51"/>
      <c r="AC207" s="51"/>
      <c r="AD207" s="51"/>
      <c r="AE207" s="52"/>
      <c r="AF207" s="52"/>
      <c r="AG207" s="52"/>
      <c r="AH207" s="52"/>
      <c r="AI207" s="52"/>
      <c r="AJ207" s="51"/>
      <c r="AK207" s="52"/>
      <c r="AL207" s="52"/>
      <c r="AM207" s="52"/>
      <c r="AN207" s="52"/>
      <c r="AO207" s="51"/>
      <c r="AP207" s="52"/>
      <c r="AQ207" s="52"/>
      <c r="AR207" s="52"/>
      <c r="AS207" s="52"/>
      <c r="AT207" s="51"/>
      <c r="AU207" s="52"/>
      <c r="AV207" s="52"/>
      <c r="AW207" s="52"/>
      <c r="AX207" s="52"/>
      <c r="AY207" s="51"/>
      <c r="AZ207" s="52"/>
      <c r="BA207" s="52"/>
      <c r="BB207" s="52"/>
      <c r="BC207" s="52"/>
      <c r="BD207" s="51"/>
      <c r="BE207" s="55"/>
      <c r="BF207" s="52"/>
      <c r="BG207" s="52"/>
      <c r="BH207" s="52"/>
      <c r="BI207" s="58"/>
      <c r="BJ207" s="52"/>
      <c r="BK207" s="52"/>
      <c r="BL207" s="52"/>
      <c r="BM207" s="52"/>
      <c r="BN207" s="58"/>
      <c r="BO207" s="52"/>
      <c r="BP207" s="52"/>
      <c r="BQ207" s="52"/>
      <c r="BR207" s="52"/>
      <c r="BS207" s="51"/>
      <c r="BT207" s="52"/>
      <c r="BU207" s="52"/>
      <c r="BV207" s="52"/>
      <c r="BW207" s="52"/>
      <c r="BX207" s="51"/>
      <c r="BY207" s="5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  <c r="CV207" s="72"/>
      <c r="CW207" s="72"/>
      <c r="CX207" s="72"/>
      <c r="CY207" s="72"/>
      <c r="CZ207" s="72"/>
      <c r="DA207" s="72"/>
      <c r="DB207" s="72"/>
      <c r="DC207" s="72"/>
      <c r="DD207" s="72"/>
      <c r="DE207" s="72"/>
      <c r="DF207" s="72"/>
      <c r="DG207" s="72"/>
      <c r="DH207" s="72"/>
      <c r="DI207" s="72"/>
      <c r="DJ207" s="72"/>
      <c r="DK207" s="72"/>
      <c r="DL207" s="72"/>
      <c r="DM207" s="72"/>
      <c r="DN207" s="72"/>
      <c r="DO207" s="72"/>
      <c r="DP207" s="72"/>
      <c r="DQ207" s="72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/>
      <c r="GT207" s="54"/>
      <c r="GU207" s="54"/>
      <c r="GV207" s="54"/>
      <c r="GW207" s="54"/>
      <c r="GX207" s="54"/>
      <c r="GY207" s="54"/>
      <c r="GZ207" s="54"/>
      <c r="HA207" s="54"/>
      <c r="HB207" s="54"/>
      <c r="HC207" s="54"/>
      <c r="HD207" s="54"/>
      <c r="HE207" s="54"/>
      <c r="HF207" s="54"/>
      <c r="HG207" s="54"/>
      <c r="HH207" s="54"/>
      <c r="HI207" s="54"/>
      <c r="HJ207" s="54"/>
      <c r="HK207" s="54"/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</row>
    <row x14ac:dyDescent="0.25" r="208" customHeight="1" ht="18">
      <c r="A208" s="54"/>
      <c r="B208" s="50"/>
      <c r="C208" s="249"/>
      <c r="D208" s="249"/>
      <c r="E208" s="249"/>
      <c r="F208" s="249"/>
      <c r="G208" s="50"/>
      <c r="H208" s="52"/>
      <c r="I208" s="52"/>
      <c r="J208" s="52"/>
      <c r="K208" s="52"/>
      <c r="L208" s="52"/>
      <c r="M208" s="52"/>
      <c r="N208" s="52"/>
      <c r="O208" s="52"/>
      <c r="P208" s="52"/>
      <c r="Q208" s="54"/>
      <c r="R208" s="51"/>
      <c r="S208" s="51"/>
      <c r="T208" s="51"/>
      <c r="U208" s="52"/>
      <c r="V208" s="52"/>
      <c r="W208" s="52"/>
      <c r="X208" s="52"/>
      <c r="Y208" s="52"/>
      <c r="Z208" s="51"/>
      <c r="AA208" s="54"/>
      <c r="AB208" s="51"/>
      <c r="AC208" s="51"/>
      <c r="AD208" s="51"/>
      <c r="AE208" s="52"/>
      <c r="AF208" s="52"/>
      <c r="AG208" s="52"/>
      <c r="AH208" s="52"/>
      <c r="AI208" s="52"/>
      <c r="AJ208" s="51"/>
      <c r="AK208" s="52"/>
      <c r="AL208" s="52"/>
      <c r="AM208" s="52"/>
      <c r="AN208" s="52"/>
      <c r="AO208" s="51"/>
      <c r="AP208" s="52"/>
      <c r="AQ208" s="52"/>
      <c r="AR208" s="52"/>
      <c r="AS208" s="52"/>
      <c r="AT208" s="51"/>
      <c r="AU208" s="52"/>
      <c r="AV208" s="52"/>
      <c r="AW208" s="52"/>
      <c r="AX208" s="52"/>
      <c r="AY208" s="51"/>
      <c r="AZ208" s="52"/>
      <c r="BA208" s="52"/>
      <c r="BB208" s="52"/>
      <c r="BC208" s="52"/>
      <c r="BD208" s="51"/>
      <c r="BE208" s="55"/>
      <c r="BF208" s="52"/>
      <c r="BG208" s="52"/>
      <c r="BH208" s="52"/>
      <c r="BI208" s="58"/>
      <c r="BJ208" s="52"/>
      <c r="BK208" s="52"/>
      <c r="BL208" s="52"/>
      <c r="BM208" s="52"/>
      <c r="BN208" s="58"/>
      <c r="BO208" s="52"/>
      <c r="BP208" s="52"/>
      <c r="BQ208" s="52"/>
      <c r="BR208" s="52"/>
      <c r="BS208" s="51"/>
      <c r="BT208" s="52"/>
      <c r="BU208" s="52"/>
      <c r="BV208" s="52"/>
      <c r="BW208" s="52"/>
      <c r="BX208" s="51"/>
      <c r="BY208" s="5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  <c r="CV208" s="72"/>
      <c r="CW208" s="72"/>
      <c r="CX208" s="72"/>
      <c r="CY208" s="72"/>
      <c r="CZ208" s="72"/>
      <c r="DA208" s="72"/>
      <c r="DB208" s="72"/>
      <c r="DC208" s="72"/>
      <c r="DD208" s="72"/>
      <c r="DE208" s="72"/>
      <c r="DF208" s="72"/>
      <c r="DG208" s="72"/>
      <c r="DH208" s="72"/>
      <c r="DI208" s="72"/>
      <c r="DJ208" s="72"/>
      <c r="DK208" s="72"/>
      <c r="DL208" s="72"/>
      <c r="DM208" s="72"/>
      <c r="DN208" s="72"/>
      <c r="DO208" s="72"/>
      <c r="DP208" s="72"/>
      <c r="DQ208" s="72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/>
      <c r="GV208" s="54"/>
      <c r="GW208" s="54"/>
      <c r="GX208" s="54"/>
      <c r="GY208" s="54"/>
      <c r="GZ208" s="54"/>
      <c r="HA208" s="54"/>
      <c r="HB208" s="54"/>
      <c r="HC208" s="54"/>
      <c r="HD208" s="54"/>
      <c r="HE208" s="54"/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</row>
    <row x14ac:dyDescent="0.25" r="209" customHeight="1" ht="18">
      <c r="A209" s="54"/>
      <c r="B209" s="50"/>
      <c r="C209" s="249"/>
      <c r="D209" s="249"/>
      <c r="E209" s="249"/>
      <c r="F209" s="249"/>
      <c r="G209" s="50"/>
      <c r="H209" s="52"/>
      <c r="I209" s="52"/>
      <c r="J209" s="52"/>
      <c r="K209" s="52"/>
      <c r="L209" s="52"/>
      <c r="M209" s="52"/>
      <c r="N209" s="52"/>
      <c r="O209" s="52"/>
      <c r="P209" s="52"/>
      <c r="Q209" s="54"/>
      <c r="R209" s="51"/>
      <c r="S209" s="51"/>
      <c r="T209" s="51"/>
      <c r="U209" s="52"/>
      <c r="V209" s="52"/>
      <c r="W209" s="52"/>
      <c r="X209" s="52"/>
      <c r="Y209" s="52"/>
      <c r="Z209" s="51"/>
      <c r="AA209" s="54"/>
      <c r="AB209" s="51"/>
      <c r="AC209" s="51"/>
      <c r="AD209" s="51"/>
      <c r="AE209" s="52"/>
      <c r="AF209" s="52"/>
      <c r="AG209" s="52"/>
      <c r="AH209" s="52"/>
      <c r="AI209" s="52"/>
      <c r="AJ209" s="51"/>
      <c r="AK209" s="52"/>
      <c r="AL209" s="52"/>
      <c r="AM209" s="52"/>
      <c r="AN209" s="52"/>
      <c r="AO209" s="51"/>
      <c r="AP209" s="52"/>
      <c r="AQ209" s="52"/>
      <c r="AR209" s="52"/>
      <c r="AS209" s="52"/>
      <c r="AT209" s="51"/>
      <c r="AU209" s="52"/>
      <c r="AV209" s="52"/>
      <c r="AW209" s="52"/>
      <c r="AX209" s="52"/>
      <c r="AY209" s="51"/>
      <c r="AZ209" s="52"/>
      <c r="BA209" s="52"/>
      <c r="BB209" s="52"/>
      <c r="BC209" s="52"/>
      <c r="BD209" s="51"/>
      <c r="BE209" s="55"/>
      <c r="BF209" s="52"/>
      <c r="BG209" s="52"/>
      <c r="BH209" s="52"/>
      <c r="BI209" s="58"/>
      <c r="BJ209" s="52"/>
      <c r="BK209" s="52"/>
      <c r="BL209" s="52"/>
      <c r="BM209" s="52"/>
      <c r="BN209" s="58"/>
      <c r="BO209" s="52"/>
      <c r="BP209" s="52"/>
      <c r="BQ209" s="52"/>
      <c r="BR209" s="52"/>
      <c r="BS209" s="51"/>
      <c r="BT209" s="52"/>
      <c r="BU209" s="52"/>
      <c r="BV209" s="52"/>
      <c r="BW209" s="52"/>
      <c r="BX209" s="51"/>
      <c r="BY209" s="5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DA209" s="72"/>
      <c r="DB209" s="72"/>
      <c r="DC209" s="72"/>
      <c r="DD209" s="72"/>
      <c r="DE209" s="72"/>
      <c r="DF209" s="72"/>
      <c r="DG209" s="72"/>
      <c r="DH209" s="72"/>
      <c r="DI209" s="72"/>
      <c r="DJ209" s="72"/>
      <c r="DK209" s="72"/>
      <c r="DL209" s="72"/>
      <c r="DM209" s="72"/>
      <c r="DN209" s="72"/>
      <c r="DO209" s="72"/>
      <c r="DP209" s="72"/>
      <c r="DQ209" s="72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/>
      <c r="GN209" s="54"/>
      <c r="GO209" s="54"/>
      <c r="GP209" s="54"/>
      <c r="GQ209" s="54"/>
      <c r="GR209" s="54"/>
      <c r="GS209" s="54"/>
      <c r="GT209" s="54"/>
      <c r="GU209" s="54"/>
      <c r="GV209" s="54"/>
      <c r="GW209" s="54"/>
      <c r="GX209" s="54"/>
      <c r="GY209" s="54"/>
      <c r="GZ209" s="54"/>
      <c r="HA209" s="54"/>
      <c r="HB209" s="54"/>
      <c r="HC209" s="54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/>
    </row>
    <row x14ac:dyDescent="0.25" r="210" customHeight="1" ht="18">
      <c r="A210" s="54"/>
      <c r="B210" s="50"/>
      <c r="C210" s="249"/>
      <c r="D210" s="249"/>
      <c r="E210" s="249"/>
      <c r="F210" s="249"/>
      <c r="G210" s="50"/>
      <c r="H210" s="52"/>
      <c r="I210" s="52"/>
      <c r="J210" s="52"/>
      <c r="K210" s="52"/>
      <c r="L210" s="52"/>
      <c r="M210" s="52"/>
      <c r="N210" s="52"/>
      <c r="O210" s="52"/>
      <c r="P210" s="52"/>
      <c r="Q210" s="54"/>
      <c r="R210" s="51"/>
      <c r="S210" s="51"/>
      <c r="T210" s="51"/>
      <c r="U210" s="52"/>
      <c r="V210" s="52"/>
      <c r="W210" s="52"/>
      <c r="X210" s="52"/>
      <c r="Y210" s="52"/>
      <c r="Z210" s="51"/>
      <c r="AA210" s="54"/>
      <c r="AB210" s="51"/>
      <c r="AC210" s="51"/>
      <c r="AD210" s="51"/>
      <c r="AE210" s="52"/>
      <c r="AF210" s="52"/>
      <c r="AG210" s="52"/>
      <c r="AH210" s="52"/>
      <c r="AI210" s="52"/>
      <c r="AJ210" s="51"/>
      <c r="AK210" s="52"/>
      <c r="AL210" s="52"/>
      <c r="AM210" s="52"/>
      <c r="AN210" s="52"/>
      <c r="AO210" s="51"/>
      <c r="AP210" s="52"/>
      <c r="AQ210" s="52"/>
      <c r="AR210" s="52"/>
      <c r="AS210" s="52"/>
      <c r="AT210" s="51"/>
      <c r="AU210" s="52"/>
      <c r="AV210" s="52"/>
      <c r="AW210" s="52"/>
      <c r="AX210" s="52"/>
      <c r="AY210" s="51"/>
      <c r="AZ210" s="52"/>
      <c r="BA210" s="52"/>
      <c r="BB210" s="52"/>
      <c r="BC210" s="52"/>
      <c r="BD210" s="51"/>
      <c r="BE210" s="55"/>
      <c r="BF210" s="52"/>
      <c r="BG210" s="52"/>
      <c r="BH210" s="52"/>
      <c r="BI210" s="58"/>
      <c r="BJ210" s="52"/>
      <c r="BK210" s="52"/>
      <c r="BL210" s="52"/>
      <c r="BM210" s="52"/>
      <c r="BN210" s="58"/>
      <c r="BO210" s="52"/>
      <c r="BP210" s="52"/>
      <c r="BQ210" s="52"/>
      <c r="BR210" s="52"/>
      <c r="BS210" s="51"/>
      <c r="BT210" s="52"/>
      <c r="BU210" s="52"/>
      <c r="BV210" s="52"/>
      <c r="BW210" s="52"/>
      <c r="BX210" s="51"/>
      <c r="BY210" s="5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  <c r="CV210" s="72"/>
      <c r="CW210" s="72"/>
      <c r="CX210" s="72"/>
      <c r="CY210" s="72"/>
      <c r="CZ210" s="72"/>
      <c r="DA210" s="72"/>
      <c r="DB210" s="72"/>
      <c r="DC210" s="72"/>
      <c r="DD210" s="72"/>
      <c r="DE210" s="72"/>
      <c r="DF210" s="72"/>
      <c r="DG210" s="72"/>
      <c r="DH210" s="72"/>
      <c r="DI210" s="72"/>
      <c r="DJ210" s="72"/>
      <c r="DK210" s="72"/>
      <c r="DL210" s="72"/>
      <c r="DM210" s="72"/>
      <c r="DN210" s="72"/>
      <c r="DO210" s="72"/>
      <c r="DP210" s="72"/>
      <c r="DQ210" s="72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/>
      <c r="GU210" s="54"/>
      <c r="GV210" s="54"/>
      <c r="GW210" s="54"/>
      <c r="GX210" s="54"/>
      <c r="GY210" s="54"/>
      <c r="GZ210" s="54"/>
      <c r="HA210" s="54"/>
      <c r="HB210" s="54"/>
      <c r="HC210" s="54"/>
      <c r="HD210" s="54"/>
      <c r="HE210" s="54"/>
      <c r="HF210" s="54"/>
      <c r="HG210" s="54"/>
      <c r="HH210" s="54"/>
      <c r="HI210" s="54"/>
      <c r="HJ210" s="54"/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</row>
    <row x14ac:dyDescent="0.25" r="211" customHeight="1" ht="18">
      <c r="A211" s="54"/>
      <c r="B211" s="50"/>
      <c r="C211" s="249"/>
      <c r="D211" s="249"/>
      <c r="E211" s="249"/>
      <c r="F211" s="249"/>
      <c r="G211" s="50"/>
      <c r="H211" s="52"/>
      <c r="I211" s="52"/>
      <c r="J211" s="52"/>
      <c r="K211" s="52"/>
      <c r="L211" s="52"/>
      <c r="M211" s="52"/>
      <c r="N211" s="52"/>
      <c r="O211" s="52"/>
      <c r="P211" s="52"/>
      <c r="Q211" s="54"/>
      <c r="R211" s="51"/>
      <c r="S211" s="51"/>
      <c r="T211" s="51"/>
      <c r="U211" s="52"/>
      <c r="V211" s="52"/>
      <c r="W211" s="52"/>
      <c r="X211" s="52"/>
      <c r="Y211" s="52"/>
      <c r="Z211" s="51"/>
      <c r="AA211" s="54"/>
      <c r="AB211" s="51"/>
      <c r="AC211" s="51"/>
      <c r="AD211" s="51"/>
      <c r="AE211" s="52"/>
      <c r="AF211" s="52"/>
      <c r="AG211" s="52"/>
      <c r="AH211" s="52"/>
      <c r="AI211" s="52"/>
      <c r="AJ211" s="51"/>
      <c r="AK211" s="52"/>
      <c r="AL211" s="52"/>
      <c r="AM211" s="52"/>
      <c r="AN211" s="52"/>
      <c r="AO211" s="51"/>
      <c r="AP211" s="52"/>
      <c r="AQ211" s="52"/>
      <c r="AR211" s="52"/>
      <c r="AS211" s="52"/>
      <c r="AT211" s="51"/>
      <c r="AU211" s="52"/>
      <c r="AV211" s="52"/>
      <c r="AW211" s="52"/>
      <c r="AX211" s="52"/>
      <c r="AY211" s="51"/>
      <c r="AZ211" s="52"/>
      <c r="BA211" s="52"/>
      <c r="BB211" s="52"/>
      <c r="BC211" s="52"/>
      <c r="BD211" s="51"/>
      <c r="BE211" s="55"/>
      <c r="BF211" s="52"/>
      <c r="BG211" s="52"/>
      <c r="BH211" s="52"/>
      <c r="BI211" s="58"/>
      <c r="BJ211" s="52"/>
      <c r="BK211" s="52"/>
      <c r="BL211" s="52"/>
      <c r="BM211" s="52"/>
      <c r="BN211" s="58"/>
      <c r="BO211" s="52"/>
      <c r="BP211" s="52"/>
      <c r="BQ211" s="52"/>
      <c r="BR211" s="52"/>
      <c r="BS211" s="51"/>
      <c r="BT211" s="52"/>
      <c r="BU211" s="52"/>
      <c r="BV211" s="52"/>
      <c r="BW211" s="52"/>
      <c r="BX211" s="51"/>
      <c r="BY211" s="5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  <c r="CV211" s="72"/>
      <c r="CW211" s="72"/>
      <c r="CX211" s="72"/>
      <c r="CY211" s="72"/>
      <c r="CZ211" s="72"/>
      <c r="DA211" s="72"/>
      <c r="DB211" s="72"/>
      <c r="DC211" s="72"/>
      <c r="DD211" s="72"/>
      <c r="DE211" s="72"/>
      <c r="DF211" s="72"/>
      <c r="DG211" s="72"/>
      <c r="DH211" s="72"/>
      <c r="DI211" s="72"/>
      <c r="DJ211" s="72"/>
      <c r="DK211" s="72"/>
      <c r="DL211" s="72"/>
      <c r="DM211" s="72"/>
      <c r="DN211" s="72"/>
      <c r="DO211" s="72"/>
      <c r="DP211" s="72"/>
      <c r="DQ211" s="72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/>
      <c r="GY211" s="54"/>
      <c r="GZ211" s="54"/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</row>
    <row x14ac:dyDescent="0.25" r="212" customHeight="1" ht="18">
      <c r="A212" s="54"/>
      <c r="B212" s="50"/>
      <c r="C212" s="249"/>
      <c r="D212" s="249"/>
      <c r="E212" s="249"/>
      <c r="F212" s="249"/>
      <c r="G212" s="50"/>
      <c r="H212" s="52"/>
      <c r="I212" s="52"/>
      <c r="J212" s="52"/>
      <c r="K212" s="52"/>
      <c r="L212" s="52"/>
      <c r="M212" s="52"/>
      <c r="N212" s="52"/>
      <c r="O212" s="52"/>
      <c r="P212" s="52"/>
      <c r="Q212" s="54"/>
      <c r="R212" s="51"/>
      <c r="S212" s="51"/>
      <c r="T212" s="51"/>
      <c r="U212" s="52"/>
      <c r="V212" s="52"/>
      <c r="W212" s="52"/>
      <c r="X212" s="52"/>
      <c r="Y212" s="52"/>
      <c r="Z212" s="51"/>
      <c r="AA212" s="54"/>
      <c r="AB212" s="51"/>
      <c r="AC212" s="51"/>
      <c r="AD212" s="51"/>
      <c r="AE212" s="52"/>
      <c r="AF212" s="52"/>
      <c r="AG212" s="52"/>
      <c r="AH212" s="52"/>
      <c r="AI212" s="52"/>
      <c r="AJ212" s="51"/>
      <c r="AK212" s="52"/>
      <c r="AL212" s="52"/>
      <c r="AM212" s="52"/>
      <c r="AN212" s="52"/>
      <c r="AO212" s="51"/>
      <c r="AP212" s="52"/>
      <c r="AQ212" s="52"/>
      <c r="AR212" s="52"/>
      <c r="AS212" s="52"/>
      <c r="AT212" s="51"/>
      <c r="AU212" s="52"/>
      <c r="AV212" s="52"/>
      <c r="AW212" s="52"/>
      <c r="AX212" s="52"/>
      <c r="AY212" s="51"/>
      <c r="AZ212" s="52"/>
      <c r="BA212" s="52"/>
      <c r="BB212" s="52"/>
      <c r="BC212" s="52"/>
      <c r="BD212" s="51"/>
      <c r="BE212" s="55"/>
      <c r="BF212" s="52"/>
      <c r="BG212" s="52"/>
      <c r="BH212" s="52"/>
      <c r="BI212" s="58"/>
      <c r="BJ212" s="52"/>
      <c r="BK212" s="52"/>
      <c r="BL212" s="52"/>
      <c r="BM212" s="52"/>
      <c r="BN212" s="58"/>
      <c r="BO212" s="52"/>
      <c r="BP212" s="52"/>
      <c r="BQ212" s="52"/>
      <c r="BR212" s="52"/>
      <c r="BS212" s="51"/>
      <c r="BT212" s="52"/>
      <c r="BU212" s="52"/>
      <c r="BV212" s="52"/>
      <c r="BW212" s="52"/>
      <c r="BX212" s="51"/>
      <c r="BY212" s="5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F212" s="72"/>
      <c r="DG212" s="72"/>
      <c r="DH212" s="72"/>
      <c r="DI212" s="72"/>
      <c r="DJ212" s="72"/>
      <c r="DK212" s="72"/>
      <c r="DL212" s="72"/>
      <c r="DM212" s="72"/>
      <c r="DN212" s="72"/>
      <c r="DO212" s="72"/>
      <c r="DP212" s="72"/>
      <c r="DQ212" s="72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/>
      <c r="GV212" s="54"/>
      <c r="GW212" s="54"/>
      <c r="GX212" s="54"/>
      <c r="GY212" s="54"/>
      <c r="GZ212" s="54"/>
      <c r="HA212" s="54"/>
      <c r="HB212" s="54"/>
      <c r="HC212" s="54"/>
      <c r="HD212" s="54"/>
      <c r="HE212" s="54"/>
      <c r="HF212" s="54"/>
      <c r="HG212" s="54"/>
      <c r="HH212" s="54"/>
      <c r="HI212" s="54"/>
      <c r="HJ212" s="54"/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</row>
    <row x14ac:dyDescent="0.25" r="213" customHeight="1" ht="18">
      <c r="A213" s="54"/>
      <c r="B213" s="50"/>
      <c r="C213" s="249"/>
      <c r="D213" s="249"/>
      <c r="E213" s="249"/>
      <c r="F213" s="249"/>
      <c r="G213" s="50"/>
      <c r="H213" s="52"/>
      <c r="I213" s="52"/>
      <c r="J213" s="52"/>
      <c r="K213" s="52"/>
      <c r="L213" s="52"/>
      <c r="M213" s="52"/>
      <c r="N213" s="52"/>
      <c r="O213" s="52"/>
      <c r="P213" s="52"/>
      <c r="Q213" s="54"/>
      <c r="R213" s="51"/>
      <c r="S213" s="51"/>
      <c r="T213" s="51"/>
      <c r="U213" s="52"/>
      <c r="V213" s="52"/>
      <c r="W213" s="52"/>
      <c r="X213" s="52"/>
      <c r="Y213" s="52"/>
      <c r="Z213" s="51"/>
      <c r="AA213" s="54"/>
      <c r="AB213" s="51"/>
      <c r="AC213" s="51"/>
      <c r="AD213" s="51"/>
      <c r="AE213" s="52"/>
      <c r="AF213" s="52"/>
      <c r="AG213" s="52"/>
      <c r="AH213" s="52"/>
      <c r="AI213" s="52"/>
      <c r="AJ213" s="51"/>
      <c r="AK213" s="52"/>
      <c r="AL213" s="52"/>
      <c r="AM213" s="52"/>
      <c r="AN213" s="52"/>
      <c r="AO213" s="51"/>
      <c r="AP213" s="52"/>
      <c r="AQ213" s="52"/>
      <c r="AR213" s="52"/>
      <c r="AS213" s="52"/>
      <c r="AT213" s="51"/>
      <c r="AU213" s="52"/>
      <c r="AV213" s="52"/>
      <c r="AW213" s="52"/>
      <c r="AX213" s="52"/>
      <c r="AY213" s="51"/>
      <c r="AZ213" s="52"/>
      <c r="BA213" s="52"/>
      <c r="BB213" s="52"/>
      <c r="BC213" s="52"/>
      <c r="BD213" s="51"/>
      <c r="BE213" s="55"/>
      <c r="BF213" s="52"/>
      <c r="BG213" s="52"/>
      <c r="BH213" s="52"/>
      <c r="BI213" s="58"/>
      <c r="BJ213" s="52"/>
      <c r="BK213" s="52"/>
      <c r="BL213" s="52"/>
      <c r="BM213" s="52"/>
      <c r="BN213" s="58"/>
      <c r="BO213" s="52"/>
      <c r="BP213" s="52"/>
      <c r="BQ213" s="52"/>
      <c r="BR213" s="52"/>
      <c r="BS213" s="51"/>
      <c r="BT213" s="52"/>
      <c r="BU213" s="52"/>
      <c r="BV213" s="52"/>
      <c r="BW213" s="52"/>
      <c r="BX213" s="51"/>
      <c r="BY213" s="5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F213" s="72"/>
      <c r="DG213" s="72"/>
      <c r="DH213" s="72"/>
      <c r="DI213" s="72"/>
      <c r="DJ213" s="72"/>
      <c r="DK213" s="72"/>
      <c r="DL213" s="72"/>
      <c r="DM213" s="72"/>
      <c r="DN213" s="72"/>
      <c r="DO213" s="72"/>
      <c r="DP213" s="72"/>
      <c r="DQ213" s="72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/>
      <c r="GM213" s="54"/>
      <c r="GN213" s="54"/>
      <c r="GO213" s="54"/>
      <c r="GP213" s="54"/>
      <c r="GQ213" s="54"/>
      <c r="GR213" s="54"/>
      <c r="GS213" s="54"/>
      <c r="GT213" s="54"/>
      <c r="GU213" s="54"/>
      <c r="GV213" s="54"/>
      <c r="GW213" s="54"/>
      <c r="GX213" s="54"/>
      <c r="GY213" s="54"/>
      <c r="GZ213" s="54"/>
      <c r="HA213" s="54"/>
      <c r="HB213" s="54"/>
      <c r="HC213" s="54"/>
      <c r="HD213" s="54"/>
      <c r="HE213" s="54"/>
      <c r="HF213" s="54"/>
      <c r="HG213" s="54"/>
      <c r="HH213" s="54"/>
      <c r="HI213" s="54"/>
      <c r="HJ213" s="54"/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/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/>
      <c r="II213" s="54"/>
      <c r="IJ213" s="54"/>
      <c r="IK213" s="54"/>
      <c r="IL213" s="54"/>
      <c r="IM213" s="54"/>
      <c r="IN213" s="54"/>
      <c r="IO213" s="54"/>
      <c r="IP213" s="54"/>
      <c r="IQ213" s="54"/>
      <c r="IR213" s="54"/>
      <c r="IS213" s="54"/>
    </row>
    <row x14ac:dyDescent="0.25" r="214" customHeight="1" ht="18">
      <c r="A214" s="54"/>
      <c r="B214" s="50"/>
      <c r="C214" s="249"/>
      <c r="D214" s="249"/>
      <c r="E214" s="249"/>
      <c r="F214" s="249"/>
      <c r="G214" s="50"/>
      <c r="H214" s="52"/>
      <c r="I214" s="52"/>
      <c r="J214" s="52"/>
      <c r="K214" s="52"/>
      <c r="L214" s="52"/>
      <c r="M214" s="52"/>
      <c r="N214" s="52"/>
      <c r="O214" s="52"/>
      <c r="P214" s="52"/>
      <c r="Q214" s="54"/>
      <c r="R214" s="51"/>
      <c r="S214" s="51"/>
      <c r="T214" s="51"/>
      <c r="U214" s="52"/>
      <c r="V214" s="52"/>
      <c r="W214" s="52"/>
      <c r="X214" s="52"/>
      <c r="Y214" s="52"/>
      <c r="Z214" s="51"/>
      <c r="AA214" s="54"/>
      <c r="AB214" s="51"/>
      <c r="AC214" s="51"/>
      <c r="AD214" s="51"/>
      <c r="AE214" s="52"/>
      <c r="AF214" s="52"/>
      <c r="AG214" s="52"/>
      <c r="AH214" s="52"/>
      <c r="AI214" s="52"/>
      <c r="AJ214" s="51"/>
      <c r="AK214" s="52"/>
      <c r="AL214" s="52"/>
      <c r="AM214" s="52"/>
      <c r="AN214" s="52"/>
      <c r="AO214" s="51"/>
      <c r="AP214" s="52"/>
      <c r="AQ214" s="52"/>
      <c r="AR214" s="52"/>
      <c r="AS214" s="52"/>
      <c r="AT214" s="51"/>
      <c r="AU214" s="52"/>
      <c r="AV214" s="52"/>
      <c r="AW214" s="52"/>
      <c r="AX214" s="52"/>
      <c r="AY214" s="51"/>
      <c r="AZ214" s="52"/>
      <c r="BA214" s="52"/>
      <c r="BB214" s="52"/>
      <c r="BC214" s="52"/>
      <c r="BD214" s="51"/>
      <c r="BE214" s="55"/>
      <c r="BF214" s="52"/>
      <c r="BG214" s="52"/>
      <c r="BH214" s="52"/>
      <c r="BI214" s="58"/>
      <c r="BJ214" s="52"/>
      <c r="BK214" s="52"/>
      <c r="BL214" s="52"/>
      <c r="BM214" s="52"/>
      <c r="BN214" s="58"/>
      <c r="BO214" s="52"/>
      <c r="BP214" s="52"/>
      <c r="BQ214" s="52"/>
      <c r="BR214" s="52"/>
      <c r="BS214" s="51"/>
      <c r="BT214" s="52"/>
      <c r="BU214" s="52"/>
      <c r="BV214" s="52"/>
      <c r="BW214" s="52"/>
      <c r="BX214" s="51"/>
      <c r="BY214" s="5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  <c r="CR214" s="72"/>
      <c r="CS214" s="72"/>
      <c r="CT214" s="72"/>
      <c r="CU214" s="72"/>
      <c r="CV214" s="72"/>
      <c r="CW214" s="72"/>
      <c r="CX214" s="72"/>
      <c r="CY214" s="72"/>
      <c r="CZ214" s="72"/>
      <c r="DA214" s="72"/>
      <c r="DB214" s="72"/>
      <c r="DC214" s="72"/>
      <c r="DD214" s="72"/>
      <c r="DE214" s="72"/>
      <c r="DF214" s="72"/>
      <c r="DG214" s="72"/>
      <c r="DH214" s="72"/>
      <c r="DI214" s="72"/>
      <c r="DJ214" s="72"/>
      <c r="DK214" s="72"/>
      <c r="DL214" s="72"/>
      <c r="DM214" s="72"/>
      <c r="DN214" s="72"/>
      <c r="DO214" s="72"/>
      <c r="DP214" s="72"/>
      <c r="DQ214" s="72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/>
      <c r="GN214" s="54"/>
      <c r="GO214" s="54"/>
      <c r="GP214" s="54"/>
      <c r="GQ214" s="54"/>
      <c r="GR214" s="54"/>
      <c r="GS214" s="54"/>
      <c r="GT214" s="54"/>
      <c r="GU214" s="54"/>
      <c r="GV214" s="54"/>
      <c r="GW214" s="54"/>
      <c r="GX214" s="54"/>
      <c r="GY214" s="54"/>
      <c r="GZ214" s="54"/>
      <c r="HA214" s="54"/>
      <c r="HB214" s="54"/>
      <c r="HC214" s="54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</row>
    <row x14ac:dyDescent="0.25" r="215" customHeight="1" ht="18">
      <c r="A215" s="54"/>
      <c r="B215" s="50"/>
      <c r="C215" s="249"/>
      <c r="D215" s="249"/>
      <c r="E215" s="249"/>
      <c r="F215" s="249"/>
      <c r="G215" s="50"/>
      <c r="H215" s="52"/>
      <c r="I215" s="52"/>
      <c r="J215" s="52"/>
      <c r="K215" s="52"/>
      <c r="L215" s="52"/>
      <c r="M215" s="52"/>
      <c r="N215" s="52"/>
      <c r="O215" s="52"/>
      <c r="P215" s="52"/>
      <c r="Q215" s="54"/>
      <c r="R215" s="51"/>
      <c r="S215" s="51"/>
      <c r="T215" s="51"/>
      <c r="U215" s="52"/>
      <c r="V215" s="52"/>
      <c r="W215" s="52"/>
      <c r="X215" s="52"/>
      <c r="Y215" s="52"/>
      <c r="Z215" s="51"/>
      <c r="AA215" s="54"/>
      <c r="AB215" s="51"/>
      <c r="AC215" s="51"/>
      <c r="AD215" s="51"/>
      <c r="AE215" s="52"/>
      <c r="AF215" s="52"/>
      <c r="AG215" s="52"/>
      <c r="AH215" s="52"/>
      <c r="AI215" s="52"/>
      <c r="AJ215" s="51"/>
      <c r="AK215" s="52"/>
      <c r="AL215" s="52"/>
      <c r="AM215" s="52"/>
      <c r="AN215" s="52"/>
      <c r="AO215" s="51"/>
      <c r="AP215" s="52"/>
      <c r="AQ215" s="52"/>
      <c r="AR215" s="52"/>
      <c r="AS215" s="52"/>
      <c r="AT215" s="51"/>
      <c r="AU215" s="52"/>
      <c r="AV215" s="52"/>
      <c r="AW215" s="52"/>
      <c r="AX215" s="52"/>
      <c r="AY215" s="51"/>
      <c r="AZ215" s="52"/>
      <c r="BA215" s="52"/>
      <c r="BB215" s="52"/>
      <c r="BC215" s="52"/>
      <c r="BD215" s="51"/>
      <c r="BE215" s="55"/>
      <c r="BF215" s="52"/>
      <c r="BG215" s="52"/>
      <c r="BH215" s="52"/>
      <c r="BI215" s="58"/>
      <c r="BJ215" s="52"/>
      <c r="BK215" s="52"/>
      <c r="BL215" s="52"/>
      <c r="BM215" s="52"/>
      <c r="BN215" s="58"/>
      <c r="BO215" s="52"/>
      <c r="BP215" s="52"/>
      <c r="BQ215" s="52"/>
      <c r="BR215" s="52"/>
      <c r="BS215" s="51"/>
      <c r="BT215" s="52"/>
      <c r="BU215" s="52"/>
      <c r="BV215" s="52"/>
      <c r="BW215" s="52"/>
      <c r="BX215" s="51"/>
      <c r="BY215" s="5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  <c r="CR215" s="72"/>
      <c r="CS215" s="72"/>
      <c r="CT215" s="72"/>
      <c r="CU215" s="72"/>
      <c r="CV215" s="72"/>
      <c r="CW215" s="72"/>
      <c r="CX215" s="72"/>
      <c r="CY215" s="72"/>
      <c r="CZ215" s="72"/>
      <c r="DA215" s="72"/>
      <c r="DB215" s="72"/>
      <c r="DC215" s="72"/>
      <c r="DD215" s="72"/>
      <c r="DE215" s="72"/>
      <c r="DF215" s="72"/>
      <c r="DG215" s="72"/>
      <c r="DH215" s="72"/>
      <c r="DI215" s="72"/>
      <c r="DJ215" s="72"/>
      <c r="DK215" s="72"/>
      <c r="DL215" s="72"/>
      <c r="DM215" s="72"/>
      <c r="DN215" s="72"/>
      <c r="DO215" s="72"/>
      <c r="DP215" s="72"/>
      <c r="DQ215" s="72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</row>
    <row x14ac:dyDescent="0.25" r="216" customHeight="1" ht="18">
      <c r="A216" s="54"/>
      <c r="B216" s="50"/>
      <c r="C216" s="249"/>
      <c r="D216" s="249"/>
      <c r="E216" s="249"/>
      <c r="F216" s="249"/>
      <c r="G216" s="50"/>
      <c r="H216" s="52"/>
      <c r="I216" s="52"/>
      <c r="J216" s="52"/>
      <c r="K216" s="52"/>
      <c r="L216" s="52"/>
      <c r="M216" s="52"/>
      <c r="N216" s="52"/>
      <c r="O216" s="52"/>
      <c r="P216" s="52"/>
      <c r="Q216" s="54"/>
      <c r="R216" s="51"/>
      <c r="S216" s="51"/>
      <c r="T216" s="51"/>
      <c r="U216" s="52"/>
      <c r="V216" s="52"/>
      <c r="W216" s="52"/>
      <c r="X216" s="52"/>
      <c r="Y216" s="52"/>
      <c r="Z216" s="51"/>
      <c r="AA216" s="54"/>
      <c r="AB216" s="51"/>
      <c r="AC216" s="51"/>
      <c r="AD216" s="51"/>
      <c r="AE216" s="52"/>
      <c r="AF216" s="52"/>
      <c r="AG216" s="52"/>
      <c r="AH216" s="52"/>
      <c r="AI216" s="52"/>
      <c r="AJ216" s="51"/>
      <c r="AK216" s="52"/>
      <c r="AL216" s="52"/>
      <c r="AM216" s="52"/>
      <c r="AN216" s="52"/>
      <c r="AO216" s="51"/>
      <c r="AP216" s="52"/>
      <c r="AQ216" s="52"/>
      <c r="AR216" s="52"/>
      <c r="AS216" s="52"/>
      <c r="AT216" s="51"/>
      <c r="AU216" s="52"/>
      <c r="AV216" s="52"/>
      <c r="AW216" s="52"/>
      <c r="AX216" s="52"/>
      <c r="AY216" s="51"/>
      <c r="AZ216" s="52"/>
      <c r="BA216" s="52"/>
      <c r="BB216" s="52"/>
      <c r="BC216" s="52"/>
      <c r="BD216" s="51"/>
      <c r="BE216" s="55"/>
      <c r="BF216" s="52"/>
      <c r="BG216" s="52"/>
      <c r="BH216" s="52"/>
      <c r="BI216" s="58"/>
      <c r="BJ216" s="52"/>
      <c r="BK216" s="52"/>
      <c r="BL216" s="52"/>
      <c r="BM216" s="52"/>
      <c r="BN216" s="58"/>
      <c r="BO216" s="52"/>
      <c r="BP216" s="52"/>
      <c r="BQ216" s="52"/>
      <c r="BR216" s="52"/>
      <c r="BS216" s="51"/>
      <c r="BT216" s="52"/>
      <c r="BU216" s="52"/>
      <c r="BV216" s="52"/>
      <c r="BW216" s="52"/>
      <c r="BX216" s="51"/>
      <c r="BY216" s="5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  <c r="CR216" s="72"/>
      <c r="CS216" s="72"/>
      <c r="CT216" s="72"/>
      <c r="CU216" s="72"/>
      <c r="CV216" s="72"/>
      <c r="CW216" s="72"/>
      <c r="CX216" s="72"/>
      <c r="CY216" s="72"/>
      <c r="CZ216" s="72"/>
      <c r="DA216" s="72"/>
      <c r="DB216" s="72"/>
      <c r="DC216" s="72"/>
      <c r="DD216" s="72"/>
      <c r="DE216" s="72"/>
      <c r="DF216" s="72"/>
      <c r="DG216" s="72"/>
      <c r="DH216" s="72"/>
      <c r="DI216" s="72"/>
      <c r="DJ216" s="72"/>
      <c r="DK216" s="72"/>
      <c r="DL216" s="72"/>
      <c r="DM216" s="72"/>
      <c r="DN216" s="72"/>
      <c r="DO216" s="72"/>
      <c r="DP216" s="72"/>
      <c r="DQ216" s="72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/>
      <c r="GT216" s="54"/>
      <c r="GU216" s="54"/>
      <c r="GV216" s="54"/>
      <c r="GW216" s="54"/>
      <c r="GX216" s="54"/>
      <c r="GY216" s="54"/>
      <c r="GZ216" s="54"/>
      <c r="HA216" s="54"/>
      <c r="HB216" s="54"/>
      <c r="HC216" s="54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</row>
    <row x14ac:dyDescent="0.25" r="217" customHeight="1" ht="18">
      <c r="A217" s="54"/>
      <c r="B217" s="50"/>
      <c r="C217" s="249"/>
      <c r="D217" s="249"/>
      <c r="E217" s="249"/>
      <c r="F217" s="249"/>
      <c r="G217" s="50"/>
      <c r="H217" s="52"/>
      <c r="I217" s="52"/>
      <c r="J217" s="52"/>
      <c r="K217" s="52"/>
      <c r="L217" s="52"/>
      <c r="M217" s="52"/>
      <c r="N217" s="52"/>
      <c r="O217" s="52"/>
      <c r="P217" s="52"/>
      <c r="Q217" s="54"/>
      <c r="R217" s="51"/>
      <c r="S217" s="51"/>
      <c r="T217" s="51"/>
      <c r="U217" s="52"/>
      <c r="V217" s="52"/>
      <c r="W217" s="52"/>
      <c r="X217" s="52"/>
      <c r="Y217" s="52"/>
      <c r="Z217" s="51"/>
      <c r="AA217" s="54"/>
      <c r="AB217" s="51"/>
      <c r="AC217" s="51"/>
      <c r="AD217" s="51"/>
      <c r="AE217" s="52"/>
      <c r="AF217" s="52"/>
      <c r="AG217" s="52"/>
      <c r="AH217" s="52"/>
      <c r="AI217" s="52"/>
      <c r="AJ217" s="51"/>
      <c r="AK217" s="52"/>
      <c r="AL217" s="52"/>
      <c r="AM217" s="52"/>
      <c r="AN217" s="52"/>
      <c r="AO217" s="51"/>
      <c r="AP217" s="52"/>
      <c r="AQ217" s="52"/>
      <c r="AR217" s="52"/>
      <c r="AS217" s="52"/>
      <c r="AT217" s="51"/>
      <c r="AU217" s="52"/>
      <c r="AV217" s="52"/>
      <c r="AW217" s="52"/>
      <c r="AX217" s="52"/>
      <c r="AY217" s="51"/>
      <c r="AZ217" s="52"/>
      <c r="BA217" s="52"/>
      <c r="BB217" s="52"/>
      <c r="BC217" s="52"/>
      <c r="BD217" s="51"/>
      <c r="BE217" s="55"/>
      <c r="BF217" s="52"/>
      <c r="BG217" s="52"/>
      <c r="BH217" s="52"/>
      <c r="BI217" s="58"/>
      <c r="BJ217" s="52"/>
      <c r="BK217" s="52"/>
      <c r="BL217" s="52"/>
      <c r="BM217" s="52"/>
      <c r="BN217" s="58"/>
      <c r="BO217" s="52"/>
      <c r="BP217" s="52"/>
      <c r="BQ217" s="52"/>
      <c r="BR217" s="52"/>
      <c r="BS217" s="51"/>
      <c r="BT217" s="52"/>
      <c r="BU217" s="52"/>
      <c r="BV217" s="52"/>
      <c r="BW217" s="52"/>
      <c r="BX217" s="51"/>
      <c r="BY217" s="5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  <c r="CR217" s="72"/>
      <c r="CS217" s="72"/>
      <c r="CT217" s="72"/>
      <c r="CU217" s="72"/>
      <c r="CV217" s="72"/>
      <c r="CW217" s="72"/>
      <c r="CX217" s="72"/>
      <c r="CY217" s="72"/>
      <c r="CZ217" s="72"/>
      <c r="DA217" s="72"/>
      <c r="DB217" s="72"/>
      <c r="DC217" s="72"/>
      <c r="DD217" s="72"/>
      <c r="DE217" s="72"/>
      <c r="DF217" s="72"/>
      <c r="DG217" s="72"/>
      <c r="DH217" s="72"/>
      <c r="DI217" s="72"/>
      <c r="DJ217" s="72"/>
      <c r="DK217" s="72"/>
      <c r="DL217" s="72"/>
      <c r="DM217" s="72"/>
      <c r="DN217" s="72"/>
      <c r="DO217" s="72"/>
      <c r="DP217" s="72"/>
      <c r="DQ217" s="72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/>
      <c r="GT217" s="54"/>
      <c r="GU217" s="54"/>
      <c r="GV217" s="54"/>
      <c r="GW217" s="54"/>
      <c r="GX217" s="54"/>
      <c r="GY217" s="54"/>
      <c r="GZ217" s="54"/>
      <c r="HA217" s="54"/>
      <c r="HB217" s="54"/>
      <c r="HC217" s="54"/>
      <c r="HD217" s="54"/>
      <c r="HE217" s="54"/>
      <c r="HF217" s="54"/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</row>
    <row x14ac:dyDescent="0.25" r="218" customHeight="1" ht="18">
      <c r="A218" s="54"/>
      <c r="B218" s="50"/>
      <c r="C218" s="249"/>
      <c r="D218" s="249"/>
      <c r="E218" s="249"/>
      <c r="F218" s="249"/>
      <c r="G218" s="50"/>
      <c r="H218" s="52"/>
      <c r="I218" s="52"/>
      <c r="J218" s="52"/>
      <c r="K218" s="52"/>
      <c r="L218" s="52"/>
      <c r="M218" s="52"/>
      <c r="N218" s="52"/>
      <c r="O218" s="52"/>
      <c r="P218" s="52"/>
      <c r="Q218" s="54"/>
      <c r="R218" s="51"/>
      <c r="S218" s="51"/>
      <c r="T218" s="51"/>
      <c r="U218" s="52"/>
      <c r="V218" s="52"/>
      <c r="W218" s="52"/>
      <c r="X218" s="52"/>
      <c r="Y218" s="52"/>
      <c r="Z218" s="51"/>
      <c r="AA218" s="54"/>
      <c r="AB218" s="51"/>
      <c r="AC218" s="51"/>
      <c r="AD218" s="51"/>
      <c r="AE218" s="52"/>
      <c r="AF218" s="52"/>
      <c r="AG218" s="52"/>
      <c r="AH218" s="52"/>
      <c r="AI218" s="52"/>
      <c r="AJ218" s="51"/>
      <c r="AK218" s="52"/>
      <c r="AL218" s="52"/>
      <c r="AM218" s="52"/>
      <c r="AN218" s="52"/>
      <c r="AO218" s="51"/>
      <c r="AP218" s="52"/>
      <c r="AQ218" s="52"/>
      <c r="AR218" s="52"/>
      <c r="AS218" s="52"/>
      <c r="AT218" s="51"/>
      <c r="AU218" s="52"/>
      <c r="AV218" s="52"/>
      <c r="AW218" s="52"/>
      <c r="AX218" s="52"/>
      <c r="AY218" s="51"/>
      <c r="AZ218" s="52"/>
      <c r="BA218" s="52"/>
      <c r="BB218" s="52"/>
      <c r="BC218" s="52"/>
      <c r="BD218" s="51"/>
      <c r="BE218" s="55"/>
      <c r="BF218" s="52"/>
      <c r="BG218" s="52"/>
      <c r="BH218" s="52"/>
      <c r="BI218" s="58"/>
      <c r="BJ218" s="52"/>
      <c r="BK218" s="52"/>
      <c r="BL218" s="52"/>
      <c r="BM218" s="52"/>
      <c r="BN218" s="58"/>
      <c r="BO218" s="52"/>
      <c r="BP218" s="52"/>
      <c r="BQ218" s="52"/>
      <c r="BR218" s="52"/>
      <c r="BS218" s="51"/>
      <c r="BT218" s="52"/>
      <c r="BU218" s="52"/>
      <c r="BV218" s="52"/>
      <c r="BW218" s="52"/>
      <c r="BX218" s="51"/>
      <c r="BY218" s="5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  <c r="CV218" s="72"/>
      <c r="CW218" s="72"/>
      <c r="CX218" s="72"/>
      <c r="CY218" s="72"/>
      <c r="CZ218" s="72"/>
      <c r="DA218" s="72"/>
      <c r="DB218" s="72"/>
      <c r="DC218" s="72"/>
      <c r="DD218" s="72"/>
      <c r="DE218" s="72"/>
      <c r="DF218" s="72"/>
      <c r="DG218" s="72"/>
      <c r="DH218" s="72"/>
      <c r="DI218" s="72"/>
      <c r="DJ218" s="72"/>
      <c r="DK218" s="72"/>
      <c r="DL218" s="72"/>
      <c r="DM218" s="72"/>
      <c r="DN218" s="72"/>
      <c r="DO218" s="72"/>
      <c r="DP218" s="72"/>
      <c r="DQ218" s="72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</row>
    <row x14ac:dyDescent="0.25" r="219" customHeight="1" ht="18">
      <c r="A219" s="54"/>
      <c r="B219" s="50"/>
      <c r="C219" s="249"/>
      <c r="D219" s="249"/>
      <c r="E219" s="249"/>
      <c r="F219" s="249"/>
      <c r="G219" s="50"/>
      <c r="H219" s="52"/>
      <c r="I219" s="52"/>
      <c r="J219" s="52"/>
      <c r="K219" s="52"/>
      <c r="L219" s="52"/>
      <c r="M219" s="52"/>
      <c r="N219" s="52"/>
      <c r="O219" s="52"/>
      <c r="P219" s="52"/>
      <c r="Q219" s="54"/>
      <c r="R219" s="51"/>
      <c r="S219" s="51"/>
      <c r="T219" s="51"/>
      <c r="U219" s="52"/>
      <c r="V219" s="52"/>
      <c r="W219" s="52"/>
      <c r="X219" s="52"/>
      <c r="Y219" s="52"/>
      <c r="Z219" s="51"/>
      <c r="AA219" s="54"/>
      <c r="AB219" s="51"/>
      <c r="AC219" s="51"/>
      <c r="AD219" s="51"/>
      <c r="AE219" s="52"/>
      <c r="AF219" s="52"/>
      <c r="AG219" s="52"/>
      <c r="AH219" s="52"/>
      <c r="AI219" s="52"/>
      <c r="AJ219" s="51"/>
      <c r="AK219" s="52"/>
      <c r="AL219" s="52"/>
      <c r="AM219" s="52"/>
      <c r="AN219" s="52"/>
      <c r="AO219" s="51"/>
      <c r="AP219" s="52"/>
      <c r="AQ219" s="52"/>
      <c r="AR219" s="52"/>
      <c r="AS219" s="52"/>
      <c r="AT219" s="51"/>
      <c r="AU219" s="52"/>
      <c r="AV219" s="52"/>
      <c r="AW219" s="52"/>
      <c r="AX219" s="52"/>
      <c r="AY219" s="51"/>
      <c r="AZ219" s="52"/>
      <c r="BA219" s="52"/>
      <c r="BB219" s="52"/>
      <c r="BC219" s="52"/>
      <c r="BD219" s="51"/>
      <c r="BE219" s="55"/>
      <c r="BF219" s="52"/>
      <c r="BG219" s="52"/>
      <c r="BH219" s="52"/>
      <c r="BI219" s="58"/>
      <c r="BJ219" s="52"/>
      <c r="BK219" s="52"/>
      <c r="BL219" s="52"/>
      <c r="BM219" s="52"/>
      <c r="BN219" s="58"/>
      <c r="BO219" s="52"/>
      <c r="BP219" s="52"/>
      <c r="BQ219" s="52"/>
      <c r="BR219" s="52"/>
      <c r="BS219" s="51"/>
      <c r="BT219" s="52"/>
      <c r="BU219" s="52"/>
      <c r="BV219" s="52"/>
      <c r="BW219" s="52"/>
      <c r="BX219" s="51"/>
      <c r="BY219" s="5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  <c r="CR219" s="72"/>
      <c r="CS219" s="72"/>
      <c r="CT219" s="72"/>
      <c r="CU219" s="72"/>
      <c r="CV219" s="72"/>
      <c r="CW219" s="72"/>
      <c r="CX219" s="72"/>
      <c r="CY219" s="72"/>
      <c r="CZ219" s="72"/>
      <c r="DA219" s="72"/>
      <c r="DB219" s="72"/>
      <c r="DC219" s="72"/>
      <c r="DD219" s="72"/>
      <c r="DE219" s="72"/>
      <c r="DF219" s="72"/>
      <c r="DG219" s="72"/>
      <c r="DH219" s="72"/>
      <c r="DI219" s="72"/>
      <c r="DJ219" s="72"/>
      <c r="DK219" s="72"/>
      <c r="DL219" s="72"/>
      <c r="DM219" s="72"/>
      <c r="DN219" s="72"/>
      <c r="DO219" s="72"/>
      <c r="DP219" s="72"/>
      <c r="DQ219" s="72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</row>
    <row x14ac:dyDescent="0.25" r="220" customHeight="1" ht="18">
      <c r="A220" s="54"/>
      <c r="B220" s="50"/>
      <c r="C220" s="249"/>
      <c r="D220" s="249"/>
      <c r="E220" s="249"/>
      <c r="F220" s="249"/>
      <c r="G220" s="50"/>
      <c r="H220" s="52"/>
      <c r="I220" s="52"/>
      <c r="J220" s="52"/>
      <c r="K220" s="52"/>
      <c r="L220" s="52"/>
      <c r="M220" s="52"/>
      <c r="N220" s="52"/>
      <c r="O220" s="52"/>
      <c r="P220" s="52"/>
      <c r="Q220" s="54"/>
      <c r="R220" s="51"/>
      <c r="S220" s="51"/>
      <c r="T220" s="51"/>
      <c r="U220" s="52"/>
      <c r="V220" s="52"/>
      <c r="W220" s="52"/>
      <c r="X220" s="52"/>
      <c r="Y220" s="52"/>
      <c r="Z220" s="51"/>
      <c r="AA220" s="54"/>
      <c r="AB220" s="51"/>
      <c r="AC220" s="51"/>
      <c r="AD220" s="51"/>
      <c r="AE220" s="52"/>
      <c r="AF220" s="52"/>
      <c r="AG220" s="52"/>
      <c r="AH220" s="52"/>
      <c r="AI220" s="52"/>
      <c r="AJ220" s="51"/>
      <c r="AK220" s="52"/>
      <c r="AL220" s="52"/>
      <c r="AM220" s="52"/>
      <c r="AN220" s="52"/>
      <c r="AO220" s="51"/>
      <c r="AP220" s="52"/>
      <c r="AQ220" s="52"/>
      <c r="AR220" s="52"/>
      <c r="AS220" s="52"/>
      <c r="AT220" s="51"/>
      <c r="AU220" s="52"/>
      <c r="AV220" s="52"/>
      <c r="AW220" s="52"/>
      <c r="AX220" s="52"/>
      <c r="AY220" s="51"/>
      <c r="AZ220" s="52"/>
      <c r="BA220" s="52"/>
      <c r="BB220" s="52"/>
      <c r="BC220" s="52"/>
      <c r="BD220" s="51"/>
      <c r="BE220" s="55"/>
      <c r="BF220" s="52"/>
      <c r="BG220" s="52"/>
      <c r="BH220" s="52"/>
      <c r="BI220" s="58"/>
      <c r="BJ220" s="52"/>
      <c r="BK220" s="52"/>
      <c r="BL220" s="52"/>
      <c r="BM220" s="52"/>
      <c r="BN220" s="58"/>
      <c r="BO220" s="52"/>
      <c r="BP220" s="52"/>
      <c r="BQ220" s="52"/>
      <c r="BR220" s="52"/>
      <c r="BS220" s="51"/>
      <c r="BT220" s="52"/>
      <c r="BU220" s="52"/>
      <c r="BV220" s="52"/>
      <c r="BW220" s="52"/>
      <c r="BX220" s="51"/>
      <c r="BY220" s="5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  <c r="CV220" s="72"/>
      <c r="CW220" s="72"/>
      <c r="CX220" s="72"/>
      <c r="CY220" s="72"/>
      <c r="CZ220" s="72"/>
      <c r="DA220" s="72"/>
      <c r="DB220" s="72"/>
      <c r="DC220" s="72"/>
      <c r="DD220" s="72"/>
      <c r="DE220" s="72"/>
      <c r="DF220" s="72"/>
      <c r="DG220" s="72"/>
      <c r="DH220" s="72"/>
      <c r="DI220" s="72"/>
      <c r="DJ220" s="72"/>
      <c r="DK220" s="72"/>
      <c r="DL220" s="72"/>
      <c r="DM220" s="72"/>
      <c r="DN220" s="72"/>
      <c r="DO220" s="72"/>
      <c r="DP220" s="72"/>
      <c r="DQ220" s="72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</row>
    <row x14ac:dyDescent="0.25" r="221" customHeight="1" ht="18">
      <c r="A221" s="54"/>
      <c r="B221" s="50"/>
      <c r="C221" s="249"/>
      <c r="D221" s="249"/>
      <c r="E221" s="249"/>
      <c r="F221" s="249"/>
      <c r="G221" s="50"/>
      <c r="H221" s="52"/>
      <c r="I221" s="52"/>
      <c r="J221" s="52"/>
      <c r="K221" s="52"/>
      <c r="L221" s="52"/>
      <c r="M221" s="52"/>
      <c r="N221" s="52"/>
      <c r="O221" s="52"/>
      <c r="P221" s="52"/>
      <c r="Q221" s="54"/>
      <c r="R221" s="51"/>
      <c r="S221" s="51"/>
      <c r="T221" s="51"/>
      <c r="U221" s="52"/>
      <c r="V221" s="52"/>
      <c r="W221" s="52"/>
      <c r="X221" s="52"/>
      <c r="Y221" s="52"/>
      <c r="Z221" s="51"/>
      <c r="AA221" s="54"/>
      <c r="AB221" s="51"/>
      <c r="AC221" s="51"/>
      <c r="AD221" s="51"/>
      <c r="AE221" s="52"/>
      <c r="AF221" s="52"/>
      <c r="AG221" s="52"/>
      <c r="AH221" s="52"/>
      <c r="AI221" s="52"/>
      <c r="AJ221" s="51"/>
      <c r="AK221" s="52"/>
      <c r="AL221" s="52"/>
      <c r="AM221" s="52"/>
      <c r="AN221" s="52"/>
      <c r="AO221" s="51"/>
      <c r="AP221" s="52"/>
      <c r="AQ221" s="52"/>
      <c r="AR221" s="52"/>
      <c r="AS221" s="52"/>
      <c r="AT221" s="51"/>
      <c r="AU221" s="52"/>
      <c r="AV221" s="52"/>
      <c r="AW221" s="52"/>
      <c r="AX221" s="52"/>
      <c r="AY221" s="51"/>
      <c r="AZ221" s="52"/>
      <c r="BA221" s="52"/>
      <c r="BB221" s="52"/>
      <c r="BC221" s="52"/>
      <c r="BD221" s="51"/>
      <c r="BE221" s="55"/>
      <c r="BF221" s="52"/>
      <c r="BG221" s="52"/>
      <c r="BH221" s="52"/>
      <c r="BI221" s="58"/>
      <c r="BJ221" s="52"/>
      <c r="BK221" s="52"/>
      <c r="BL221" s="52"/>
      <c r="BM221" s="52"/>
      <c r="BN221" s="58"/>
      <c r="BO221" s="52"/>
      <c r="BP221" s="52"/>
      <c r="BQ221" s="52"/>
      <c r="BR221" s="52"/>
      <c r="BS221" s="51"/>
      <c r="BT221" s="52"/>
      <c r="BU221" s="52"/>
      <c r="BV221" s="52"/>
      <c r="BW221" s="52"/>
      <c r="BX221" s="51"/>
      <c r="BY221" s="5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  <c r="CR221" s="72"/>
      <c r="CS221" s="72"/>
      <c r="CT221" s="72"/>
      <c r="CU221" s="72"/>
      <c r="CV221" s="72"/>
      <c r="CW221" s="72"/>
      <c r="CX221" s="72"/>
      <c r="CY221" s="72"/>
      <c r="CZ221" s="72"/>
      <c r="DA221" s="72"/>
      <c r="DB221" s="72"/>
      <c r="DC221" s="72"/>
      <c r="DD221" s="72"/>
      <c r="DE221" s="72"/>
      <c r="DF221" s="72"/>
      <c r="DG221" s="72"/>
      <c r="DH221" s="72"/>
      <c r="DI221" s="72"/>
      <c r="DJ221" s="72"/>
      <c r="DK221" s="72"/>
      <c r="DL221" s="72"/>
      <c r="DM221" s="72"/>
      <c r="DN221" s="72"/>
      <c r="DO221" s="72"/>
      <c r="DP221" s="72"/>
      <c r="DQ221" s="72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/>
    </row>
    <row x14ac:dyDescent="0.25" r="222" customHeight="1" ht="18">
      <c r="A222" s="54"/>
      <c r="B222" s="50"/>
      <c r="C222" s="249"/>
      <c r="D222" s="249"/>
      <c r="E222" s="249"/>
      <c r="F222" s="249"/>
      <c r="G222" s="50"/>
      <c r="H222" s="52"/>
      <c r="I222" s="52"/>
      <c r="J222" s="52"/>
      <c r="K222" s="52"/>
      <c r="L222" s="52"/>
      <c r="M222" s="52"/>
      <c r="N222" s="52"/>
      <c r="O222" s="52"/>
      <c r="P222" s="52"/>
      <c r="Q222" s="54"/>
      <c r="R222" s="51"/>
      <c r="S222" s="51"/>
      <c r="T222" s="51"/>
      <c r="U222" s="52"/>
      <c r="V222" s="52"/>
      <c r="W222" s="52"/>
      <c r="X222" s="52"/>
      <c r="Y222" s="52"/>
      <c r="Z222" s="51"/>
      <c r="AA222" s="54"/>
      <c r="AB222" s="51"/>
      <c r="AC222" s="51"/>
      <c r="AD222" s="51"/>
      <c r="AE222" s="52"/>
      <c r="AF222" s="52"/>
      <c r="AG222" s="52"/>
      <c r="AH222" s="52"/>
      <c r="AI222" s="52"/>
      <c r="AJ222" s="51"/>
      <c r="AK222" s="52"/>
      <c r="AL222" s="52"/>
      <c r="AM222" s="52"/>
      <c r="AN222" s="52"/>
      <c r="AO222" s="51"/>
      <c r="AP222" s="52"/>
      <c r="AQ222" s="52"/>
      <c r="AR222" s="52"/>
      <c r="AS222" s="52"/>
      <c r="AT222" s="51"/>
      <c r="AU222" s="52"/>
      <c r="AV222" s="52"/>
      <c r="AW222" s="52"/>
      <c r="AX222" s="52"/>
      <c r="AY222" s="51"/>
      <c r="AZ222" s="52"/>
      <c r="BA222" s="52"/>
      <c r="BB222" s="52"/>
      <c r="BC222" s="52"/>
      <c r="BD222" s="51"/>
      <c r="BE222" s="55"/>
      <c r="BF222" s="52"/>
      <c r="BG222" s="52"/>
      <c r="BH222" s="52"/>
      <c r="BI222" s="58"/>
      <c r="BJ222" s="52"/>
      <c r="BK222" s="52"/>
      <c r="BL222" s="52"/>
      <c r="BM222" s="52"/>
      <c r="BN222" s="58"/>
      <c r="BO222" s="52"/>
      <c r="BP222" s="52"/>
      <c r="BQ222" s="52"/>
      <c r="BR222" s="52"/>
      <c r="BS222" s="51"/>
      <c r="BT222" s="52"/>
      <c r="BU222" s="52"/>
      <c r="BV222" s="52"/>
      <c r="BW222" s="52"/>
      <c r="BX222" s="51"/>
      <c r="BY222" s="5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  <c r="CR222" s="72"/>
      <c r="CS222" s="72"/>
      <c r="CT222" s="72"/>
      <c r="CU222" s="72"/>
      <c r="CV222" s="72"/>
      <c r="CW222" s="72"/>
      <c r="CX222" s="72"/>
      <c r="CY222" s="72"/>
      <c r="CZ222" s="72"/>
      <c r="DA222" s="72"/>
      <c r="DB222" s="72"/>
      <c r="DC222" s="72"/>
      <c r="DD222" s="72"/>
      <c r="DE222" s="72"/>
      <c r="DF222" s="72"/>
      <c r="DG222" s="72"/>
      <c r="DH222" s="72"/>
      <c r="DI222" s="72"/>
      <c r="DJ222" s="72"/>
      <c r="DK222" s="72"/>
      <c r="DL222" s="72"/>
      <c r="DM222" s="72"/>
      <c r="DN222" s="72"/>
      <c r="DO222" s="72"/>
      <c r="DP222" s="72"/>
      <c r="DQ222" s="72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/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</row>
    <row x14ac:dyDescent="0.25" r="223" customHeight="1" ht="18">
      <c r="A223" s="54"/>
      <c r="B223" s="50"/>
      <c r="C223" s="249"/>
      <c r="D223" s="249"/>
      <c r="E223" s="249"/>
      <c r="F223" s="249"/>
      <c r="G223" s="50"/>
      <c r="H223" s="52"/>
      <c r="I223" s="52"/>
      <c r="J223" s="52"/>
      <c r="K223" s="52"/>
      <c r="L223" s="52"/>
      <c r="M223" s="52"/>
      <c r="N223" s="52"/>
      <c r="O223" s="52"/>
      <c r="P223" s="52"/>
      <c r="Q223" s="54"/>
      <c r="R223" s="51"/>
      <c r="S223" s="51"/>
      <c r="T223" s="51"/>
      <c r="U223" s="52"/>
      <c r="V223" s="52"/>
      <c r="W223" s="52"/>
      <c r="X223" s="52"/>
      <c r="Y223" s="52"/>
      <c r="Z223" s="51"/>
      <c r="AA223" s="54"/>
      <c r="AB223" s="51"/>
      <c r="AC223" s="51"/>
      <c r="AD223" s="51"/>
      <c r="AE223" s="52"/>
      <c r="AF223" s="52"/>
      <c r="AG223" s="52"/>
      <c r="AH223" s="52"/>
      <c r="AI223" s="52"/>
      <c r="AJ223" s="51"/>
      <c r="AK223" s="52"/>
      <c r="AL223" s="52"/>
      <c r="AM223" s="52"/>
      <c r="AN223" s="52"/>
      <c r="AO223" s="51"/>
      <c r="AP223" s="52"/>
      <c r="AQ223" s="52"/>
      <c r="AR223" s="52"/>
      <c r="AS223" s="52"/>
      <c r="AT223" s="51"/>
      <c r="AU223" s="52"/>
      <c r="AV223" s="52"/>
      <c r="AW223" s="52"/>
      <c r="AX223" s="52"/>
      <c r="AY223" s="51"/>
      <c r="AZ223" s="52"/>
      <c r="BA223" s="52"/>
      <c r="BB223" s="52"/>
      <c r="BC223" s="52"/>
      <c r="BD223" s="51"/>
      <c r="BE223" s="55"/>
      <c r="BF223" s="52"/>
      <c r="BG223" s="52"/>
      <c r="BH223" s="52"/>
      <c r="BI223" s="58"/>
      <c r="BJ223" s="52"/>
      <c r="BK223" s="52"/>
      <c r="BL223" s="52"/>
      <c r="BM223" s="52"/>
      <c r="BN223" s="58"/>
      <c r="BO223" s="52"/>
      <c r="BP223" s="52"/>
      <c r="BQ223" s="52"/>
      <c r="BR223" s="52"/>
      <c r="BS223" s="51"/>
      <c r="BT223" s="52"/>
      <c r="BU223" s="52"/>
      <c r="BV223" s="52"/>
      <c r="BW223" s="52"/>
      <c r="BX223" s="51"/>
      <c r="BY223" s="5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  <c r="CR223" s="72"/>
      <c r="CS223" s="72"/>
      <c r="CT223" s="72"/>
      <c r="CU223" s="72"/>
      <c r="CV223" s="72"/>
      <c r="CW223" s="72"/>
      <c r="CX223" s="72"/>
      <c r="CY223" s="72"/>
      <c r="CZ223" s="72"/>
      <c r="DA223" s="72"/>
      <c r="DB223" s="72"/>
      <c r="DC223" s="72"/>
      <c r="DD223" s="72"/>
      <c r="DE223" s="72"/>
      <c r="DF223" s="72"/>
      <c r="DG223" s="72"/>
      <c r="DH223" s="72"/>
      <c r="DI223" s="72"/>
      <c r="DJ223" s="72"/>
      <c r="DK223" s="72"/>
      <c r="DL223" s="72"/>
      <c r="DM223" s="72"/>
      <c r="DN223" s="72"/>
      <c r="DO223" s="72"/>
      <c r="DP223" s="72"/>
      <c r="DQ223" s="72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/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/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</row>
    <row x14ac:dyDescent="0.25" r="224" customHeight="1" ht="18">
      <c r="A224" s="54"/>
      <c r="B224" s="50"/>
      <c r="C224" s="249"/>
      <c r="D224" s="249"/>
      <c r="E224" s="249"/>
      <c r="F224" s="249"/>
      <c r="G224" s="50"/>
      <c r="H224" s="52"/>
      <c r="I224" s="52"/>
      <c r="J224" s="52"/>
      <c r="K224" s="52"/>
      <c r="L224" s="52"/>
      <c r="M224" s="52"/>
      <c r="N224" s="52"/>
      <c r="O224" s="52"/>
      <c r="P224" s="52"/>
      <c r="Q224" s="54"/>
      <c r="R224" s="51"/>
      <c r="S224" s="51"/>
      <c r="T224" s="51"/>
      <c r="U224" s="52"/>
      <c r="V224" s="52"/>
      <c r="W224" s="52"/>
      <c r="X224" s="52"/>
      <c r="Y224" s="52"/>
      <c r="Z224" s="51"/>
      <c r="AA224" s="54"/>
      <c r="AB224" s="51"/>
      <c r="AC224" s="51"/>
      <c r="AD224" s="51"/>
      <c r="AE224" s="52"/>
      <c r="AF224" s="52"/>
      <c r="AG224" s="52"/>
      <c r="AH224" s="52"/>
      <c r="AI224" s="52"/>
      <c r="AJ224" s="51"/>
      <c r="AK224" s="52"/>
      <c r="AL224" s="52"/>
      <c r="AM224" s="52"/>
      <c r="AN224" s="52"/>
      <c r="AO224" s="51"/>
      <c r="AP224" s="52"/>
      <c r="AQ224" s="52"/>
      <c r="AR224" s="52"/>
      <c r="AS224" s="52"/>
      <c r="AT224" s="51"/>
      <c r="AU224" s="52"/>
      <c r="AV224" s="52"/>
      <c r="AW224" s="52"/>
      <c r="AX224" s="52"/>
      <c r="AY224" s="51"/>
      <c r="AZ224" s="52"/>
      <c r="BA224" s="52"/>
      <c r="BB224" s="52"/>
      <c r="BC224" s="52"/>
      <c r="BD224" s="51"/>
      <c r="BE224" s="55"/>
      <c r="BF224" s="52"/>
      <c r="BG224" s="52"/>
      <c r="BH224" s="52"/>
      <c r="BI224" s="58"/>
      <c r="BJ224" s="52"/>
      <c r="BK224" s="52"/>
      <c r="BL224" s="52"/>
      <c r="BM224" s="52"/>
      <c r="BN224" s="58"/>
      <c r="BO224" s="52"/>
      <c r="BP224" s="52"/>
      <c r="BQ224" s="52"/>
      <c r="BR224" s="52"/>
      <c r="BS224" s="51"/>
      <c r="BT224" s="52"/>
      <c r="BU224" s="52"/>
      <c r="BV224" s="52"/>
      <c r="BW224" s="52"/>
      <c r="BX224" s="51"/>
      <c r="BY224" s="5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  <c r="CR224" s="72"/>
      <c r="CS224" s="72"/>
      <c r="CT224" s="72"/>
      <c r="CU224" s="72"/>
      <c r="CV224" s="72"/>
      <c r="CW224" s="72"/>
      <c r="CX224" s="72"/>
      <c r="CY224" s="72"/>
      <c r="CZ224" s="72"/>
      <c r="DA224" s="72"/>
      <c r="DB224" s="72"/>
      <c r="DC224" s="72"/>
      <c r="DD224" s="72"/>
      <c r="DE224" s="72"/>
      <c r="DF224" s="72"/>
      <c r="DG224" s="72"/>
      <c r="DH224" s="72"/>
      <c r="DI224" s="72"/>
      <c r="DJ224" s="72"/>
      <c r="DK224" s="72"/>
      <c r="DL224" s="72"/>
      <c r="DM224" s="72"/>
      <c r="DN224" s="72"/>
      <c r="DO224" s="72"/>
      <c r="DP224" s="72"/>
      <c r="DQ224" s="72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/>
      <c r="HN224" s="54"/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</row>
    <row x14ac:dyDescent="0.25" r="225" customHeight="1" ht="18">
      <c r="A225" s="54"/>
      <c r="B225" s="50"/>
      <c r="C225" s="249"/>
      <c r="D225" s="249"/>
      <c r="E225" s="249"/>
      <c r="F225" s="249"/>
      <c r="G225" s="50"/>
      <c r="H225" s="52"/>
      <c r="I225" s="52"/>
      <c r="J225" s="52"/>
      <c r="K225" s="52"/>
      <c r="L225" s="52"/>
      <c r="M225" s="52"/>
      <c r="N225" s="52"/>
      <c r="O225" s="52"/>
      <c r="P225" s="52"/>
      <c r="Q225" s="54"/>
      <c r="R225" s="51"/>
      <c r="S225" s="51"/>
      <c r="T225" s="51"/>
      <c r="U225" s="52"/>
      <c r="V225" s="52"/>
      <c r="W225" s="52"/>
      <c r="X225" s="52"/>
      <c r="Y225" s="52"/>
      <c r="Z225" s="51"/>
      <c r="AA225" s="54"/>
      <c r="AB225" s="51"/>
      <c r="AC225" s="51"/>
      <c r="AD225" s="51"/>
      <c r="AE225" s="52"/>
      <c r="AF225" s="52"/>
      <c r="AG225" s="52"/>
      <c r="AH225" s="52"/>
      <c r="AI225" s="52"/>
      <c r="AJ225" s="51"/>
      <c r="AK225" s="52"/>
      <c r="AL225" s="52"/>
      <c r="AM225" s="52"/>
      <c r="AN225" s="52"/>
      <c r="AO225" s="51"/>
      <c r="AP225" s="52"/>
      <c r="AQ225" s="52"/>
      <c r="AR225" s="52"/>
      <c r="AS225" s="52"/>
      <c r="AT225" s="51"/>
      <c r="AU225" s="52"/>
      <c r="AV225" s="52"/>
      <c r="AW225" s="52"/>
      <c r="AX225" s="52"/>
      <c r="AY225" s="51"/>
      <c r="AZ225" s="52"/>
      <c r="BA225" s="52"/>
      <c r="BB225" s="52"/>
      <c r="BC225" s="52"/>
      <c r="BD225" s="51"/>
      <c r="BE225" s="55"/>
      <c r="BF225" s="52"/>
      <c r="BG225" s="52"/>
      <c r="BH225" s="52"/>
      <c r="BI225" s="58"/>
      <c r="BJ225" s="52"/>
      <c r="BK225" s="52"/>
      <c r="BL225" s="52"/>
      <c r="BM225" s="52"/>
      <c r="BN225" s="58"/>
      <c r="BO225" s="52"/>
      <c r="BP225" s="52"/>
      <c r="BQ225" s="52"/>
      <c r="BR225" s="52"/>
      <c r="BS225" s="51"/>
      <c r="BT225" s="52"/>
      <c r="BU225" s="52"/>
      <c r="BV225" s="52"/>
      <c r="BW225" s="52"/>
      <c r="BX225" s="51"/>
      <c r="BY225" s="5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  <c r="CV225" s="72"/>
      <c r="CW225" s="72"/>
      <c r="CX225" s="72"/>
      <c r="CY225" s="72"/>
      <c r="CZ225" s="72"/>
      <c r="DA225" s="72"/>
      <c r="DB225" s="72"/>
      <c r="DC225" s="72"/>
      <c r="DD225" s="72"/>
      <c r="DE225" s="72"/>
      <c r="DF225" s="72"/>
      <c r="DG225" s="72"/>
      <c r="DH225" s="72"/>
      <c r="DI225" s="72"/>
      <c r="DJ225" s="72"/>
      <c r="DK225" s="72"/>
      <c r="DL225" s="72"/>
      <c r="DM225" s="72"/>
      <c r="DN225" s="72"/>
      <c r="DO225" s="72"/>
      <c r="DP225" s="72"/>
      <c r="DQ225" s="72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/>
      <c r="GN225" s="54"/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</row>
    <row x14ac:dyDescent="0.25" r="226" customHeight="1" ht="18">
      <c r="A226" s="54"/>
      <c r="B226" s="50"/>
      <c r="C226" s="249"/>
      <c r="D226" s="249"/>
      <c r="E226" s="249"/>
      <c r="F226" s="249"/>
      <c r="G226" s="50"/>
      <c r="H226" s="52"/>
      <c r="I226" s="52"/>
      <c r="J226" s="52"/>
      <c r="K226" s="52"/>
      <c r="L226" s="52"/>
      <c r="M226" s="52"/>
      <c r="N226" s="52"/>
      <c r="O226" s="52"/>
      <c r="P226" s="52"/>
      <c r="Q226" s="54"/>
      <c r="R226" s="51"/>
      <c r="S226" s="51"/>
      <c r="T226" s="51"/>
      <c r="U226" s="52"/>
      <c r="V226" s="52"/>
      <c r="W226" s="52"/>
      <c r="X226" s="52"/>
      <c r="Y226" s="52"/>
      <c r="Z226" s="51"/>
      <c r="AA226" s="54"/>
      <c r="AB226" s="51"/>
      <c r="AC226" s="51"/>
      <c r="AD226" s="51"/>
      <c r="AE226" s="52"/>
      <c r="AF226" s="52"/>
      <c r="AG226" s="52"/>
      <c r="AH226" s="52"/>
      <c r="AI226" s="52"/>
      <c r="AJ226" s="51"/>
      <c r="AK226" s="52"/>
      <c r="AL226" s="52"/>
      <c r="AM226" s="52"/>
      <c r="AN226" s="52"/>
      <c r="AO226" s="51"/>
      <c r="AP226" s="52"/>
      <c r="AQ226" s="52"/>
      <c r="AR226" s="52"/>
      <c r="AS226" s="52"/>
      <c r="AT226" s="51"/>
      <c r="AU226" s="52"/>
      <c r="AV226" s="52"/>
      <c r="AW226" s="52"/>
      <c r="AX226" s="52"/>
      <c r="AY226" s="51"/>
      <c r="AZ226" s="52"/>
      <c r="BA226" s="52"/>
      <c r="BB226" s="52"/>
      <c r="BC226" s="52"/>
      <c r="BD226" s="51"/>
      <c r="BE226" s="55"/>
      <c r="BF226" s="52"/>
      <c r="BG226" s="52"/>
      <c r="BH226" s="52"/>
      <c r="BI226" s="58"/>
      <c r="BJ226" s="52"/>
      <c r="BK226" s="52"/>
      <c r="BL226" s="52"/>
      <c r="BM226" s="52"/>
      <c r="BN226" s="58"/>
      <c r="BO226" s="52"/>
      <c r="BP226" s="52"/>
      <c r="BQ226" s="52"/>
      <c r="BR226" s="52"/>
      <c r="BS226" s="51"/>
      <c r="BT226" s="52"/>
      <c r="BU226" s="52"/>
      <c r="BV226" s="52"/>
      <c r="BW226" s="52"/>
      <c r="BX226" s="51"/>
      <c r="BY226" s="5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  <c r="CV226" s="72"/>
      <c r="CW226" s="72"/>
      <c r="CX226" s="72"/>
      <c r="CY226" s="72"/>
      <c r="CZ226" s="72"/>
      <c r="DA226" s="72"/>
      <c r="DB226" s="72"/>
      <c r="DC226" s="72"/>
      <c r="DD226" s="72"/>
      <c r="DE226" s="72"/>
      <c r="DF226" s="72"/>
      <c r="DG226" s="72"/>
      <c r="DH226" s="72"/>
      <c r="DI226" s="72"/>
      <c r="DJ226" s="72"/>
      <c r="DK226" s="72"/>
      <c r="DL226" s="72"/>
      <c r="DM226" s="72"/>
      <c r="DN226" s="72"/>
      <c r="DO226" s="72"/>
      <c r="DP226" s="72"/>
      <c r="DQ226" s="72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/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</row>
    <row x14ac:dyDescent="0.25" r="227" customHeight="1" ht="18">
      <c r="A227" s="54"/>
      <c r="B227" s="50"/>
      <c r="C227" s="249"/>
      <c r="D227" s="249"/>
      <c r="E227" s="249"/>
      <c r="F227" s="249"/>
      <c r="G227" s="50"/>
      <c r="H227" s="52"/>
      <c r="I227" s="52"/>
      <c r="J227" s="52"/>
      <c r="K227" s="52"/>
      <c r="L227" s="52"/>
      <c r="M227" s="52"/>
      <c r="N227" s="52"/>
      <c r="O227" s="52"/>
      <c r="P227" s="52"/>
      <c r="Q227" s="54"/>
      <c r="R227" s="51"/>
      <c r="S227" s="51"/>
      <c r="T227" s="51"/>
      <c r="U227" s="52"/>
      <c r="V227" s="52"/>
      <c r="W227" s="52"/>
      <c r="X227" s="52"/>
      <c r="Y227" s="52"/>
      <c r="Z227" s="51"/>
      <c r="AA227" s="54"/>
      <c r="AB227" s="51"/>
      <c r="AC227" s="51"/>
      <c r="AD227" s="51"/>
      <c r="AE227" s="52"/>
      <c r="AF227" s="52"/>
      <c r="AG227" s="52"/>
      <c r="AH227" s="52"/>
      <c r="AI227" s="52"/>
      <c r="AJ227" s="51"/>
      <c r="AK227" s="52"/>
      <c r="AL227" s="52"/>
      <c r="AM227" s="52"/>
      <c r="AN227" s="52"/>
      <c r="AO227" s="51"/>
      <c r="AP227" s="52"/>
      <c r="AQ227" s="52"/>
      <c r="AR227" s="52"/>
      <c r="AS227" s="52"/>
      <c r="AT227" s="51"/>
      <c r="AU227" s="52"/>
      <c r="AV227" s="52"/>
      <c r="AW227" s="52"/>
      <c r="AX227" s="52"/>
      <c r="AY227" s="51"/>
      <c r="AZ227" s="52"/>
      <c r="BA227" s="52"/>
      <c r="BB227" s="52"/>
      <c r="BC227" s="52"/>
      <c r="BD227" s="51"/>
      <c r="BE227" s="55"/>
      <c r="BF227" s="52"/>
      <c r="BG227" s="52"/>
      <c r="BH227" s="52"/>
      <c r="BI227" s="58"/>
      <c r="BJ227" s="52"/>
      <c r="BK227" s="52"/>
      <c r="BL227" s="52"/>
      <c r="BM227" s="52"/>
      <c r="BN227" s="58"/>
      <c r="BO227" s="52"/>
      <c r="BP227" s="52"/>
      <c r="BQ227" s="52"/>
      <c r="BR227" s="52"/>
      <c r="BS227" s="51"/>
      <c r="BT227" s="52"/>
      <c r="BU227" s="52"/>
      <c r="BV227" s="52"/>
      <c r="BW227" s="52"/>
      <c r="BX227" s="51"/>
      <c r="BY227" s="5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DA227" s="72"/>
      <c r="DB227" s="72"/>
      <c r="DC227" s="72"/>
      <c r="DD227" s="72"/>
      <c r="DE227" s="72"/>
      <c r="DF227" s="72"/>
      <c r="DG227" s="72"/>
      <c r="DH227" s="72"/>
      <c r="DI227" s="72"/>
      <c r="DJ227" s="72"/>
      <c r="DK227" s="72"/>
      <c r="DL227" s="72"/>
      <c r="DM227" s="72"/>
      <c r="DN227" s="72"/>
      <c r="DO227" s="72"/>
      <c r="DP227" s="72"/>
      <c r="DQ227" s="72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/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/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/>
      <c r="GB227" s="54"/>
      <c r="GC227" s="54"/>
      <c r="GD227" s="54"/>
      <c r="GE227" s="54"/>
      <c r="GF227" s="54"/>
      <c r="GG227" s="54"/>
      <c r="GH227" s="54"/>
      <c r="GI227" s="54"/>
      <c r="GJ227" s="54"/>
      <c r="GK227" s="54"/>
      <c r="GL227" s="54"/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/>
      <c r="HQ227" s="54"/>
      <c r="HR227" s="54"/>
      <c r="HS227" s="54"/>
      <c r="HT227" s="54"/>
      <c r="HU227" s="54"/>
      <c r="HV227" s="54"/>
      <c r="HW227" s="54"/>
      <c r="HX227" s="54"/>
      <c r="HY227" s="54"/>
      <c r="HZ227" s="54"/>
      <c r="IA227" s="54"/>
      <c r="IB227" s="54"/>
      <c r="IC227" s="54"/>
      <c r="ID227" s="54"/>
      <c r="IE227" s="54"/>
      <c r="IF227" s="54"/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</row>
    <row x14ac:dyDescent="0.25" r="228" customHeight="1" ht="18">
      <c r="A228" s="54"/>
      <c r="B228" s="50"/>
      <c r="C228" s="249"/>
      <c r="D228" s="249"/>
      <c r="E228" s="249"/>
      <c r="F228" s="249"/>
      <c r="G228" s="50"/>
      <c r="H228" s="52"/>
      <c r="I228" s="52"/>
      <c r="J228" s="52"/>
      <c r="K228" s="52"/>
      <c r="L228" s="52"/>
      <c r="M228" s="52"/>
      <c r="N228" s="52"/>
      <c r="O228" s="52"/>
      <c r="P228" s="52"/>
      <c r="Q228" s="54"/>
      <c r="R228" s="51"/>
      <c r="S228" s="51"/>
      <c r="T228" s="51"/>
      <c r="U228" s="52"/>
      <c r="V228" s="52"/>
      <c r="W228" s="52"/>
      <c r="X228" s="52"/>
      <c r="Y228" s="52"/>
      <c r="Z228" s="51"/>
      <c r="AA228" s="54"/>
      <c r="AB228" s="51"/>
      <c r="AC228" s="51"/>
      <c r="AD228" s="51"/>
      <c r="AE228" s="52"/>
      <c r="AF228" s="52"/>
      <c r="AG228" s="52"/>
      <c r="AH228" s="52"/>
      <c r="AI228" s="52"/>
      <c r="AJ228" s="51"/>
      <c r="AK228" s="52"/>
      <c r="AL228" s="52"/>
      <c r="AM228" s="52"/>
      <c r="AN228" s="52"/>
      <c r="AO228" s="51"/>
      <c r="AP228" s="52"/>
      <c r="AQ228" s="52"/>
      <c r="AR228" s="52"/>
      <c r="AS228" s="52"/>
      <c r="AT228" s="51"/>
      <c r="AU228" s="52"/>
      <c r="AV228" s="52"/>
      <c r="AW228" s="52"/>
      <c r="AX228" s="52"/>
      <c r="AY228" s="51"/>
      <c r="AZ228" s="52"/>
      <c r="BA228" s="52"/>
      <c r="BB228" s="52"/>
      <c r="BC228" s="52"/>
      <c r="BD228" s="51"/>
      <c r="BE228" s="55"/>
      <c r="BF228" s="52"/>
      <c r="BG228" s="52"/>
      <c r="BH228" s="52"/>
      <c r="BI228" s="58"/>
      <c r="BJ228" s="52"/>
      <c r="BK228" s="52"/>
      <c r="BL228" s="52"/>
      <c r="BM228" s="52"/>
      <c r="BN228" s="58"/>
      <c r="BO228" s="52"/>
      <c r="BP228" s="52"/>
      <c r="BQ228" s="52"/>
      <c r="BR228" s="52"/>
      <c r="BS228" s="51"/>
      <c r="BT228" s="52"/>
      <c r="BU228" s="52"/>
      <c r="BV228" s="52"/>
      <c r="BW228" s="52"/>
      <c r="BX228" s="51"/>
      <c r="BY228" s="5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  <c r="CR228" s="72"/>
      <c r="CS228" s="72"/>
      <c r="CT228" s="72"/>
      <c r="CU228" s="72"/>
      <c r="CV228" s="72"/>
      <c r="CW228" s="72"/>
      <c r="CX228" s="72"/>
      <c r="CY228" s="72"/>
      <c r="CZ228" s="72"/>
      <c r="DA228" s="72"/>
      <c r="DB228" s="72"/>
      <c r="DC228" s="72"/>
      <c r="DD228" s="72"/>
      <c r="DE228" s="72"/>
      <c r="DF228" s="72"/>
      <c r="DG228" s="72"/>
      <c r="DH228" s="72"/>
      <c r="DI228" s="72"/>
      <c r="DJ228" s="72"/>
      <c r="DK228" s="72"/>
      <c r="DL228" s="72"/>
      <c r="DM228" s="72"/>
      <c r="DN228" s="72"/>
      <c r="DO228" s="72"/>
      <c r="DP228" s="72"/>
      <c r="DQ228" s="72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/>
      <c r="EX228" s="54"/>
      <c r="EY228" s="54"/>
      <c r="EZ228" s="54"/>
      <c r="FA228" s="54"/>
      <c r="FB228" s="54"/>
      <c r="FC228" s="54"/>
      <c r="FD228" s="54"/>
      <c r="FE228" s="54"/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/>
      <c r="FV228" s="54"/>
      <c r="FW228" s="54"/>
      <c r="FX228" s="54"/>
      <c r="FY228" s="54"/>
      <c r="FZ228" s="54"/>
      <c r="GA228" s="54"/>
      <c r="GB228" s="54"/>
      <c r="GC228" s="54"/>
      <c r="GD228" s="54"/>
      <c r="GE228" s="54"/>
      <c r="GF228" s="54"/>
      <c r="GG228" s="54"/>
      <c r="GH228" s="54"/>
      <c r="GI228" s="54"/>
      <c r="GJ228" s="54"/>
      <c r="GK228" s="54"/>
      <c r="GL228" s="54"/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/>
      <c r="HP228" s="54"/>
      <c r="HQ228" s="54"/>
      <c r="HR228" s="54"/>
      <c r="HS228" s="54"/>
      <c r="HT228" s="54"/>
      <c r="HU228" s="54"/>
      <c r="HV228" s="54"/>
      <c r="HW228" s="54"/>
      <c r="HX228" s="54"/>
      <c r="HY228" s="54"/>
      <c r="HZ228" s="54"/>
      <c r="IA228" s="54"/>
      <c r="IB228" s="54"/>
      <c r="IC228" s="54"/>
      <c r="ID228" s="54"/>
      <c r="IE228" s="54"/>
      <c r="IF228" s="54"/>
      <c r="IG228" s="54"/>
      <c r="IH228" s="54"/>
      <c r="II228" s="54"/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</row>
    <row x14ac:dyDescent="0.25" r="229" customHeight="1" ht="18">
      <c r="A229" s="54"/>
      <c r="B229" s="50"/>
      <c r="C229" s="249"/>
      <c r="D229" s="249"/>
      <c r="E229" s="249"/>
      <c r="F229" s="249"/>
      <c r="G229" s="50"/>
      <c r="H229" s="52"/>
      <c r="I229" s="52"/>
      <c r="J229" s="52"/>
      <c r="K229" s="52"/>
      <c r="L229" s="52"/>
      <c r="M229" s="52"/>
      <c r="N229" s="52"/>
      <c r="O229" s="52"/>
      <c r="P229" s="52"/>
      <c r="Q229" s="54"/>
      <c r="R229" s="51"/>
      <c r="S229" s="51"/>
      <c r="T229" s="51"/>
      <c r="U229" s="52"/>
      <c r="V229" s="52"/>
      <c r="W229" s="52"/>
      <c r="X229" s="52"/>
      <c r="Y229" s="52"/>
      <c r="Z229" s="51"/>
      <c r="AA229" s="54"/>
      <c r="AB229" s="51"/>
      <c r="AC229" s="51"/>
      <c r="AD229" s="51"/>
      <c r="AE229" s="52"/>
      <c r="AF229" s="52"/>
      <c r="AG229" s="52"/>
      <c r="AH229" s="52"/>
      <c r="AI229" s="52"/>
      <c r="AJ229" s="51"/>
      <c r="AK229" s="52"/>
      <c r="AL229" s="52"/>
      <c r="AM229" s="52"/>
      <c r="AN229" s="52"/>
      <c r="AO229" s="51"/>
      <c r="AP229" s="52"/>
      <c r="AQ229" s="52"/>
      <c r="AR229" s="52"/>
      <c r="AS229" s="52"/>
      <c r="AT229" s="51"/>
      <c r="AU229" s="52"/>
      <c r="AV229" s="52"/>
      <c r="AW229" s="52"/>
      <c r="AX229" s="52"/>
      <c r="AY229" s="51"/>
      <c r="AZ229" s="52"/>
      <c r="BA229" s="52"/>
      <c r="BB229" s="52"/>
      <c r="BC229" s="52"/>
      <c r="BD229" s="51"/>
      <c r="BE229" s="55"/>
      <c r="BF229" s="52"/>
      <c r="BG229" s="52"/>
      <c r="BH229" s="52"/>
      <c r="BI229" s="58"/>
      <c r="BJ229" s="52"/>
      <c r="BK229" s="52"/>
      <c r="BL229" s="52"/>
      <c r="BM229" s="52"/>
      <c r="BN229" s="58"/>
      <c r="BO229" s="52"/>
      <c r="BP229" s="52"/>
      <c r="BQ229" s="52"/>
      <c r="BR229" s="52"/>
      <c r="BS229" s="51"/>
      <c r="BT229" s="52"/>
      <c r="BU229" s="52"/>
      <c r="BV229" s="52"/>
      <c r="BW229" s="52"/>
      <c r="BX229" s="51"/>
      <c r="BY229" s="5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  <c r="CR229" s="72"/>
      <c r="CS229" s="72"/>
      <c r="CT229" s="72"/>
      <c r="CU229" s="72"/>
      <c r="CV229" s="72"/>
      <c r="CW229" s="72"/>
      <c r="CX229" s="72"/>
      <c r="CY229" s="72"/>
      <c r="CZ229" s="72"/>
      <c r="DA229" s="72"/>
      <c r="DB229" s="72"/>
      <c r="DC229" s="72"/>
      <c r="DD229" s="72"/>
      <c r="DE229" s="72"/>
      <c r="DF229" s="72"/>
      <c r="DG229" s="72"/>
      <c r="DH229" s="72"/>
      <c r="DI229" s="72"/>
      <c r="DJ229" s="72"/>
      <c r="DK229" s="72"/>
      <c r="DL229" s="72"/>
      <c r="DM229" s="72"/>
      <c r="DN229" s="72"/>
      <c r="DO229" s="72"/>
      <c r="DP229" s="72"/>
      <c r="DQ229" s="72"/>
      <c r="DR229" s="54"/>
      <c r="DS229" s="54"/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/>
      <c r="FF229" s="54"/>
      <c r="FG229" s="54"/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/>
      <c r="FV229" s="54"/>
      <c r="FW229" s="54"/>
      <c r="FX229" s="54"/>
      <c r="FY229" s="54"/>
      <c r="FZ229" s="54"/>
      <c r="GA229" s="54"/>
      <c r="GB229" s="54"/>
      <c r="GC229" s="54"/>
      <c r="GD229" s="54"/>
      <c r="GE229" s="54"/>
      <c r="GF229" s="54"/>
      <c r="GG229" s="54"/>
      <c r="GH229" s="54"/>
      <c r="GI229" s="54"/>
      <c r="GJ229" s="54"/>
      <c r="GK229" s="54"/>
      <c r="GL229" s="54"/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/>
      <c r="HQ229" s="54"/>
      <c r="HR229" s="54"/>
      <c r="HS229" s="54"/>
      <c r="HT229" s="54"/>
      <c r="HU229" s="54"/>
      <c r="HV229" s="54"/>
      <c r="HW229" s="54"/>
      <c r="HX229" s="54"/>
      <c r="HY229" s="54"/>
      <c r="HZ229" s="54"/>
      <c r="IA229" s="54"/>
      <c r="IB229" s="54"/>
      <c r="IC229" s="54"/>
      <c r="ID229" s="54"/>
      <c r="IE229" s="54"/>
      <c r="IF229" s="54"/>
      <c r="IG229" s="54"/>
      <c r="IH229" s="54"/>
      <c r="II229" s="54"/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</row>
    <row x14ac:dyDescent="0.25" r="230" customHeight="1" ht="18">
      <c r="A230" s="54"/>
      <c r="B230" s="50"/>
      <c r="C230" s="249"/>
      <c r="D230" s="249"/>
      <c r="E230" s="249"/>
      <c r="F230" s="249"/>
      <c r="G230" s="50"/>
      <c r="H230" s="52"/>
      <c r="I230" s="52"/>
      <c r="J230" s="52"/>
      <c r="K230" s="52"/>
      <c r="L230" s="52"/>
      <c r="M230" s="52"/>
      <c r="N230" s="52"/>
      <c r="O230" s="52"/>
      <c r="P230" s="52"/>
      <c r="Q230" s="54"/>
      <c r="R230" s="51"/>
      <c r="S230" s="51"/>
      <c r="T230" s="51"/>
      <c r="U230" s="52"/>
      <c r="V230" s="52"/>
      <c r="W230" s="52"/>
      <c r="X230" s="52"/>
      <c r="Y230" s="52"/>
      <c r="Z230" s="51"/>
      <c r="AA230" s="54"/>
      <c r="AB230" s="51"/>
      <c r="AC230" s="51"/>
      <c r="AD230" s="51"/>
      <c r="AE230" s="52"/>
      <c r="AF230" s="52"/>
      <c r="AG230" s="52"/>
      <c r="AH230" s="52"/>
      <c r="AI230" s="52"/>
      <c r="AJ230" s="51"/>
      <c r="AK230" s="52"/>
      <c r="AL230" s="52"/>
      <c r="AM230" s="52"/>
      <c r="AN230" s="52"/>
      <c r="AO230" s="51"/>
      <c r="AP230" s="52"/>
      <c r="AQ230" s="52"/>
      <c r="AR230" s="52"/>
      <c r="AS230" s="52"/>
      <c r="AT230" s="51"/>
      <c r="AU230" s="52"/>
      <c r="AV230" s="52"/>
      <c r="AW230" s="52"/>
      <c r="AX230" s="52"/>
      <c r="AY230" s="51"/>
      <c r="AZ230" s="52"/>
      <c r="BA230" s="52"/>
      <c r="BB230" s="52"/>
      <c r="BC230" s="52"/>
      <c r="BD230" s="51"/>
      <c r="BE230" s="55"/>
      <c r="BF230" s="52"/>
      <c r="BG230" s="52"/>
      <c r="BH230" s="52"/>
      <c r="BI230" s="58"/>
      <c r="BJ230" s="52"/>
      <c r="BK230" s="52"/>
      <c r="BL230" s="52"/>
      <c r="BM230" s="52"/>
      <c r="BN230" s="58"/>
      <c r="BO230" s="52"/>
      <c r="BP230" s="52"/>
      <c r="BQ230" s="52"/>
      <c r="BR230" s="52"/>
      <c r="BS230" s="51"/>
      <c r="BT230" s="52"/>
      <c r="BU230" s="52"/>
      <c r="BV230" s="52"/>
      <c r="BW230" s="52"/>
      <c r="BX230" s="51"/>
      <c r="BY230" s="5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  <c r="CJ230" s="72"/>
      <c r="CK230" s="72"/>
      <c r="CL230" s="72"/>
      <c r="CM230" s="72"/>
      <c r="CN230" s="72"/>
      <c r="CO230" s="72"/>
      <c r="CP230" s="72"/>
      <c r="CQ230" s="72"/>
      <c r="CR230" s="72"/>
      <c r="CS230" s="72"/>
      <c r="CT230" s="72"/>
      <c r="CU230" s="72"/>
      <c r="CV230" s="72"/>
      <c r="CW230" s="72"/>
      <c r="CX230" s="72"/>
      <c r="CY230" s="72"/>
      <c r="CZ230" s="72"/>
      <c r="DA230" s="72"/>
      <c r="DB230" s="72"/>
      <c r="DC230" s="72"/>
      <c r="DD230" s="72"/>
      <c r="DE230" s="72"/>
      <c r="DF230" s="72"/>
      <c r="DG230" s="72"/>
      <c r="DH230" s="72"/>
      <c r="DI230" s="72"/>
      <c r="DJ230" s="72"/>
      <c r="DK230" s="72"/>
      <c r="DL230" s="72"/>
      <c r="DM230" s="72"/>
      <c r="DN230" s="72"/>
      <c r="DO230" s="72"/>
      <c r="DP230" s="72"/>
      <c r="DQ230" s="72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/>
      <c r="EV230" s="54"/>
      <c r="EW230" s="54"/>
      <c r="EX230" s="54"/>
      <c r="EY230" s="54"/>
      <c r="EZ230" s="54"/>
      <c r="FA230" s="54"/>
      <c r="FB230" s="54"/>
      <c r="FC230" s="54"/>
      <c r="FD230" s="54"/>
      <c r="FE230" s="54"/>
      <c r="FF230" s="54"/>
      <c r="FG230" s="54"/>
      <c r="FH230" s="54"/>
      <c r="FI230" s="54"/>
      <c r="FJ230" s="54"/>
      <c r="FK230" s="54"/>
      <c r="FL230" s="54"/>
      <c r="FM230" s="54"/>
      <c r="FN230" s="54"/>
      <c r="FO230" s="54"/>
      <c r="FP230" s="54"/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/>
      <c r="HT230" s="54"/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</row>
    <row x14ac:dyDescent="0.25" r="231" customHeight="1" ht="18">
      <c r="A231" s="54"/>
      <c r="B231" s="50"/>
      <c r="C231" s="249"/>
      <c r="D231" s="249"/>
      <c r="E231" s="249"/>
      <c r="F231" s="249"/>
      <c r="G231" s="50"/>
      <c r="H231" s="52"/>
      <c r="I231" s="52"/>
      <c r="J231" s="52"/>
      <c r="K231" s="52"/>
      <c r="L231" s="52"/>
      <c r="M231" s="52"/>
      <c r="N231" s="52"/>
      <c r="O231" s="52"/>
      <c r="P231" s="52"/>
      <c r="Q231" s="54"/>
      <c r="R231" s="51"/>
      <c r="S231" s="51"/>
      <c r="T231" s="51"/>
      <c r="U231" s="52"/>
      <c r="V231" s="52"/>
      <c r="W231" s="52"/>
      <c r="X231" s="52"/>
      <c r="Y231" s="52"/>
      <c r="Z231" s="51"/>
      <c r="AA231" s="54"/>
      <c r="AB231" s="51"/>
      <c r="AC231" s="51"/>
      <c r="AD231" s="51"/>
      <c r="AE231" s="52"/>
      <c r="AF231" s="52"/>
      <c r="AG231" s="52"/>
      <c r="AH231" s="52"/>
      <c r="AI231" s="52"/>
      <c r="AJ231" s="51"/>
      <c r="AK231" s="52"/>
      <c r="AL231" s="52"/>
      <c r="AM231" s="52"/>
      <c r="AN231" s="52"/>
      <c r="AO231" s="51"/>
      <c r="AP231" s="52"/>
      <c r="AQ231" s="52"/>
      <c r="AR231" s="52"/>
      <c r="AS231" s="52"/>
      <c r="AT231" s="51"/>
      <c r="AU231" s="52"/>
      <c r="AV231" s="52"/>
      <c r="AW231" s="52"/>
      <c r="AX231" s="52"/>
      <c r="AY231" s="51"/>
      <c r="AZ231" s="52"/>
      <c r="BA231" s="52"/>
      <c r="BB231" s="52"/>
      <c r="BC231" s="52"/>
      <c r="BD231" s="51"/>
      <c r="BE231" s="55"/>
      <c r="BF231" s="52"/>
      <c r="BG231" s="52"/>
      <c r="BH231" s="52"/>
      <c r="BI231" s="58"/>
      <c r="BJ231" s="52"/>
      <c r="BK231" s="52"/>
      <c r="BL231" s="52"/>
      <c r="BM231" s="52"/>
      <c r="BN231" s="58"/>
      <c r="BO231" s="52"/>
      <c r="BP231" s="52"/>
      <c r="BQ231" s="52"/>
      <c r="BR231" s="52"/>
      <c r="BS231" s="51"/>
      <c r="BT231" s="52"/>
      <c r="BU231" s="52"/>
      <c r="BV231" s="52"/>
      <c r="BW231" s="52"/>
      <c r="BX231" s="51"/>
      <c r="BY231" s="5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  <c r="CJ231" s="72"/>
      <c r="CK231" s="72"/>
      <c r="CL231" s="72"/>
      <c r="CM231" s="72"/>
      <c r="CN231" s="72"/>
      <c r="CO231" s="72"/>
      <c r="CP231" s="72"/>
      <c r="CQ231" s="72"/>
      <c r="CR231" s="72"/>
      <c r="CS231" s="72"/>
      <c r="CT231" s="72"/>
      <c r="CU231" s="72"/>
      <c r="CV231" s="72"/>
      <c r="CW231" s="72"/>
      <c r="CX231" s="72"/>
      <c r="CY231" s="72"/>
      <c r="CZ231" s="72"/>
      <c r="DA231" s="72"/>
      <c r="DB231" s="72"/>
      <c r="DC231" s="72"/>
      <c r="DD231" s="72"/>
      <c r="DE231" s="72"/>
      <c r="DF231" s="72"/>
      <c r="DG231" s="72"/>
      <c r="DH231" s="72"/>
      <c r="DI231" s="72"/>
      <c r="DJ231" s="72"/>
      <c r="DK231" s="72"/>
      <c r="DL231" s="72"/>
      <c r="DM231" s="72"/>
      <c r="DN231" s="72"/>
      <c r="DO231" s="72"/>
      <c r="DP231" s="72"/>
      <c r="DQ231" s="72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/>
      <c r="FA231" s="54"/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/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</row>
    <row x14ac:dyDescent="0.25" r="232" customHeight="1" ht="18">
      <c r="A232" s="54"/>
      <c r="B232" s="50"/>
      <c r="C232" s="249"/>
      <c r="D232" s="249"/>
      <c r="E232" s="249"/>
      <c r="F232" s="249"/>
      <c r="G232" s="50"/>
      <c r="H232" s="52"/>
      <c r="I232" s="52"/>
      <c r="J232" s="52"/>
      <c r="K232" s="52"/>
      <c r="L232" s="52"/>
      <c r="M232" s="52"/>
      <c r="N232" s="52"/>
      <c r="O232" s="52"/>
      <c r="P232" s="52"/>
      <c r="Q232" s="54"/>
      <c r="R232" s="51"/>
      <c r="S232" s="51"/>
      <c r="T232" s="51"/>
      <c r="U232" s="52"/>
      <c r="V232" s="52"/>
      <c r="W232" s="52"/>
      <c r="X232" s="52"/>
      <c r="Y232" s="52"/>
      <c r="Z232" s="51"/>
      <c r="AA232" s="54"/>
      <c r="AB232" s="51"/>
      <c r="AC232" s="51"/>
      <c r="AD232" s="51"/>
      <c r="AE232" s="52"/>
      <c r="AF232" s="52"/>
      <c r="AG232" s="52"/>
      <c r="AH232" s="52"/>
      <c r="AI232" s="52"/>
      <c r="AJ232" s="51"/>
      <c r="AK232" s="52"/>
      <c r="AL232" s="52"/>
      <c r="AM232" s="52"/>
      <c r="AN232" s="52"/>
      <c r="AO232" s="51"/>
      <c r="AP232" s="52"/>
      <c r="AQ232" s="52"/>
      <c r="AR232" s="52"/>
      <c r="AS232" s="52"/>
      <c r="AT232" s="51"/>
      <c r="AU232" s="52"/>
      <c r="AV232" s="52"/>
      <c r="AW232" s="52"/>
      <c r="AX232" s="52"/>
      <c r="AY232" s="51"/>
      <c r="AZ232" s="52"/>
      <c r="BA232" s="52"/>
      <c r="BB232" s="52"/>
      <c r="BC232" s="52"/>
      <c r="BD232" s="51"/>
      <c r="BE232" s="55"/>
      <c r="BF232" s="52"/>
      <c r="BG232" s="52"/>
      <c r="BH232" s="52"/>
      <c r="BI232" s="58"/>
      <c r="BJ232" s="52"/>
      <c r="BK232" s="52"/>
      <c r="BL232" s="52"/>
      <c r="BM232" s="52"/>
      <c r="BN232" s="58"/>
      <c r="BO232" s="52"/>
      <c r="BP232" s="52"/>
      <c r="BQ232" s="52"/>
      <c r="BR232" s="52"/>
      <c r="BS232" s="51"/>
      <c r="BT232" s="52"/>
      <c r="BU232" s="52"/>
      <c r="BV232" s="52"/>
      <c r="BW232" s="52"/>
      <c r="BX232" s="51"/>
      <c r="BY232" s="5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  <c r="CJ232" s="72"/>
      <c r="CK232" s="72"/>
      <c r="CL232" s="72"/>
      <c r="CM232" s="72"/>
      <c r="CN232" s="72"/>
      <c r="CO232" s="72"/>
      <c r="CP232" s="72"/>
      <c r="CQ232" s="72"/>
      <c r="CR232" s="72"/>
      <c r="CS232" s="72"/>
      <c r="CT232" s="72"/>
      <c r="CU232" s="72"/>
      <c r="CV232" s="72"/>
      <c r="CW232" s="72"/>
      <c r="CX232" s="72"/>
      <c r="CY232" s="72"/>
      <c r="CZ232" s="72"/>
      <c r="DA232" s="72"/>
      <c r="DB232" s="72"/>
      <c r="DC232" s="72"/>
      <c r="DD232" s="72"/>
      <c r="DE232" s="72"/>
      <c r="DF232" s="72"/>
      <c r="DG232" s="72"/>
      <c r="DH232" s="72"/>
      <c r="DI232" s="72"/>
      <c r="DJ232" s="72"/>
      <c r="DK232" s="72"/>
      <c r="DL232" s="72"/>
      <c r="DM232" s="72"/>
      <c r="DN232" s="72"/>
      <c r="DO232" s="72"/>
      <c r="DP232" s="72"/>
      <c r="DQ232" s="72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/>
      <c r="EM232" s="54"/>
      <c r="EN232" s="54"/>
      <c r="EO232" s="54"/>
      <c r="EP232" s="54"/>
      <c r="EQ232" s="54"/>
      <c r="ER232" s="54"/>
      <c r="ES232" s="54"/>
      <c r="ET232" s="54"/>
      <c r="EU232" s="54"/>
      <c r="EV232" s="54"/>
      <c r="EW232" s="54"/>
      <c r="EX232" s="54"/>
      <c r="EY232" s="54"/>
      <c r="EZ232" s="54"/>
      <c r="FA232" s="54"/>
      <c r="FB232" s="54"/>
      <c r="FC232" s="54"/>
      <c r="FD232" s="54"/>
      <c r="FE232" s="54"/>
      <c r="FF232" s="54"/>
      <c r="FG232" s="54"/>
      <c r="FH232" s="54"/>
      <c r="FI232" s="54"/>
      <c r="FJ232" s="54"/>
      <c r="FK232" s="54"/>
      <c r="FL232" s="54"/>
      <c r="FM232" s="54"/>
      <c r="FN232" s="54"/>
      <c r="FO232" s="54"/>
      <c r="FP232" s="54"/>
      <c r="FQ232" s="54"/>
      <c r="FR232" s="54"/>
      <c r="FS232" s="54"/>
      <c r="FT232" s="54"/>
      <c r="FU232" s="54"/>
      <c r="FV232" s="54"/>
      <c r="FW232" s="54"/>
      <c r="FX232" s="54"/>
      <c r="FY232" s="54"/>
      <c r="FZ232" s="54"/>
      <c r="GA232" s="54"/>
      <c r="GB232" s="54"/>
      <c r="GC232" s="54"/>
      <c r="GD232" s="54"/>
      <c r="GE232" s="54"/>
      <c r="GF232" s="54"/>
      <c r="GG232" s="54"/>
      <c r="GH232" s="54"/>
      <c r="GI232" s="54"/>
      <c r="GJ232" s="54"/>
      <c r="GK232" s="54"/>
      <c r="GL232" s="54"/>
      <c r="GM232" s="54"/>
      <c r="GN232" s="54"/>
      <c r="GO232" s="54"/>
      <c r="GP232" s="54"/>
      <c r="GQ232" s="54"/>
      <c r="GR232" s="54"/>
      <c r="GS232" s="54"/>
      <c r="GT232" s="54"/>
      <c r="GU232" s="54"/>
      <c r="GV232" s="54"/>
      <c r="GW232" s="54"/>
      <c r="GX232" s="54"/>
      <c r="GY232" s="54"/>
      <c r="GZ232" s="54"/>
      <c r="HA232" s="54"/>
      <c r="HB232" s="54"/>
      <c r="HC232" s="54"/>
      <c r="HD232" s="54"/>
      <c r="HE232" s="54"/>
      <c r="HF232" s="54"/>
      <c r="HG232" s="54"/>
      <c r="HH232" s="54"/>
      <c r="HI232" s="54"/>
      <c r="HJ232" s="54"/>
      <c r="HK232" s="54"/>
      <c r="HL232" s="54"/>
      <c r="HM232" s="54"/>
      <c r="HN232" s="54"/>
      <c r="HO232" s="54"/>
      <c r="HP232" s="54"/>
      <c r="HQ232" s="54"/>
      <c r="HR232" s="54"/>
      <c r="HS232" s="54"/>
      <c r="HT232" s="54"/>
      <c r="HU232" s="54"/>
      <c r="HV232" s="54"/>
      <c r="HW232" s="54"/>
      <c r="HX232" s="54"/>
      <c r="HY232" s="54"/>
      <c r="HZ232" s="54"/>
      <c r="IA232" s="54"/>
      <c r="IB232" s="54"/>
      <c r="IC232" s="54"/>
      <c r="ID232" s="54"/>
      <c r="IE232" s="54"/>
      <c r="IF232" s="54"/>
      <c r="IG232" s="54"/>
      <c r="IH232" s="54"/>
      <c r="II232" s="54"/>
      <c r="IJ232" s="54"/>
      <c r="IK232" s="54"/>
      <c r="IL232" s="54"/>
      <c r="IM232" s="54"/>
      <c r="IN232" s="54"/>
      <c r="IO232" s="54"/>
      <c r="IP232" s="54"/>
      <c r="IQ232" s="54"/>
      <c r="IR232" s="54"/>
      <c r="IS232" s="54"/>
    </row>
    <row x14ac:dyDescent="0.25" r="233" customHeight="1" ht="18">
      <c r="A233" s="54"/>
      <c r="B233" s="50"/>
      <c r="C233" s="249"/>
      <c r="D233" s="249"/>
      <c r="E233" s="249"/>
      <c r="F233" s="249"/>
      <c r="G233" s="50"/>
      <c r="H233" s="52"/>
      <c r="I233" s="52"/>
      <c r="J233" s="52"/>
      <c r="K233" s="52"/>
      <c r="L233" s="52"/>
      <c r="M233" s="52"/>
      <c r="N233" s="52"/>
      <c r="O233" s="52"/>
      <c r="P233" s="52"/>
      <c r="Q233" s="54"/>
      <c r="R233" s="51"/>
      <c r="S233" s="51"/>
      <c r="T233" s="51"/>
      <c r="U233" s="52"/>
      <c r="V233" s="52"/>
      <c r="W233" s="52"/>
      <c r="X233" s="52"/>
      <c r="Y233" s="52"/>
      <c r="Z233" s="51"/>
      <c r="AA233" s="54"/>
      <c r="AB233" s="51"/>
      <c r="AC233" s="51"/>
      <c r="AD233" s="51"/>
      <c r="AE233" s="52"/>
      <c r="AF233" s="52"/>
      <c r="AG233" s="52"/>
      <c r="AH233" s="52"/>
      <c r="AI233" s="52"/>
      <c r="AJ233" s="51"/>
      <c r="AK233" s="52"/>
      <c r="AL233" s="52"/>
      <c r="AM233" s="52"/>
      <c r="AN233" s="52"/>
      <c r="AO233" s="51"/>
      <c r="AP233" s="52"/>
      <c r="AQ233" s="52"/>
      <c r="AR233" s="52"/>
      <c r="AS233" s="52"/>
      <c r="AT233" s="51"/>
      <c r="AU233" s="52"/>
      <c r="AV233" s="52"/>
      <c r="AW233" s="52"/>
      <c r="AX233" s="52"/>
      <c r="AY233" s="51"/>
      <c r="AZ233" s="52"/>
      <c r="BA233" s="52"/>
      <c r="BB233" s="52"/>
      <c r="BC233" s="52"/>
      <c r="BD233" s="51"/>
      <c r="BE233" s="55"/>
      <c r="BF233" s="52"/>
      <c r="BG233" s="52"/>
      <c r="BH233" s="52"/>
      <c r="BI233" s="58"/>
      <c r="BJ233" s="52"/>
      <c r="BK233" s="52"/>
      <c r="BL233" s="52"/>
      <c r="BM233" s="52"/>
      <c r="BN233" s="58"/>
      <c r="BO233" s="52"/>
      <c r="BP233" s="52"/>
      <c r="BQ233" s="52"/>
      <c r="BR233" s="52"/>
      <c r="BS233" s="51"/>
      <c r="BT233" s="52"/>
      <c r="BU233" s="52"/>
      <c r="BV233" s="52"/>
      <c r="BW233" s="52"/>
      <c r="BX233" s="51"/>
      <c r="BY233" s="5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  <c r="CJ233" s="72"/>
      <c r="CK233" s="72"/>
      <c r="CL233" s="72"/>
      <c r="CM233" s="72"/>
      <c r="CN233" s="72"/>
      <c r="CO233" s="72"/>
      <c r="CP233" s="72"/>
      <c r="CQ233" s="72"/>
      <c r="CR233" s="72"/>
      <c r="CS233" s="72"/>
      <c r="CT233" s="72"/>
      <c r="CU233" s="72"/>
      <c r="CV233" s="72"/>
      <c r="CW233" s="72"/>
      <c r="CX233" s="72"/>
      <c r="CY233" s="72"/>
      <c r="CZ233" s="72"/>
      <c r="DA233" s="72"/>
      <c r="DB233" s="72"/>
      <c r="DC233" s="72"/>
      <c r="DD233" s="72"/>
      <c r="DE233" s="72"/>
      <c r="DF233" s="72"/>
      <c r="DG233" s="72"/>
      <c r="DH233" s="72"/>
      <c r="DI233" s="72"/>
      <c r="DJ233" s="72"/>
      <c r="DK233" s="72"/>
      <c r="DL233" s="72"/>
      <c r="DM233" s="72"/>
      <c r="DN233" s="72"/>
      <c r="DO233" s="72"/>
      <c r="DP233" s="72"/>
      <c r="DQ233" s="72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/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/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/>
      <c r="HR233" s="54"/>
      <c r="HS233" s="54"/>
      <c r="HT233" s="54"/>
      <c r="HU233" s="54"/>
      <c r="HV233" s="54"/>
      <c r="HW233" s="54"/>
      <c r="HX233" s="54"/>
      <c r="HY233" s="54"/>
      <c r="HZ233" s="54"/>
      <c r="IA233" s="54"/>
      <c r="IB233" s="54"/>
      <c r="IC233" s="54"/>
      <c r="ID233" s="54"/>
      <c r="IE233" s="54"/>
      <c r="IF233" s="54"/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</row>
    <row x14ac:dyDescent="0.25" r="234" customHeight="1" ht="18">
      <c r="A234" s="54"/>
      <c r="B234" s="50"/>
      <c r="C234" s="249"/>
      <c r="D234" s="249"/>
      <c r="E234" s="249"/>
      <c r="F234" s="249"/>
      <c r="G234" s="50"/>
      <c r="H234" s="52"/>
      <c r="I234" s="52"/>
      <c r="J234" s="52"/>
      <c r="K234" s="52"/>
      <c r="L234" s="52"/>
      <c r="M234" s="52"/>
      <c r="N234" s="52"/>
      <c r="O234" s="52"/>
      <c r="P234" s="52"/>
      <c r="Q234" s="54"/>
      <c r="R234" s="51"/>
      <c r="S234" s="51"/>
      <c r="T234" s="51"/>
      <c r="U234" s="52"/>
      <c r="V234" s="52"/>
      <c r="W234" s="52"/>
      <c r="X234" s="52"/>
      <c r="Y234" s="52"/>
      <c r="Z234" s="51"/>
      <c r="AA234" s="54"/>
      <c r="AB234" s="51"/>
      <c r="AC234" s="51"/>
      <c r="AD234" s="51"/>
      <c r="AE234" s="52"/>
      <c r="AF234" s="52"/>
      <c r="AG234" s="52"/>
      <c r="AH234" s="52"/>
      <c r="AI234" s="52"/>
      <c r="AJ234" s="51"/>
      <c r="AK234" s="52"/>
      <c r="AL234" s="52"/>
      <c r="AM234" s="52"/>
      <c r="AN234" s="52"/>
      <c r="AO234" s="51"/>
      <c r="AP234" s="52"/>
      <c r="AQ234" s="52"/>
      <c r="AR234" s="52"/>
      <c r="AS234" s="52"/>
      <c r="AT234" s="51"/>
      <c r="AU234" s="52"/>
      <c r="AV234" s="52"/>
      <c r="AW234" s="52"/>
      <c r="AX234" s="52"/>
      <c r="AY234" s="51"/>
      <c r="AZ234" s="52"/>
      <c r="BA234" s="52"/>
      <c r="BB234" s="52"/>
      <c r="BC234" s="52"/>
      <c r="BD234" s="51"/>
      <c r="BE234" s="55"/>
      <c r="BF234" s="52"/>
      <c r="BG234" s="52"/>
      <c r="BH234" s="52"/>
      <c r="BI234" s="58"/>
      <c r="BJ234" s="52"/>
      <c r="BK234" s="52"/>
      <c r="BL234" s="52"/>
      <c r="BM234" s="52"/>
      <c r="BN234" s="58"/>
      <c r="BO234" s="52"/>
      <c r="BP234" s="52"/>
      <c r="BQ234" s="52"/>
      <c r="BR234" s="52"/>
      <c r="BS234" s="51"/>
      <c r="BT234" s="52"/>
      <c r="BU234" s="52"/>
      <c r="BV234" s="52"/>
      <c r="BW234" s="52"/>
      <c r="BX234" s="51"/>
      <c r="BY234" s="5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  <c r="CR234" s="72"/>
      <c r="CS234" s="72"/>
      <c r="CT234" s="72"/>
      <c r="CU234" s="72"/>
      <c r="CV234" s="72"/>
      <c r="CW234" s="72"/>
      <c r="CX234" s="72"/>
      <c r="CY234" s="72"/>
      <c r="CZ234" s="72"/>
      <c r="DA234" s="72"/>
      <c r="DB234" s="72"/>
      <c r="DC234" s="72"/>
      <c r="DD234" s="72"/>
      <c r="DE234" s="72"/>
      <c r="DF234" s="72"/>
      <c r="DG234" s="72"/>
      <c r="DH234" s="72"/>
      <c r="DI234" s="72"/>
      <c r="DJ234" s="72"/>
      <c r="DK234" s="72"/>
      <c r="DL234" s="72"/>
      <c r="DM234" s="72"/>
      <c r="DN234" s="72"/>
      <c r="DO234" s="72"/>
      <c r="DP234" s="72"/>
      <c r="DQ234" s="72"/>
      <c r="DR234" s="54"/>
      <c r="DS234" s="54"/>
      <c r="DT234" s="54"/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/>
      <c r="EV234" s="54"/>
      <c r="EW234" s="54"/>
      <c r="EX234" s="54"/>
      <c r="EY234" s="54"/>
      <c r="EZ234" s="54"/>
      <c r="FA234" s="54"/>
      <c r="FB234" s="54"/>
      <c r="FC234" s="54"/>
      <c r="FD234" s="54"/>
      <c r="FE234" s="54"/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/>
      <c r="GI234" s="54"/>
      <c r="GJ234" s="54"/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/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/>
      <c r="HV234" s="54"/>
      <c r="HW234" s="54"/>
      <c r="HX234" s="54"/>
      <c r="HY234" s="54"/>
      <c r="HZ234" s="54"/>
      <c r="IA234" s="54"/>
      <c r="IB234" s="54"/>
      <c r="IC234" s="54"/>
      <c r="ID234" s="54"/>
      <c r="IE234" s="54"/>
      <c r="IF234" s="54"/>
      <c r="IG234" s="54"/>
      <c r="IH234" s="54"/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</row>
    <row x14ac:dyDescent="0.25" r="235" customHeight="1" ht="18">
      <c r="A235" s="54"/>
      <c r="B235" s="50"/>
      <c r="C235" s="249"/>
      <c r="D235" s="249"/>
      <c r="E235" s="249"/>
      <c r="F235" s="249"/>
      <c r="G235" s="50"/>
      <c r="H235" s="52"/>
      <c r="I235" s="52"/>
      <c r="J235" s="52"/>
      <c r="K235" s="52"/>
      <c r="L235" s="52"/>
      <c r="M235" s="52"/>
      <c r="N235" s="52"/>
      <c r="O235" s="52"/>
      <c r="P235" s="52"/>
      <c r="Q235" s="54"/>
      <c r="R235" s="51"/>
      <c r="S235" s="51"/>
      <c r="T235" s="51"/>
      <c r="U235" s="52"/>
      <c r="V235" s="52"/>
      <c r="W235" s="52"/>
      <c r="X235" s="52"/>
      <c r="Y235" s="52"/>
      <c r="Z235" s="51"/>
      <c r="AA235" s="54"/>
      <c r="AB235" s="51"/>
      <c r="AC235" s="51"/>
      <c r="AD235" s="51"/>
      <c r="AE235" s="52"/>
      <c r="AF235" s="52"/>
      <c r="AG235" s="52"/>
      <c r="AH235" s="52"/>
      <c r="AI235" s="52"/>
      <c r="AJ235" s="51"/>
      <c r="AK235" s="52"/>
      <c r="AL235" s="52"/>
      <c r="AM235" s="52"/>
      <c r="AN235" s="52"/>
      <c r="AO235" s="51"/>
      <c r="AP235" s="52"/>
      <c r="AQ235" s="52"/>
      <c r="AR235" s="52"/>
      <c r="AS235" s="52"/>
      <c r="AT235" s="51"/>
      <c r="AU235" s="52"/>
      <c r="AV235" s="52"/>
      <c r="AW235" s="52"/>
      <c r="AX235" s="52"/>
      <c r="AY235" s="51"/>
      <c r="AZ235" s="52"/>
      <c r="BA235" s="52"/>
      <c r="BB235" s="52"/>
      <c r="BC235" s="52"/>
      <c r="BD235" s="51"/>
      <c r="BE235" s="55"/>
      <c r="BF235" s="52"/>
      <c r="BG235" s="52"/>
      <c r="BH235" s="52"/>
      <c r="BI235" s="58"/>
      <c r="BJ235" s="52"/>
      <c r="BK235" s="52"/>
      <c r="BL235" s="52"/>
      <c r="BM235" s="52"/>
      <c r="BN235" s="58"/>
      <c r="BO235" s="52"/>
      <c r="BP235" s="52"/>
      <c r="BQ235" s="52"/>
      <c r="BR235" s="52"/>
      <c r="BS235" s="51"/>
      <c r="BT235" s="52"/>
      <c r="BU235" s="52"/>
      <c r="BV235" s="52"/>
      <c r="BW235" s="52"/>
      <c r="BX235" s="51"/>
      <c r="BY235" s="5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  <c r="CJ235" s="72"/>
      <c r="CK235" s="72"/>
      <c r="CL235" s="72"/>
      <c r="CM235" s="72"/>
      <c r="CN235" s="72"/>
      <c r="CO235" s="72"/>
      <c r="CP235" s="72"/>
      <c r="CQ235" s="72"/>
      <c r="CR235" s="72"/>
      <c r="CS235" s="72"/>
      <c r="CT235" s="72"/>
      <c r="CU235" s="72"/>
      <c r="CV235" s="72"/>
      <c r="CW235" s="72"/>
      <c r="CX235" s="72"/>
      <c r="CY235" s="72"/>
      <c r="CZ235" s="72"/>
      <c r="DA235" s="72"/>
      <c r="DB235" s="72"/>
      <c r="DC235" s="72"/>
      <c r="DD235" s="72"/>
      <c r="DE235" s="72"/>
      <c r="DF235" s="72"/>
      <c r="DG235" s="72"/>
      <c r="DH235" s="72"/>
      <c r="DI235" s="72"/>
      <c r="DJ235" s="72"/>
      <c r="DK235" s="72"/>
      <c r="DL235" s="72"/>
      <c r="DM235" s="72"/>
      <c r="DN235" s="72"/>
      <c r="DO235" s="72"/>
      <c r="DP235" s="72"/>
      <c r="DQ235" s="72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/>
      <c r="HY235" s="54"/>
      <c r="HZ235" s="54"/>
      <c r="IA235" s="54"/>
      <c r="IB235" s="54"/>
      <c r="IC235" s="54"/>
      <c r="ID235" s="54"/>
      <c r="IE235" s="54"/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/>
      <c r="IS235" s="54"/>
    </row>
    <row x14ac:dyDescent="0.25" r="236" customHeight="1" ht="18">
      <c r="A236" s="54"/>
      <c r="B236" s="50"/>
      <c r="C236" s="249"/>
      <c r="D236" s="249"/>
      <c r="E236" s="249"/>
      <c r="F236" s="249"/>
      <c r="G236" s="50"/>
      <c r="H236" s="52"/>
      <c r="I236" s="52"/>
      <c r="J236" s="52"/>
      <c r="K236" s="52"/>
      <c r="L236" s="52"/>
      <c r="M236" s="52"/>
      <c r="N236" s="52"/>
      <c r="O236" s="52"/>
      <c r="P236" s="52"/>
      <c r="Q236" s="54"/>
      <c r="R236" s="51"/>
      <c r="S236" s="51"/>
      <c r="T236" s="51"/>
      <c r="U236" s="52"/>
      <c r="V236" s="52"/>
      <c r="W236" s="52"/>
      <c r="X236" s="52"/>
      <c r="Y236" s="52"/>
      <c r="Z236" s="51"/>
      <c r="AA236" s="54"/>
      <c r="AB236" s="51"/>
      <c r="AC236" s="51"/>
      <c r="AD236" s="51"/>
      <c r="AE236" s="52"/>
      <c r="AF236" s="52"/>
      <c r="AG236" s="52"/>
      <c r="AH236" s="52"/>
      <c r="AI236" s="52"/>
      <c r="AJ236" s="51"/>
      <c r="AK236" s="52"/>
      <c r="AL236" s="52"/>
      <c r="AM236" s="52"/>
      <c r="AN236" s="52"/>
      <c r="AO236" s="51"/>
      <c r="AP236" s="52"/>
      <c r="AQ236" s="52"/>
      <c r="AR236" s="52"/>
      <c r="AS236" s="52"/>
      <c r="AT236" s="51"/>
      <c r="AU236" s="52"/>
      <c r="AV236" s="52"/>
      <c r="AW236" s="52"/>
      <c r="AX236" s="52"/>
      <c r="AY236" s="51"/>
      <c r="AZ236" s="52"/>
      <c r="BA236" s="52"/>
      <c r="BB236" s="52"/>
      <c r="BC236" s="52"/>
      <c r="BD236" s="51"/>
      <c r="BE236" s="55"/>
      <c r="BF236" s="52"/>
      <c r="BG236" s="52"/>
      <c r="BH236" s="52"/>
      <c r="BI236" s="58"/>
      <c r="BJ236" s="52"/>
      <c r="BK236" s="52"/>
      <c r="BL236" s="52"/>
      <c r="BM236" s="52"/>
      <c r="BN236" s="58"/>
      <c r="BO236" s="52"/>
      <c r="BP236" s="52"/>
      <c r="BQ236" s="52"/>
      <c r="BR236" s="52"/>
      <c r="BS236" s="51"/>
      <c r="BT236" s="52"/>
      <c r="BU236" s="52"/>
      <c r="BV236" s="52"/>
      <c r="BW236" s="52"/>
      <c r="BX236" s="51"/>
      <c r="BY236" s="5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  <c r="CJ236" s="72"/>
      <c r="CK236" s="72"/>
      <c r="CL236" s="72"/>
      <c r="CM236" s="72"/>
      <c r="CN236" s="72"/>
      <c r="CO236" s="72"/>
      <c r="CP236" s="72"/>
      <c r="CQ236" s="72"/>
      <c r="CR236" s="72"/>
      <c r="CS236" s="72"/>
      <c r="CT236" s="72"/>
      <c r="CU236" s="72"/>
      <c r="CV236" s="72"/>
      <c r="CW236" s="72"/>
      <c r="CX236" s="72"/>
      <c r="CY236" s="72"/>
      <c r="CZ236" s="72"/>
      <c r="DA236" s="72"/>
      <c r="DB236" s="72"/>
      <c r="DC236" s="72"/>
      <c r="DD236" s="72"/>
      <c r="DE236" s="72"/>
      <c r="DF236" s="72"/>
      <c r="DG236" s="72"/>
      <c r="DH236" s="72"/>
      <c r="DI236" s="72"/>
      <c r="DJ236" s="72"/>
      <c r="DK236" s="72"/>
      <c r="DL236" s="72"/>
      <c r="DM236" s="72"/>
      <c r="DN236" s="72"/>
      <c r="DO236" s="72"/>
      <c r="DP236" s="72"/>
      <c r="DQ236" s="72"/>
      <c r="DR236" s="54"/>
      <c r="DS236" s="54"/>
      <c r="DT236" s="54"/>
      <c r="DU236" s="54"/>
      <c r="DV236" s="54"/>
      <c r="DW236" s="54"/>
      <c r="DX236" s="54"/>
      <c r="DY236" s="54"/>
      <c r="DZ236" s="54"/>
      <c r="EA236" s="54"/>
      <c r="EB236" s="54"/>
      <c r="EC236" s="54"/>
      <c r="ED236" s="54"/>
      <c r="EE236" s="54"/>
      <c r="EF236" s="54"/>
      <c r="EG236" s="54"/>
      <c r="EH236" s="54"/>
      <c r="EI236" s="54"/>
      <c r="EJ236" s="54"/>
      <c r="EK236" s="54"/>
      <c r="EL236" s="54"/>
      <c r="EM236" s="54"/>
      <c r="EN236" s="54"/>
      <c r="EO236" s="54"/>
      <c r="EP236" s="54"/>
      <c r="EQ236" s="54"/>
      <c r="ER236" s="54"/>
      <c r="ES236" s="54"/>
      <c r="ET236" s="54"/>
      <c r="EU236" s="54"/>
      <c r="EV236" s="54"/>
      <c r="EW236" s="54"/>
      <c r="EX236" s="54"/>
      <c r="EY236" s="54"/>
      <c r="EZ236" s="54"/>
      <c r="FA236" s="54"/>
      <c r="FB236" s="54"/>
      <c r="FC236" s="54"/>
      <c r="FD236" s="54"/>
      <c r="FE236" s="54"/>
      <c r="FF236" s="54"/>
      <c r="FG236" s="54"/>
      <c r="FH236" s="54"/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/>
      <c r="FU236" s="54"/>
      <c r="FV236" s="54"/>
      <c r="FW236" s="54"/>
      <c r="FX236" s="54"/>
      <c r="FY236" s="54"/>
      <c r="FZ236" s="54"/>
      <c r="GA236" s="54"/>
      <c r="GB236" s="54"/>
      <c r="GC236" s="54"/>
      <c r="GD236" s="54"/>
      <c r="GE236" s="54"/>
      <c r="GF236" s="54"/>
      <c r="GG236" s="54"/>
      <c r="GH236" s="54"/>
      <c r="GI236" s="54"/>
      <c r="GJ236" s="54"/>
      <c r="GK236" s="54"/>
      <c r="GL236" s="54"/>
      <c r="GM236" s="54"/>
      <c r="GN236" s="54"/>
      <c r="GO236" s="54"/>
      <c r="GP236" s="54"/>
      <c r="GQ236" s="54"/>
      <c r="GR236" s="54"/>
      <c r="GS236" s="54"/>
      <c r="GT236" s="54"/>
      <c r="GU236" s="54"/>
      <c r="GV236" s="54"/>
      <c r="GW236" s="54"/>
      <c r="GX236" s="54"/>
      <c r="GY236" s="54"/>
      <c r="GZ236" s="54"/>
      <c r="HA236" s="54"/>
      <c r="HB236" s="54"/>
      <c r="HC236" s="54"/>
      <c r="HD236" s="54"/>
      <c r="HE236" s="54"/>
      <c r="HF236" s="54"/>
      <c r="HG236" s="54"/>
      <c r="HH236" s="54"/>
      <c r="HI236" s="54"/>
      <c r="HJ236" s="54"/>
      <c r="HK236" s="54"/>
      <c r="HL236" s="54"/>
      <c r="HM236" s="54"/>
      <c r="HN236" s="54"/>
      <c r="HO236" s="54"/>
      <c r="HP236" s="54"/>
      <c r="HQ236" s="54"/>
      <c r="HR236" s="54"/>
      <c r="HS236" s="54"/>
      <c r="HT236" s="54"/>
      <c r="HU236" s="54"/>
      <c r="HV236" s="54"/>
      <c r="HW236" s="54"/>
      <c r="HX236" s="54"/>
      <c r="HY236" s="54"/>
      <c r="HZ236" s="54"/>
      <c r="IA236" s="54"/>
      <c r="IB236" s="54"/>
      <c r="IC236" s="54"/>
      <c r="ID236" s="54"/>
      <c r="IE236" s="54"/>
      <c r="IF236" s="54"/>
      <c r="IG236" s="54"/>
      <c r="IH236" s="54"/>
      <c r="II236" s="54"/>
      <c r="IJ236" s="54"/>
      <c r="IK236" s="54"/>
      <c r="IL236" s="54"/>
      <c r="IM236" s="54"/>
      <c r="IN236" s="54"/>
      <c r="IO236" s="54"/>
      <c r="IP236" s="54"/>
      <c r="IQ236" s="54"/>
      <c r="IR236" s="54"/>
      <c r="IS236" s="54"/>
    </row>
    <row x14ac:dyDescent="0.25" r="237" customHeight="1" ht="18">
      <c r="A237" s="54"/>
      <c r="B237" s="50"/>
      <c r="C237" s="249"/>
      <c r="D237" s="249"/>
      <c r="E237" s="249"/>
      <c r="F237" s="249"/>
      <c r="G237" s="50"/>
      <c r="H237" s="52"/>
      <c r="I237" s="52"/>
      <c r="J237" s="52"/>
      <c r="K237" s="52"/>
      <c r="L237" s="52"/>
      <c r="M237" s="52"/>
      <c r="N237" s="52"/>
      <c r="O237" s="52"/>
      <c r="P237" s="52"/>
      <c r="Q237" s="54"/>
      <c r="R237" s="51"/>
      <c r="S237" s="51"/>
      <c r="T237" s="51"/>
      <c r="U237" s="52"/>
      <c r="V237" s="52"/>
      <c r="W237" s="52"/>
      <c r="X237" s="52"/>
      <c r="Y237" s="52"/>
      <c r="Z237" s="51"/>
      <c r="AA237" s="54"/>
      <c r="AB237" s="51"/>
      <c r="AC237" s="51"/>
      <c r="AD237" s="51"/>
      <c r="AE237" s="52"/>
      <c r="AF237" s="52"/>
      <c r="AG237" s="52"/>
      <c r="AH237" s="52"/>
      <c r="AI237" s="52"/>
      <c r="AJ237" s="51"/>
      <c r="AK237" s="52"/>
      <c r="AL237" s="52"/>
      <c r="AM237" s="52"/>
      <c r="AN237" s="52"/>
      <c r="AO237" s="51"/>
      <c r="AP237" s="52"/>
      <c r="AQ237" s="52"/>
      <c r="AR237" s="52"/>
      <c r="AS237" s="52"/>
      <c r="AT237" s="51"/>
      <c r="AU237" s="52"/>
      <c r="AV237" s="52"/>
      <c r="AW237" s="52"/>
      <c r="AX237" s="52"/>
      <c r="AY237" s="51"/>
      <c r="AZ237" s="52"/>
      <c r="BA237" s="52"/>
      <c r="BB237" s="52"/>
      <c r="BC237" s="52"/>
      <c r="BD237" s="51"/>
      <c r="BE237" s="55"/>
      <c r="BF237" s="52"/>
      <c r="BG237" s="52"/>
      <c r="BH237" s="52"/>
      <c r="BI237" s="58"/>
      <c r="BJ237" s="52"/>
      <c r="BK237" s="52"/>
      <c r="BL237" s="52"/>
      <c r="BM237" s="52"/>
      <c r="BN237" s="58"/>
      <c r="BO237" s="52"/>
      <c r="BP237" s="52"/>
      <c r="BQ237" s="52"/>
      <c r="BR237" s="52"/>
      <c r="BS237" s="51"/>
      <c r="BT237" s="52"/>
      <c r="BU237" s="52"/>
      <c r="BV237" s="52"/>
      <c r="BW237" s="52"/>
      <c r="BX237" s="51"/>
      <c r="BY237" s="5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  <c r="CJ237" s="72"/>
      <c r="CK237" s="72"/>
      <c r="CL237" s="72"/>
      <c r="CM237" s="72"/>
      <c r="CN237" s="72"/>
      <c r="CO237" s="72"/>
      <c r="CP237" s="72"/>
      <c r="CQ237" s="72"/>
      <c r="CR237" s="72"/>
      <c r="CS237" s="72"/>
      <c r="CT237" s="72"/>
      <c r="CU237" s="72"/>
      <c r="CV237" s="72"/>
      <c r="CW237" s="72"/>
      <c r="CX237" s="72"/>
      <c r="CY237" s="72"/>
      <c r="CZ237" s="72"/>
      <c r="DA237" s="72"/>
      <c r="DB237" s="72"/>
      <c r="DC237" s="72"/>
      <c r="DD237" s="72"/>
      <c r="DE237" s="72"/>
      <c r="DF237" s="72"/>
      <c r="DG237" s="72"/>
      <c r="DH237" s="72"/>
      <c r="DI237" s="72"/>
      <c r="DJ237" s="72"/>
      <c r="DK237" s="72"/>
      <c r="DL237" s="72"/>
      <c r="DM237" s="72"/>
      <c r="DN237" s="72"/>
      <c r="DO237" s="72"/>
      <c r="DP237" s="72"/>
      <c r="DQ237" s="72"/>
      <c r="DR237" s="54"/>
      <c r="DS237" s="54"/>
      <c r="DT237" s="54"/>
      <c r="DU237" s="54"/>
      <c r="DV237" s="54"/>
      <c r="DW237" s="54"/>
      <c r="DX237" s="54"/>
      <c r="DY237" s="54"/>
      <c r="DZ237" s="54"/>
      <c r="EA237" s="54"/>
      <c r="EB237" s="54"/>
      <c r="EC237" s="54"/>
      <c r="ED237" s="54"/>
      <c r="EE237" s="54"/>
      <c r="EF237" s="54"/>
      <c r="EG237" s="54"/>
      <c r="EH237" s="54"/>
      <c r="EI237" s="54"/>
      <c r="EJ237" s="54"/>
      <c r="EK237" s="54"/>
      <c r="EL237" s="54"/>
      <c r="EM237" s="54"/>
      <c r="EN237" s="54"/>
      <c r="EO237" s="54"/>
      <c r="EP237" s="54"/>
      <c r="EQ237" s="54"/>
      <c r="ER237" s="54"/>
      <c r="ES237" s="54"/>
      <c r="ET237" s="54"/>
      <c r="EU237" s="54"/>
      <c r="EV237" s="54"/>
      <c r="EW237" s="54"/>
      <c r="EX237" s="54"/>
      <c r="EY237" s="54"/>
      <c r="EZ237" s="54"/>
      <c r="FA237" s="54"/>
      <c r="FB237" s="54"/>
      <c r="FC237" s="54"/>
      <c r="FD237" s="54"/>
      <c r="FE237" s="54"/>
      <c r="FF237" s="54"/>
      <c r="FG237" s="54"/>
      <c r="FH237" s="54"/>
      <c r="FI237" s="54"/>
      <c r="FJ237" s="54"/>
      <c r="FK237" s="54"/>
      <c r="FL237" s="54"/>
      <c r="FM237" s="54"/>
      <c r="FN237" s="54"/>
      <c r="FO237" s="54"/>
      <c r="FP237" s="54"/>
      <c r="FQ237" s="54"/>
      <c r="FR237" s="54"/>
      <c r="FS237" s="54"/>
      <c r="FT237" s="54"/>
      <c r="FU237" s="54"/>
      <c r="FV237" s="54"/>
      <c r="FW237" s="54"/>
      <c r="FX237" s="54"/>
      <c r="FY237" s="54"/>
      <c r="FZ237" s="54"/>
      <c r="GA237" s="54"/>
      <c r="GB237" s="54"/>
      <c r="GC237" s="54"/>
      <c r="GD237" s="54"/>
      <c r="GE237" s="54"/>
      <c r="GF237" s="54"/>
      <c r="GG237" s="54"/>
      <c r="GH237" s="54"/>
      <c r="GI237" s="54"/>
      <c r="GJ237" s="54"/>
      <c r="GK237" s="54"/>
      <c r="GL237" s="54"/>
      <c r="GM237" s="54"/>
      <c r="GN237" s="54"/>
      <c r="GO237" s="54"/>
      <c r="GP237" s="54"/>
      <c r="GQ237" s="54"/>
      <c r="GR237" s="54"/>
      <c r="GS237" s="54"/>
      <c r="GT237" s="54"/>
      <c r="GU237" s="54"/>
      <c r="GV237" s="54"/>
      <c r="GW237" s="54"/>
      <c r="GX237" s="54"/>
      <c r="GY237" s="54"/>
      <c r="GZ237" s="54"/>
      <c r="HA237" s="54"/>
      <c r="HB237" s="54"/>
      <c r="HC237" s="54"/>
      <c r="HD237" s="54"/>
      <c r="HE237" s="54"/>
      <c r="HF237" s="54"/>
      <c r="HG237" s="54"/>
      <c r="HH237" s="54"/>
      <c r="HI237" s="54"/>
      <c r="HJ237" s="54"/>
      <c r="HK237" s="54"/>
      <c r="HL237" s="54"/>
      <c r="HM237" s="54"/>
      <c r="HN237" s="54"/>
      <c r="HO237" s="54"/>
      <c r="HP237" s="54"/>
      <c r="HQ237" s="54"/>
      <c r="HR237" s="54"/>
      <c r="HS237" s="54"/>
      <c r="HT237" s="54"/>
      <c r="HU237" s="54"/>
      <c r="HV237" s="54"/>
      <c r="HW237" s="54"/>
      <c r="HX237" s="54"/>
      <c r="HY237" s="54"/>
      <c r="HZ237" s="54"/>
      <c r="IA237" s="54"/>
      <c r="IB237" s="54"/>
      <c r="IC237" s="54"/>
      <c r="ID237" s="54"/>
      <c r="IE237" s="54"/>
      <c r="IF237" s="54"/>
      <c r="IG237" s="54"/>
      <c r="IH237" s="54"/>
      <c r="II237" s="54"/>
      <c r="IJ237" s="54"/>
      <c r="IK237" s="54"/>
      <c r="IL237" s="54"/>
      <c r="IM237" s="54"/>
      <c r="IN237" s="54"/>
      <c r="IO237" s="54"/>
      <c r="IP237" s="54"/>
      <c r="IQ237" s="54"/>
      <c r="IR237" s="54"/>
      <c r="IS237" s="54"/>
    </row>
    <row x14ac:dyDescent="0.25" r="238" customHeight="1" ht="18">
      <c r="A238" s="54"/>
      <c r="B238" s="50"/>
      <c r="C238" s="249"/>
      <c r="D238" s="249"/>
      <c r="E238" s="249"/>
      <c r="F238" s="249"/>
      <c r="G238" s="50"/>
      <c r="H238" s="52"/>
      <c r="I238" s="52"/>
      <c r="J238" s="52"/>
      <c r="K238" s="52"/>
      <c r="L238" s="52"/>
      <c r="M238" s="52"/>
      <c r="N238" s="52"/>
      <c r="O238" s="52"/>
      <c r="P238" s="52"/>
      <c r="Q238" s="54"/>
      <c r="R238" s="51"/>
      <c r="S238" s="51"/>
      <c r="T238" s="51"/>
      <c r="U238" s="52"/>
      <c r="V238" s="52"/>
      <c r="W238" s="52"/>
      <c r="X238" s="52"/>
      <c r="Y238" s="52"/>
      <c r="Z238" s="51"/>
      <c r="AA238" s="54"/>
      <c r="AB238" s="51"/>
      <c r="AC238" s="51"/>
      <c r="AD238" s="51"/>
      <c r="AE238" s="52"/>
      <c r="AF238" s="52"/>
      <c r="AG238" s="52"/>
      <c r="AH238" s="52"/>
      <c r="AI238" s="52"/>
      <c r="AJ238" s="51"/>
      <c r="AK238" s="52"/>
      <c r="AL238" s="52"/>
      <c r="AM238" s="52"/>
      <c r="AN238" s="52"/>
      <c r="AO238" s="51"/>
      <c r="AP238" s="52"/>
      <c r="AQ238" s="52"/>
      <c r="AR238" s="52"/>
      <c r="AS238" s="52"/>
      <c r="AT238" s="51"/>
      <c r="AU238" s="52"/>
      <c r="AV238" s="52"/>
      <c r="AW238" s="52"/>
      <c r="AX238" s="52"/>
      <c r="AY238" s="51"/>
      <c r="AZ238" s="52"/>
      <c r="BA238" s="52"/>
      <c r="BB238" s="52"/>
      <c r="BC238" s="52"/>
      <c r="BD238" s="51"/>
      <c r="BE238" s="55"/>
      <c r="BF238" s="52"/>
      <c r="BG238" s="52"/>
      <c r="BH238" s="52"/>
      <c r="BI238" s="58"/>
      <c r="BJ238" s="52"/>
      <c r="BK238" s="52"/>
      <c r="BL238" s="52"/>
      <c r="BM238" s="52"/>
      <c r="BN238" s="58"/>
      <c r="BO238" s="52"/>
      <c r="BP238" s="52"/>
      <c r="BQ238" s="52"/>
      <c r="BR238" s="52"/>
      <c r="BS238" s="51"/>
      <c r="BT238" s="52"/>
      <c r="BU238" s="52"/>
      <c r="BV238" s="52"/>
      <c r="BW238" s="52"/>
      <c r="BX238" s="51"/>
      <c r="BY238" s="5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  <c r="CJ238" s="72"/>
      <c r="CK238" s="72"/>
      <c r="CL238" s="72"/>
      <c r="CM238" s="72"/>
      <c r="CN238" s="72"/>
      <c r="CO238" s="72"/>
      <c r="CP238" s="72"/>
      <c r="CQ238" s="72"/>
      <c r="CR238" s="72"/>
      <c r="CS238" s="72"/>
      <c r="CT238" s="72"/>
      <c r="CU238" s="72"/>
      <c r="CV238" s="72"/>
      <c r="CW238" s="72"/>
      <c r="CX238" s="72"/>
      <c r="CY238" s="72"/>
      <c r="CZ238" s="72"/>
      <c r="DA238" s="72"/>
      <c r="DB238" s="72"/>
      <c r="DC238" s="72"/>
      <c r="DD238" s="72"/>
      <c r="DE238" s="72"/>
      <c r="DF238" s="72"/>
      <c r="DG238" s="72"/>
      <c r="DH238" s="72"/>
      <c r="DI238" s="72"/>
      <c r="DJ238" s="72"/>
      <c r="DK238" s="72"/>
      <c r="DL238" s="72"/>
      <c r="DM238" s="72"/>
      <c r="DN238" s="72"/>
      <c r="DO238" s="72"/>
      <c r="DP238" s="72"/>
      <c r="DQ238" s="72"/>
      <c r="DR238" s="54"/>
      <c r="DS238" s="54"/>
      <c r="DT238" s="54"/>
      <c r="DU238" s="54"/>
      <c r="DV238" s="54"/>
      <c r="DW238" s="54"/>
      <c r="DX238" s="54"/>
      <c r="DY238" s="54"/>
      <c r="DZ238" s="54"/>
      <c r="EA238" s="54"/>
      <c r="EB238" s="54"/>
      <c r="EC238" s="54"/>
      <c r="ED238" s="54"/>
      <c r="EE238" s="54"/>
      <c r="EF238" s="54"/>
      <c r="EG238" s="54"/>
      <c r="EH238" s="54"/>
      <c r="EI238" s="54"/>
      <c r="EJ238" s="54"/>
      <c r="EK238" s="54"/>
      <c r="EL238" s="54"/>
      <c r="EM238" s="54"/>
      <c r="EN238" s="54"/>
      <c r="EO238" s="54"/>
      <c r="EP238" s="54"/>
      <c r="EQ238" s="54"/>
      <c r="ER238" s="54"/>
      <c r="ES238" s="54"/>
      <c r="ET238" s="54"/>
      <c r="EU238" s="54"/>
      <c r="EV238" s="54"/>
      <c r="EW238" s="54"/>
      <c r="EX238" s="54"/>
      <c r="EY238" s="54"/>
      <c r="EZ238" s="54"/>
      <c r="FA238" s="54"/>
      <c r="FB238" s="54"/>
      <c r="FC238" s="54"/>
      <c r="FD238" s="54"/>
      <c r="FE238" s="54"/>
      <c r="FF238" s="54"/>
      <c r="FG238" s="54"/>
      <c r="FH238" s="54"/>
      <c r="FI238" s="54"/>
      <c r="FJ238" s="54"/>
      <c r="FK238" s="54"/>
      <c r="FL238" s="54"/>
      <c r="FM238" s="54"/>
      <c r="FN238" s="54"/>
      <c r="FO238" s="54"/>
      <c r="FP238" s="54"/>
      <c r="FQ238" s="54"/>
      <c r="FR238" s="54"/>
      <c r="FS238" s="54"/>
      <c r="FT238" s="54"/>
      <c r="FU238" s="54"/>
      <c r="FV238" s="54"/>
      <c r="FW238" s="54"/>
      <c r="FX238" s="54"/>
      <c r="FY238" s="54"/>
      <c r="FZ238" s="54"/>
      <c r="GA238" s="54"/>
      <c r="GB238" s="54"/>
      <c r="GC238" s="54"/>
      <c r="GD238" s="54"/>
      <c r="GE238" s="54"/>
      <c r="GF238" s="54"/>
      <c r="GG238" s="54"/>
      <c r="GH238" s="54"/>
      <c r="GI238" s="54"/>
      <c r="GJ238" s="54"/>
      <c r="GK238" s="54"/>
      <c r="GL238" s="54"/>
      <c r="GM238" s="54"/>
      <c r="GN238" s="54"/>
      <c r="GO238" s="54"/>
      <c r="GP238" s="54"/>
      <c r="GQ238" s="54"/>
      <c r="GR238" s="54"/>
      <c r="GS238" s="54"/>
      <c r="GT238" s="54"/>
      <c r="GU238" s="54"/>
      <c r="GV238" s="54"/>
      <c r="GW238" s="54"/>
      <c r="GX238" s="54"/>
      <c r="GY238" s="54"/>
      <c r="GZ238" s="54"/>
      <c r="HA238" s="54"/>
      <c r="HB238" s="54"/>
      <c r="HC238" s="54"/>
      <c r="HD238" s="54"/>
      <c r="HE238" s="54"/>
      <c r="HF238" s="54"/>
      <c r="HG238" s="54"/>
      <c r="HH238" s="54"/>
      <c r="HI238" s="54"/>
      <c r="HJ238" s="54"/>
      <c r="HK238" s="54"/>
      <c r="HL238" s="54"/>
      <c r="HM238" s="54"/>
      <c r="HN238" s="54"/>
      <c r="HO238" s="54"/>
      <c r="HP238" s="54"/>
      <c r="HQ238" s="54"/>
      <c r="HR238" s="54"/>
      <c r="HS238" s="54"/>
      <c r="HT238" s="54"/>
      <c r="HU238" s="54"/>
      <c r="HV238" s="54"/>
      <c r="HW238" s="54"/>
      <c r="HX238" s="54"/>
      <c r="HY238" s="54"/>
      <c r="HZ238" s="54"/>
      <c r="IA238" s="54"/>
      <c r="IB238" s="54"/>
      <c r="IC238" s="54"/>
      <c r="ID238" s="54"/>
      <c r="IE238" s="54"/>
      <c r="IF238" s="54"/>
      <c r="IG238" s="54"/>
      <c r="IH238" s="54"/>
      <c r="II238" s="54"/>
      <c r="IJ238" s="54"/>
      <c r="IK238" s="54"/>
      <c r="IL238" s="54"/>
      <c r="IM238" s="54"/>
      <c r="IN238" s="54"/>
      <c r="IO238" s="54"/>
      <c r="IP238" s="54"/>
      <c r="IQ238" s="54"/>
      <c r="IR238" s="54"/>
      <c r="IS238" s="54"/>
    </row>
    <row x14ac:dyDescent="0.25" r="239" customHeight="1" ht="18">
      <c r="A239" s="54"/>
      <c r="B239" s="50"/>
      <c r="C239" s="249"/>
      <c r="D239" s="249"/>
      <c r="E239" s="249"/>
      <c r="F239" s="249"/>
      <c r="G239" s="50"/>
      <c r="H239" s="52"/>
      <c r="I239" s="52"/>
      <c r="J239" s="52"/>
      <c r="K239" s="52"/>
      <c r="L239" s="52"/>
      <c r="M239" s="52"/>
      <c r="N239" s="52"/>
      <c r="O239" s="52"/>
      <c r="P239" s="52"/>
      <c r="Q239" s="54"/>
      <c r="R239" s="51"/>
      <c r="S239" s="51"/>
      <c r="T239" s="51"/>
      <c r="U239" s="52"/>
      <c r="V239" s="52"/>
      <c r="W239" s="52"/>
      <c r="X239" s="52"/>
      <c r="Y239" s="52"/>
      <c r="Z239" s="51"/>
      <c r="AA239" s="54"/>
      <c r="AB239" s="51"/>
      <c r="AC239" s="51"/>
      <c r="AD239" s="51"/>
      <c r="AE239" s="52"/>
      <c r="AF239" s="52"/>
      <c r="AG239" s="52"/>
      <c r="AH239" s="52"/>
      <c r="AI239" s="52"/>
      <c r="AJ239" s="51"/>
      <c r="AK239" s="52"/>
      <c r="AL239" s="52"/>
      <c r="AM239" s="52"/>
      <c r="AN239" s="52"/>
      <c r="AO239" s="51"/>
      <c r="AP239" s="52"/>
      <c r="AQ239" s="52"/>
      <c r="AR239" s="52"/>
      <c r="AS239" s="52"/>
      <c r="AT239" s="51"/>
      <c r="AU239" s="52"/>
      <c r="AV239" s="52"/>
      <c r="AW239" s="52"/>
      <c r="AX239" s="52"/>
      <c r="AY239" s="51"/>
      <c r="AZ239" s="52"/>
      <c r="BA239" s="52"/>
      <c r="BB239" s="52"/>
      <c r="BC239" s="52"/>
      <c r="BD239" s="51"/>
      <c r="BE239" s="55"/>
      <c r="BF239" s="52"/>
      <c r="BG239" s="52"/>
      <c r="BH239" s="52"/>
      <c r="BI239" s="58"/>
      <c r="BJ239" s="52"/>
      <c r="BK239" s="52"/>
      <c r="BL239" s="52"/>
      <c r="BM239" s="52"/>
      <c r="BN239" s="58"/>
      <c r="BO239" s="52"/>
      <c r="BP239" s="52"/>
      <c r="BQ239" s="52"/>
      <c r="BR239" s="52"/>
      <c r="BS239" s="51"/>
      <c r="BT239" s="52"/>
      <c r="BU239" s="52"/>
      <c r="BV239" s="52"/>
      <c r="BW239" s="52"/>
      <c r="BX239" s="51"/>
      <c r="BY239" s="5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  <c r="CR239" s="72"/>
      <c r="CS239" s="72"/>
      <c r="CT239" s="72"/>
      <c r="CU239" s="72"/>
      <c r="CV239" s="72"/>
      <c r="CW239" s="72"/>
      <c r="CX239" s="72"/>
      <c r="CY239" s="72"/>
      <c r="CZ239" s="72"/>
      <c r="DA239" s="72"/>
      <c r="DB239" s="72"/>
      <c r="DC239" s="72"/>
      <c r="DD239" s="72"/>
      <c r="DE239" s="72"/>
      <c r="DF239" s="72"/>
      <c r="DG239" s="72"/>
      <c r="DH239" s="72"/>
      <c r="DI239" s="72"/>
      <c r="DJ239" s="72"/>
      <c r="DK239" s="72"/>
      <c r="DL239" s="72"/>
      <c r="DM239" s="72"/>
      <c r="DN239" s="72"/>
      <c r="DO239" s="72"/>
      <c r="DP239" s="72"/>
      <c r="DQ239" s="72"/>
      <c r="DR239" s="54"/>
      <c r="DS239" s="54"/>
      <c r="DT239" s="54"/>
      <c r="DU239" s="54"/>
      <c r="DV239" s="54"/>
      <c r="DW239" s="54"/>
      <c r="DX239" s="54"/>
      <c r="DY239" s="54"/>
      <c r="DZ239" s="54"/>
      <c r="EA239" s="54"/>
      <c r="EB239" s="54"/>
      <c r="EC239" s="54"/>
      <c r="ED239" s="54"/>
      <c r="EE239" s="54"/>
      <c r="EF239" s="54"/>
      <c r="EG239" s="54"/>
      <c r="EH239" s="54"/>
      <c r="EI239" s="54"/>
      <c r="EJ239" s="54"/>
      <c r="EK239" s="54"/>
      <c r="EL239" s="54"/>
      <c r="EM239" s="54"/>
      <c r="EN239" s="54"/>
      <c r="EO239" s="54"/>
      <c r="EP239" s="54"/>
      <c r="EQ239" s="54"/>
      <c r="ER239" s="54"/>
      <c r="ES239" s="54"/>
      <c r="ET239" s="54"/>
      <c r="EU239" s="54"/>
      <c r="EV239" s="54"/>
      <c r="EW239" s="54"/>
      <c r="EX239" s="54"/>
      <c r="EY239" s="54"/>
      <c r="EZ239" s="54"/>
      <c r="FA239" s="54"/>
      <c r="FB239" s="54"/>
      <c r="FC239" s="54"/>
      <c r="FD239" s="54"/>
      <c r="FE239" s="54"/>
      <c r="FF239" s="54"/>
      <c r="FG239" s="54"/>
      <c r="FH239" s="54"/>
      <c r="FI239" s="54"/>
      <c r="FJ239" s="54"/>
      <c r="FK239" s="54"/>
      <c r="FL239" s="54"/>
      <c r="FM239" s="54"/>
      <c r="FN239" s="54"/>
      <c r="FO239" s="54"/>
      <c r="FP239" s="54"/>
      <c r="FQ239" s="54"/>
      <c r="FR239" s="54"/>
      <c r="FS239" s="54"/>
      <c r="FT239" s="54"/>
      <c r="FU239" s="54"/>
      <c r="FV239" s="54"/>
      <c r="FW239" s="54"/>
      <c r="FX239" s="54"/>
      <c r="FY239" s="54"/>
      <c r="FZ239" s="54"/>
      <c r="GA239" s="54"/>
      <c r="GB239" s="54"/>
      <c r="GC239" s="54"/>
      <c r="GD239" s="54"/>
      <c r="GE239" s="54"/>
      <c r="GF239" s="54"/>
      <c r="GG239" s="54"/>
      <c r="GH239" s="54"/>
      <c r="GI239" s="54"/>
      <c r="GJ239" s="54"/>
      <c r="GK239" s="54"/>
      <c r="GL239" s="54"/>
      <c r="GM239" s="54"/>
      <c r="GN239" s="54"/>
      <c r="GO239" s="54"/>
      <c r="GP239" s="54"/>
      <c r="GQ239" s="54"/>
      <c r="GR239" s="54"/>
      <c r="GS239" s="54"/>
      <c r="GT239" s="54"/>
      <c r="GU239" s="54"/>
      <c r="GV239" s="54"/>
      <c r="GW239" s="54"/>
      <c r="GX239" s="54"/>
      <c r="GY239" s="54"/>
      <c r="GZ239" s="54"/>
      <c r="HA239" s="54"/>
      <c r="HB239" s="54"/>
      <c r="HC239" s="54"/>
      <c r="HD239" s="54"/>
      <c r="HE239" s="54"/>
      <c r="HF239" s="54"/>
      <c r="HG239" s="54"/>
      <c r="HH239" s="54"/>
      <c r="HI239" s="54"/>
      <c r="HJ239" s="54"/>
      <c r="HK239" s="54"/>
      <c r="HL239" s="54"/>
      <c r="HM239" s="54"/>
      <c r="HN239" s="54"/>
      <c r="HO239" s="54"/>
      <c r="HP239" s="54"/>
      <c r="HQ239" s="54"/>
      <c r="HR239" s="54"/>
      <c r="HS239" s="54"/>
      <c r="HT239" s="54"/>
      <c r="HU239" s="54"/>
      <c r="HV239" s="54"/>
      <c r="HW239" s="54"/>
      <c r="HX239" s="54"/>
      <c r="HY239" s="54"/>
      <c r="HZ239" s="54"/>
      <c r="IA239" s="54"/>
      <c r="IB239" s="54"/>
      <c r="IC239" s="54"/>
      <c r="ID239" s="54"/>
      <c r="IE239" s="54"/>
      <c r="IF239" s="54"/>
      <c r="IG239" s="54"/>
      <c r="IH239" s="54"/>
      <c r="II239" s="54"/>
      <c r="IJ239" s="54"/>
      <c r="IK239" s="54"/>
      <c r="IL239" s="54"/>
      <c r="IM239" s="54"/>
      <c r="IN239" s="54"/>
      <c r="IO239" s="54"/>
      <c r="IP239" s="54"/>
      <c r="IQ239" s="54"/>
      <c r="IR239" s="54"/>
      <c r="IS239" s="54"/>
    </row>
    <row x14ac:dyDescent="0.25" r="240" customHeight="1" ht="18">
      <c r="A240" s="54"/>
      <c r="B240" s="50"/>
      <c r="C240" s="249"/>
      <c r="D240" s="249"/>
      <c r="E240" s="249"/>
      <c r="F240" s="249"/>
      <c r="G240" s="50"/>
      <c r="H240" s="52"/>
      <c r="I240" s="52"/>
      <c r="J240" s="52"/>
      <c r="K240" s="52"/>
      <c r="L240" s="52"/>
      <c r="M240" s="52"/>
      <c r="N240" s="52"/>
      <c r="O240" s="52"/>
      <c r="P240" s="52"/>
      <c r="Q240" s="54"/>
      <c r="R240" s="51"/>
      <c r="S240" s="51"/>
      <c r="T240" s="51"/>
      <c r="U240" s="52"/>
      <c r="V240" s="52"/>
      <c r="W240" s="52"/>
      <c r="X240" s="52"/>
      <c r="Y240" s="52"/>
      <c r="Z240" s="51"/>
      <c r="AA240" s="54"/>
      <c r="AB240" s="51"/>
      <c r="AC240" s="51"/>
      <c r="AD240" s="51"/>
      <c r="AE240" s="52"/>
      <c r="AF240" s="52"/>
      <c r="AG240" s="52"/>
      <c r="AH240" s="52"/>
      <c r="AI240" s="52"/>
      <c r="AJ240" s="51"/>
      <c r="AK240" s="52"/>
      <c r="AL240" s="52"/>
      <c r="AM240" s="52"/>
      <c r="AN240" s="52"/>
      <c r="AO240" s="51"/>
      <c r="AP240" s="52"/>
      <c r="AQ240" s="52"/>
      <c r="AR240" s="52"/>
      <c r="AS240" s="52"/>
      <c r="AT240" s="51"/>
      <c r="AU240" s="52"/>
      <c r="AV240" s="52"/>
      <c r="AW240" s="52"/>
      <c r="AX240" s="52"/>
      <c r="AY240" s="51"/>
      <c r="AZ240" s="52"/>
      <c r="BA240" s="52"/>
      <c r="BB240" s="52"/>
      <c r="BC240" s="52"/>
      <c r="BD240" s="51"/>
      <c r="BE240" s="55"/>
      <c r="BF240" s="52"/>
      <c r="BG240" s="52"/>
      <c r="BH240" s="52"/>
      <c r="BI240" s="58"/>
      <c r="BJ240" s="52"/>
      <c r="BK240" s="52"/>
      <c r="BL240" s="52"/>
      <c r="BM240" s="52"/>
      <c r="BN240" s="58"/>
      <c r="BO240" s="52"/>
      <c r="BP240" s="52"/>
      <c r="BQ240" s="52"/>
      <c r="BR240" s="52"/>
      <c r="BS240" s="51"/>
      <c r="BT240" s="52"/>
      <c r="BU240" s="52"/>
      <c r="BV240" s="52"/>
      <c r="BW240" s="52"/>
      <c r="BX240" s="51"/>
      <c r="BY240" s="5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  <c r="CR240" s="72"/>
      <c r="CS240" s="72"/>
      <c r="CT240" s="72"/>
      <c r="CU240" s="72"/>
      <c r="CV240" s="72"/>
      <c r="CW240" s="72"/>
      <c r="CX240" s="72"/>
      <c r="CY240" s="72"/>
      <c r="CZ240" s="72"/>
      <c r="DA240" s="72"/>
      <c r="DB240" s="72"/>
      <c r="DC240" s="72"/>
      <c r="DD240" s="72"/>
      <c r="DE240" s="72"/>
      <c r="DF240" s="72"/>
      <c r="DG240" s="72"/>
      <c r="DH240" s="72"/>
      <c r="DI240" s="72"/>
      <c r="DJ240" s="72"/>
      <c r="DK240" s="72"/>
      <c r="DL240" s="72"/>
      <c r="DM240" s="72"/>
      <c r="DN240" s="72"/>
      <c r="DO240" s="72"/>
      <c r="DP240" s="72"/>
      <c r="DQ240" s="72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/>
      <c r="HZ240" s="54"/>
      <c r="IA240" s="54"/>
      <c r="IB240" s="54"/>
      <c r="IC240" s="54"/>
      <c r="ID240" s="54"/>
      <c r="IE240" s="54"/>
      <c r="IF240" s="54"/>
      <c r="IG240" s="54"/>
      <c r="IH240" s="54"/>
      <c r="II240" s="54"/>
      <c r="IJ240" s="54"/>
      <c r="IK240" s="54"/>
      <c r="IL240" s="54"/>
      <c r="IM240" s="54"/>
      <c r="IN240" s="54"/>
      <c r="IO240" s="54"/>
      <c r="IP240" s="54"/>
      <c r="IQ240" s="54"/>
      <c r="IR240" s="54"/>
      <c r="IS240" s="54"/>
    </row>
    <row x14ac:dyDescent="0.25" r="241" customHeight="1" ht="18">
      <c r="A241" s="54"/>
      <c r="B241" s="50"/>
      <c r="C241" s="249"/>
      <c r="D241" s="249"/>
      <c r="E241" s="249"/>
      <c r="F241" s="249"/>
      <c r="G241" s="50"/>
      <c r="H241" s="52"/>
      <c r="I241" s="52"/>
      <c r="J241" s="52"/>
      <c r="K241" s="52"/>
      <c r="L241" s="52"/>
      <c r="M241" s="52"/>
      <c r="N241" s="52"/>
      <c r="O241" s="52"/>
      <c r="P241" s="52"/>
      <c r="Q241" s="54"/>
      <c r="R241" s="51"/>
      <c r="S241" s="51"/>
      <c r="T241" s="51"/>
      <c r="U241" s="52"/>
      <c r="V241" s="52"/>
      <c r="W241" s="52"/>
      <c r="X241" s="52"/>
      <c r="Y241" s="52"/>
      <c r="Z241" s="51"/>
      <c r="AA241" s="54"/>
      <c r="AB241" s="51"/>
      <c r="AC241" s="51"/>
      <c r="AD241" s="51"/>
      <c r="AE241" s="52"/>
      <c r="AF241" s="52"/>
      <c r="AG241" s="52"/>
      <c r="AH241" s="52"/>
      <c r="AI241" s="52"/>
      <c r="AJ241" s="51"/>
      <c r="AK241" s="52"/>
      <c r="AL241" s="52"/>
      <c r="AM241" s="52"/>
      <c r="AN241" s="52"/>
      <c r="AO241" s="51"/>
      <c r="AP241" s="52"/>
      <c r="AQ241" s="52"/>
      <c r="AR241" s="52"/>
      <c r="AS241" s="52"/>
      <c r="AT241" s="51"/>
      <c r="AU241" s="52"/>
      <c r="AV241" s="52"/>
      <c r="AW241" s="52"/>
      <c r="AX241" s="52"/>
      <c r="AY241" s="51"/>
      <c r="AZ241" s="52"/>
      <c r="BA241" s="52"/>
      <c r="BB241" s="52"/>
      <c r="BC241" s="52"/>
      <c r="BD241" s="51"/>
      <c r="BE241" s="55"/>
      <c r="BF241" s="52"/>
      <c r="BG241" s="52"/>
      <c r="BH241" s="52"/>
      <c r="BI241" s="58"/>
      <c r="BJ241" s="52"/>
      <c r="BK241" s="52"/>
      <c r="BL241" s="52"/>
      <c r="BM241" s="52"/>
      <c r="BN241" s="58"/>
      <c r="BO241" s="52"/>
      <c r="BP241" s="52"/>
      <c r="BQ241" s="52"/>
      <c r="BR241" s="52"/>
      <c r="BS241" s="51"/>
      <c r="BT241" s="52"/>
      <c r="BU241" s="52"/>
      <c r="BV241" s="52"/>
      <c r="BW241" s="52"/>
      <c r="BX241" s="51"/>
      <c r="BY241" s="5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  <c r="CJ241" s="72"/>
      <c r="CK241" s="72"/>
      <c r="CL241" s="72"/>
      <c r="CM241" s="72"/>
      <c r="CN241" s="72"/>
      <c r="CO241" s="72"/>
      <c r="CP241" s="72"/>
      <c r="CQ241" s="72"/>
      <c r="CR241" s="72"/>
      <c r="CS241" s="72"/>
      <c r="CT241" s="72"/>
      <c r="CU241" s="72"/>
      <c r="CV241" s="72"/>
      <c r="CW241" s="72"/>
      <c r="CX241" s="72"/>
      <c r="CY241" s="72"/>
      <c r="CZ241" s="72"/>
      <c r="DA241" s="72"/>
      <c r="DB241" s="72"/>
      <c r="DC241" s="72"/>
      <c r="DD241" s="72"/>
      <c r="DE241" s="72"/>
      <c r="DF241" s="72"/>
      <c r="DG241" s="72"/>
      <c r="DH241" s="72"/>
      <c r="DI241" s="72"/>
      <c r="DJ241" s="72"/>
      <c r="DK241" s="72"/>
      <c r="DL241" s="72"/>
      <c r="DM241" s="72"/>
      <c r="DN241" s="72"/>
      <c r="DO241" s="72"/>
      <c r="DP241" s="72"/>
      <c r="DQ241" s="72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</row>
    <row x14ac:dyDescent="0.25" r="242" customHeight="1" ht="18">
      <c r="A242" s="54"/>
      <c r="B242" s="50"/>
      <c r="C242" s="249"/>
      <c r="D242" s="249"/>
      <c r="E242" s="249"/>
      <c r="F242" s="249"/>
      <c r="G242" s="50"/>
      <c r="H242" s="52"/>
      <c r="I242" s="52"/>
      <c r="J242" s="52"/>
      <c r="K242" s="52"/>
      <c r="L242" s="52"/>
      <c r="M242" s="52"/>
      <c r="N242" s="52"/>
      <c r="O242" s="52"/>
      <c r="P242" s="52"/>
      <c r="Q242" s="54"/>
      <c r="R242" s="51"/>
      <c r="S242" s="51"/>
      <c r="T242" s="51"/>
      <c r="U242" s="52"/>
      <c r="V242" s="52"/>
      <c r="W242" s="52"/>
      <c r="X242" s="52"/>
      <c r="Y242" s="52"/>
      <c r="Z242" s="51"/>
      <c r="AA242" s="54"/>
      <c r="AB242" s="51"/>
      <c r="AC242" s="51"/>
      <c r="AD242" s="51"/>
      <c r="AE242" s="52"/>
      <c r="AF242" s="52"/>
      <c r="AG242" s="52"/>
      <c r="AH242" s="52"/>
      <c r="AI242" s="52"/>
      <c r="AJ242" s="51"/>
      <c r="AK242" s="52"/>
      <c r="AL242" s="52"/>
      <c r="AM242" s="52"/>
      <c r="AN242" s="52"/>
      <c r="AO242" s="51"/>
      <c r="AP242" s="52"/>
      <c r="AQ242" s="52"/>
      <c r="AR242" s="52"/>
      <c r="AS242" s="52"/>
      <c r="AT242" s="51"/>
      <c r="AU242" s="52"/>
      <c r="AV242" s="52"/>
      <c r="AW242" s="52"/>
      <c r="AX242" s="52"/>
      <c r="AY242" s="51"/>
      <c r="AZ242" s="52"/>
      <c r="BA242" s="52"/>
      <c r="BB242" s="52"/>
      <c r="BC242" s="52"/>
      <c r="BD242" s="51"/>
      <c r="BE242" s="55"/>
      <c r="BF242" s="52"/>
      <c r="BG242" s="52"/>
      <c r="BH242" s="52"/>
      <c r="BI242" s="58"/>
      <c r="BJ242" s="52"/>
      <c r="BK242" s="52"/>
      <c r="BL242" s="52"/>
      <c r="BM242" s="52"/>
      <c r="BN242" s="58"/>
      <c r="BO242" s="52"/>
      <c r="BP242" s="52"/>
      <c r="BQ242" s="52"/>
      <c r="BR242" s="52"/>
      <c r="BS242" s="51"/>
      <c r="BT242" s="52"/>
      <c r="BU242" s="52"/>
      <c r="BV242" s="52"/>
      <c r="BW242" s="52"/>
      <c r="BX242" s="51"/>
      <c r="BY242" s="5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  <c r="CR242" s="72"/>
      <c r="CS242" s="72"/>
      <c r="CT242" s="72"/>
      <c r="CU242" s="72"/>
      <c r="CV242" s="72"/>
      <c r="CW242" s="72"/>
      <c r="CX242" s="72"/>
      <c r="CY242" s="72"/>
      <c r="CZ242" s="72"/>
      <c r="DA242" s="72"/>
      <c r="DB242" s="72"/>
      <c r="DC242" s="72"/>
      <c r="DD242" s="72"/>
      <c r="DE242" s="72"/>
      <c r="DF242" s="72"/>
      <c r="DG242" s="72"/>
      <c r="DH242" s="72"/>
      <c r="DI242" s="72"/>
      <c r="DJ242" s="72"/>
      <c r="DK242" s="72"/>
      <c r="DL242" s="72"/>
      <c r="DM242" s="72"/>
      <c r="DN242" s="72"/>
      <c r="DO242" s="72"/>
      <c r="DP242" s="72"/>
      <c r="DQ242" s="72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/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/>
      <c r="GJ242" s="54"/>
      <c r="GK242" s="54"/>
      <c r="GL242" s="54"/>
      <c r="GM242" s="54"/>
      <c r="GN242" s="54"/>
      <c r="GO242" s="54"/>
      <c r="GP242" s="54"/>
      <c r="GQ242" s="54"/>
      <c r="GR242" s="54"/>
      <c r="GS242" s="54"/>
      <c r="GT242" s="54"/>
      <c r="GU242" s="54"/>
      <c r="GV242" s="54"/>
      <c r="GW242" s="54"/>
      <c r="GX242" s="54"/>
      <c r="GY242" s="54"/>
      <c r="GZ242" s="54"/>
      <c r="HA242" s="54"/>
      <c r="HB242" s="54"/>
      <c r="HC242" s="54"/>
      <c r="HD242" s="54"/>
      <c r="HE242" s="54"/>
      <c r="HF242" s="54"/>
      <c r="HG242" s="54"/>
      <c r="HH242" s="54"/>
      <c r="HI242" s="54"/>
      <c r="HJ242" s="54"/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/>
      <c r="HY242" s="54"/>
      <c r="HZ242" s="54"/>
      <c r="IA242" s="54"/>
      <c r="IB242" s="54"/>
      <c r="IC242" s="54"/>
      <c r="ID242" s="54"/>
      <c r="IE242" s="54"/>
      <c r="IF242" s="54"/>
      <c r="IG242" s="54"/>
      <c r="IH242" s="54"/>
      <c r="II242" s="54"/>
      <c r="IJ242" s="54"/>
      <c r="IK242" s="54"/>
      <c r="IL242" s="54"/>
      <c r="IM242" s="54"/>
      <c r="IN242" s="54"/>
      <c r="IO242" s="54"/>
      <c r="IP242" s="54"/>
      <c r="IQ242" s="54"/>
      <c r="IR242" s="54"/>
      <c r="IS242" s="54"/>
    </row>
    <row x14ac:dyDescent="0.25" r="243" customHeight="1" ht="18">
      <c r="A243" s="54"/>
      <c r="B243" s="50"/>
      <c r="C243" s="249"/>
      <c r="D243" s="249"/>
      <c r="E243" s="249"/>
      <c r="F243" s="249"/>
      <c r="G243" s="50"/>
      <c r="H243" s="52"/>
      <c r="I243" s="52"/>
      <c r="J243" s="52"/>
      <c r="K243" s="52"/>
      <c r="L243" s="52"/>
      <c r="M243" s="52"/>
      <c r="N243" s="52"/>
      <c r="O243" s="52"/>
      <c r="P243" s="52"/>
      <c r="Q243" s="54"/>
      <c r="R243" s="51"/>
      <c r="S243" s="51"/>
      <c r="T243" s="51"/>
      <c r="U243" s="52"/>
      <c r="V243" s="52"/>
      <c r="W243" s="52"/>
      <c r="X243" s="52"/>
      <c r="Y243" s="52"/>
      <c r="Z243" s="51"/>
      <c r="AA243" s="54"/>
      <c r="AB243" s="51"/>
      <c r="AC243" s="51"/>
      <c r="AD243" s="51"/>
      <c r="AE243" s="52"/>
      <c r="AF243" s="52"/>
      <c r="AG243" s="52"/>
      <c r="AH243" s="52"/>
      <c r="AI243" s="52"/>
      <c r="AJ243" s="51"/>
      <c r="AK243" s="52"/>
      <c r="AL243" s="52"/>
      <c r="AM243" s="52"/>
      <c r="AN243" s="52"/>
      <c r="AO243" s="51"/>
      <c r="AP243" s="52"/>
      <c r="AQ243" s="52"/>
      <c r="AR243" s="52"/>
      <c r="AS243" s="52"/>
      <c r="AT243" s="51"/>
      <c r="AU243" s="52"/>
      <c r="AV243" s="52"/>
      <c r="AW243" s="52"/>
      <c r="AX243" s="52"/>
      <c r="AY243" s="51"/>
      <c r="AZ243" s="52"/>
      <c r="BA243" s="52"/>
      <c r="BB243" s="52"/>
      <c r="BC243" s="52"/>
      <c r="BD243" s="51"/>
      <c r="BE243" s="55"/>
      <c r="BF243" s="52"/>
      <c r="BG243" s="52"/>
      <c r="BH243" s="52"/>
      <c r="BI243" s="58"/>
      <c r="BJ243" s="52"/>
      <c r="BK243" s="52"/>
      <c r="BL243" s="52"/>
      <c r="BM243" s="52"/>
      <c r="BN243" s="58"/>
      <c r="BO243" s="52"/>
      <c r="BP243" s="52"/>
      <c r="BQ243" s="52"/>
      <c r="BR243" s="52"/>
      <c r="BS243" s="51"/>
      <c r="BT243" s="52"/>
      <c r="BU243" s="52"/>
      <c r="BV243" s="52"/>
      <c r="BW243" s="52"/>
      <c r="BX243" s="51"/>
      <c r="BY243" s="5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  <c r="CR243" s="72"/>
      <c r="CS243" s="72"/>
      <c r="CT243" s="72"/>
      <c r="CU243" s="72"/>
      <c r="CV243" s="72"/>
      <c r="CW243" s="72"/>
      <c r="CX243" s="72"/>
      <c r="CY243" s="72"/>
      <c r="CZ243" s="72"/>
      <c r="DA243" s="72"/>
      <c r="DB243" s="72"/>
      <c r="DC243" s="72"/>
      <c r="DD243" s="72"/>
      <c r="DE243" s="72"/>
      <c r="DF243" s="72"/>
      <c r="DG243" s="72"/>
      <c r="DH243" s="72"/>
      <c r="DI243" s="72"/>
      <c r="DJ243" s="72"/>
      <c r="DK243" s="72"/>
      <c r="DL243" s="72"/>
      <c r="DM243" s="72"/>
      <c r="DN243" s="72"/>
      <c r="DO243" s="72"/>
      <c r="DP243" s="72"/>
      <c r="DQ243" s="72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/>
      <c r="EG243" s="54"/>
      <c r="EH243" s="54"/>
      <c r="EI243" s="54"/>
      <c r="EJ243" s="54"/>
      <c r="EK243" s="54"/>
      <c r="EL243" s="54"/>
      <c r="EM243" s="54"/>
      <c r="EN243" s="54"/>
      <c r="EO243" s="54"/>
      <c r="EP243" s="54"/>
      <c r="EQ243" s="54"/>
      <c r="ER243" s="54"/>
      <c r="ES243" s="54"/>
      <c r="ET243" s="54"/>
      <c r="EU243" s="54"/>
      <c r="EV243" s="54"/>
      <c r="EW243" s="54"/>
      <c r="EX243" s="54"/>
      <c r="EY243" s="54"/>
      <c r="EZ243" s="54"/>
      <c r="FA243" s="54"/>
      <c r="FB243" s="54"/>
      <c r="FC243" s="54"/>
      <c r="FD243" s="54"/>
      <c r="FE243" s="54"/>
      <c r="FF243" s="54"/>
      <c r="FG243" s="54"/>
      <c r="FH243" s="54"/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/>
      <c r="GW243" s="54"/>
      <c r="GX243" s="54"/>
      <c r="GY243" s="54"/>
      <c r="GZ243" s="54"/>
      <c r="HA243" s="54"/>
      <c r="HB243" s="54"/>
      <c r="HC243" s="54"/>
      <c r="HD243" s="54"/>
      <c r="HE243" s="54"/>
      <c r="HF243" s="54"/>
      <c r="HG243" s="54"/>
      <c r="HH243" s="54"/>
      <c r="HI243" s="54"/>
      <c r="HJ243" s="54"/>
      <c r="HK243" s="54"/>
      <c r="HL243" s="54"/>
      <c r="HM243" s="54"/>
      <c r="HN243" s="54"/>
      <c r="HO243" s="54"/>
      <c r="HP243" s="54"/>
      <c r="HQ243" s="54"/>
      <c r="HR243" s="54"/>
      <c r="HS243" s="54"/>
      <c r="HT243" s="54"/>
      <c r="HU243" s="54"/>
      <c r="HV243" s="54"/>
      <c r="HW243" s="54"/>
      <c r="HX243" s="54"/>
      <c r="HY243" s="54"/>
      <c r="HZ243" s="54"/>
      <c r="IA243" s="54"/>
      <c r="IB243" s="54"/>
      <c r="IC243" s="54"/>
      <c r="ID243" s="54"/>
      <c r="IE243" s="54"/>
      <c r="IF243" s="54"/>
      <c r="IG243" s="54"/>
      <c r="IH243" s="54"/>
      <c r="II243" s="54"/>
      <c r="IJ243" s="54"/>
      <c r="IK243" s="54"/>
      <c r="IL243" s="54"/>
      <c r="IM243" s="54"/>
      <c r="IN243" s="54"/>
      <c r="IO243" s="54"/>
      <c r="IP243" s="54"/>
      <c r="IQ243" s="54"/>
      <c r="IR243" s="54"/>
      <c r="IS243" s="54"/>
    </row>
    <row x14ac:dyDescent="0.25" r="244" customHeight="1" ht="18">
      <c r="A244" s="54"/>
      <c r="B244" s="50"/>
      <c r="C244" s="249"/>
      <c r="D244" s="249"/>
      <c r="E244" s="249"/>
      <c r="F244" s="249"/>
      <c r="G244" s="50"/>
      <c r="H244" s="52"/>
      <c r="I244" s="52"/>
      <c r="J244" s="52"/>
      <c r="K244" s="52"/>
      <c r="L244" s="52"/>
      <c r="M244" s="52"/>
      <c r="N244" s="52"/>
      <c r="O244" s="52"/>
      <c r="P244" s="52"/>
      <c r="Q244" s="54"/>
      <c r="R244" s="51"/>
      <c r="S244" s="51"/>
      <c r="T244" s="51"/>
      <c r="U244" s="52"/>
      <c r="V244" s="52"/>
      <c r="W244" s="52"/>
      <c r="X244" s="52"/>
      <c r="Y244" s="52"/>
      <c r="Z244" s="51"/>
      <c r="AA244" s="54"/>
      <c r="AB244" s="51"/>
      <c r="AC244" s="51"/>
      <c r="AD244" s="51"/>
      <c r="AE244" s="52"/>
      <c r="AF244" s="52"/>
      <c r="AG244" s="52"/>
      <c r="AH244" s="52"/>
      <c r="AI244" s="52"/>
      <c r="AJ244" s="51"/>
      <c r="AK244" s="52"/>
      <c r="AL244" s="52"/>
      <c r="AM244" s="52"/>
      <c r="AN244" s="52"/>
      <c r="AO244" s="51"/>
      <c r="AP244" s="52"/>
      <c r="AQ244" s="52"/>
      <c r="AR244" s="52"/>
      <c r="AS244" s="52"/>
      <c r="AT244" s="51"/>
      <c r="AU244" s="52"/>
      <c r="AV244" s="52"/>
      <c r="AW244" s="52"/>
      <c r="AX244" s="52"/>
      <c r="AY244" s="51"/>
      <c r="AZ244" s="52"/>
      <c r="BA244" s="52"/>
      <c r="BB244" s="52"/>
      <c r="BC244" s="52"/>
      <c r="BD244" s="51"/>
      <c r="BE244" s="55"/>
      <c r="BF244" s="52"/>
      <c r="BG244" s="52"/>
      <c r="BH244" s="52"/>
      <c r="BI244" s="58"/>
      <c r="BJ244" s="52"/>
      <c r="BK244" s="52"/>
      <c r="BL244" s="52"/>
      <c r="BM244" s="52"/>
      <c r="BN244" s="58"/>
      <c r="BO244" s="52"/>
      <c r="BP244" s="52"/>
      <c r="BQ244" s="52"/>
      <c r="BR244" s="52"/>
      <c r="BS244" s="51"/>
      <c r="BT244" s="52"/>
      <c r="BU244" s="52"/>
      <c r="BV244" s="52"/>
      <c r="BW244" s="52"/>
      <c r="BX244" s="51"/>
      <c r="BY244" s="5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  <c r="CJ244" s="72"/>
      <c r="CK244" s="72"/>
      <c r="CL244" s="72"/>
      <c r="CM244" s="72"/>
      <c r="CN244" s="72"/>
      <c r="CO244" s="72"/>
      <c r="CP244" s="72"/>
      <c r="CQ244" s="72"/>
      <c r="CR244" s="72"/>
      <c r="CS244" s="72"/>
      <c r="CT244" s="72"/>
      <c r="CU244" s="72"/>
      <c r="CV244" s="72"/>
      <c r="CW244" s="72"/>
      <c r="CX244" s="72"/>
      <c r="CY244" s="72"/>
      <c r="CZ244" s="72"/>
      <c r="DA244" s="72"/>
      <c r="DB244" s="72"/>
      <c r="DC244" s="72"/>
      <c r="DD244" s="72"/>
      <c r="DE244" s="72"/>
      <c r="DF244" s="72"/>
      <c r="DG244" s="72"/>
      <c r="DH244" s="72"/>
      <c r="DI244" s="72"/>
      <c r="DJ244" s="72"/>
      <c r="DK244" s="72"/>
      <c r="DL244" s="72"/>
      <c r="DM244" s="72"/>
      <c r="DN244" s="72"/>
      <c r="DO244" s="72"/>
      <c r="DP244" s="72"/>
      <c r="DQ244" s="72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/>
      <c r="IG244" s="54"/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</row>
    <row x14ac:dyDescent="0.25" r="245" customHeight="1" ht="18">
      <c r="A245" s="54"/>
      <c r="B245" s="50"/>
      <c r="C245" s="249"/>
      <c r="D245" s="249"/>
      <c r="E245" s="249"/>
      <c r="F245" s="249"/>
      <c r="G245" s="50"/>
      <c r="H245" s="52"/>
      <c r="I245" s="52"/>
      <c r="J245" s="52"/>
      <c r="K245" s="52"/>
      <c r="L245" s="52"/>
      <c r="M245" s="52"/>
      <c r="N245" s="52"/>
      <c r="O245" s="52"/>
      <c r="P245" s="52"/>
      <c r="Q245" s="54"/>
      <c r="R245" s="51"/>
      <c r="S245" s="51"/>
      <c r="T245" s="51"/>
      <c r="U245" s="52"/>
      <c r="V245" s="52"/>
      <c r="W245" s="52"/>
      <c r="X245" s="52"/>
      <c r="Y245" s="52"/>
      <c r="Z245" s="51"/>
      <c r="AA245" s="54"/>
      <c r="AB245" s="51"/>
      <c r="AC245" s="51"/>
      <c r="AD245" s="51"/>
      <c r="AE245" s="52"/>
      <c r="AF245" s="52"/>
      <c r="AG245" s="52"/>
      <c r="AH245" s="52"/>
      <c r="AI245" s="52"/>
      <c r="AJ245" s="51"/>
      <c r="AK245" s="52"/>
      <c r="AL245" s="52"/>
      <c r="AM245" s="52"/>
      <c r="AN245" s="52"/>
      <c r="AO245" s="51"/>
      <c r="AP245" s="52"/>
      <c r="AQ245" s="52"/>
      <c r="AR245" s="52"/>
      <c r="AS245" s="52"/>
      <c r="AT245" s="51"/>
      <c r="AU245" s="52"/>
      <c r="AV245" s="52"/>
      <c r="AW245" s="52"/>
      <c r="AX245" s="52"/>
      <c r="AY245" s="51"/>
      <c r="AZ245" s="52"/>
      <c r="BA245" s="52"/>
      <c r="BB245" s="52"/>
      <c r="BC245" s="52"/>
      <c r="BD245" s="51"/>
      <c r="BE245" s="55"/>
      <c r="BF245" s="52"/>
      <c r="BG245" s="52"/>
      <c r="BH245" s="52"/>
      <c r="BI245" s="58"/>
      <c r="BJ245" s="52"/>
      <c r="BK245" s="52"/>
      <c r="BL245" s="52"/>
      <c r="BM245" s="52"/>
      <c r="BN245" s="58"/>
      <c r="BO245" s="52"/>
      <c r="BP245" s="52"/>
      <c r="BQ245" s="52"/>
      <c r="BR245" s="52"/>
      <c r="BS245" s="51"/>
      <c r="BT245" s="52"/>
      <c r="BU245" s="52"/>
      <c r="BV245" s="52"/>
      <c r="BW245" s="52"/>
      <c r="BX245" s="51"/>
      <c r="BY245" s="5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  <c r="CJ245" s="72"/>
      <c r="CK245" s="72"/>
      <c r="CL245" s="72"/>
      <c r="CM245" s="72"/>
      <c r="CN245" s="72"/>
      <c r="CO245" s="72"/>
      <c r="CP245" s="72"/>
      <c r="CQ245" s="72"/>
      <c r="CR245" s="72"/>
      <c r="CS245" s="72"/>
      <c r="CT245" s="72"/>
      <c r="CU245" s="72"/>
      <c r="CV245" s="72"/>
      <c r="CW245" s="72"/>
      <c r="CX245" s="72"/>
      <c r="CY245" s="72"/>
      <c r="CZ245" s="72"/>
      <c r="DA245" s="72"/>
      <c r="DB245" s="72"/>
      <c r="DC245" s="72"/>
      <c r="DD245" s="72"/>
      <c r="DE245" s="72"/>
      <c r="DF245" s="72"/>
      <c r="DG245" s="72"/>
      <c r="DH245" s="72"/>
      <c r="DI245" s="72"/>
      <c r="DJ245" s="72"/>
      <c r="DK245" s="72"/>
      <c r="DL245" s="72"/>
      <c r="DM245" s="72"/>
      <c r="DN245" s="72"/>
      <c r="DO245" s="72"/>
      <c r="DP245" s="72"/>
      <c r="DQ245" s="72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/>
      <c r="II245" s="54"/>
      <c r="IJ245" s="54"/>
      <c r="IK245" s="54"/>
      <c r="IL245" s="54"/>
      <c r="IM245" s="54"/>
      <c r="IN245" s="54"/>
      <c r="IO245" s="54"/>
      <c r="IP245" s="54"/>
      <c r="IQ245" s="54"/>
      <c r="IR245" s="54"/>
      <c r="IS245" s="54"/>
    </row>
    <row x14ac:dyDescent="0.25" r="246" customHeight="1" ht="18">
      <c r="A246" s="54"/>
      <c r="B246" s="50"/>
      <c r="C246" s="249"/>
      <c r="D246" s="249"/>
      <c r="E246" s="249"/>
      <c r="F246" s="249"/>
      <c r="G246" s="50"/>
      <c r="H246" s="52"/>
      <c r="I246" s="52"/>
      <c r="J246" s="52"/>
      <c r="K246" s="52"/>
      <c r="L246" s="52"/>
      <c r="M246" s="52"/>
      <c r="N246" s="52"/>
      <c r="O246" s="52"/>
      <c r="P246" s="52"/>
      <c r="Q246" s="54"/>
      <c r="R246" s="51"/>
      <c r="S246" s="51"/>
      <c r="T246" s="51"/>
      <c r="U246" s="52"/>
      <c r="V246" s="52"/>
      <c r="W246" s="52"/>
      <c r="X246" s="52"/>
      <c r="Y246" s="52"/>
      <c r="Z246" s="51"/>
      <c r="AA246" s="54"/>
      <c r="AB246" s="51"/>
      <c r="AC246" s="51"/>
      <c r="AD246" s="51"/>
      <c r="AE246" s="52"/>
      <c r="AF246" s="52"/>
      <c r="AG246" s="52"/>
      <c r="AH246" s="52"/>
      <c r="AI246" s="52"/>
      <c r="AJ246" s="51"/>
      <c r="AK246" s="52"/>
      <c r="AL246" s="52"/>
      <c r="AM246" s="52"/>
      <c r="AN246" s="52"/>
      <c r="AO246" s="51"/>
      <c r="AP246" s="52"/>
      <c r="AQ246" s="52"/>
      <c r="AR246" s="52"/>
      <c r="AS246" s="52"/>
      <c r="AT246" s="51"/>
      <c r="AU246" s="52"/>
      <c r="AV246" s="52"/>
      <c r="AW246" s="52"/>
      <c r="AX246" s="52"/>
      <c r="AY246" s="51"/>
      <c r="AZ246" s="52"/>
      <c r="BA246" s="52"/>
      <c r="BB246" s="52"/>
      <c r="BC246" s="52"/>
      <c r="BD246" s="51"/>
      <c r="BE246" s="55"/>
      <c r="BF246" s="52"/>
      <c r="BG246" s="52"/>
      <c r="BH246" s="52"/>
      <c r="BI246" s="58"/>
      <c r="BJ246" s="52"/>
      <c r="BK246" s="52"/>
      <c r="BL246" s="52"/>
      <c r="BM246" s="52"/>
      <c r="BN246" s="58"/>
      <c r="BO246" s="52"/>
      <c r="BP246" s="52"/>
      <c r="BQ246" s="52"/>
      <c r="BR246" s="52"/>
      <c r="BS246" s="51"/>
      <c r="BT246" s="52"/>
      <c r="BU246" s="52"/>
      <c r="BV246" s="52"/>
      <c r="BW246" s="52"/>
      <c r="BX246" s="51"/>
      <c r="BY246" s="5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  <c r="CJ246" s="72"/>
      <c r="CK246" s="72"/>
      <c r="CL246" s="72"/>
      <c r="CM246" s="72"/>
      <c r="CN246" s="72"/>
      <c r="CO246" s="72"/>
      <c r="CP246" s="72"/>
      <c r="CQ246" s="72"/>
      <c r="CR246" s="72"/>
      <c r="CS246" s="72"/>
      <c r="CT246" s="72"/>
      <c r="CU246" s="72"/>
      <c r="CV246" s="72"/>
      <c r="CW246" s="72"/>
      <c r="CX246" s="72"/>
      <c r="CY246" s="72"/>
      <c r="CZ246" s="72"/>
      <c r="DA246" s="72"/>
      <c r="DB246" s="72"/>
      <c r="DC246" s="72"/>
      <c r="DD246" s="72"/>
      <c r="DE246" s="72"/>
      <c r="DF246" s="72"/>
      <c r="DG246" s="72"/>
      <c r="DH246" s="72"/>
      <c r="DI246" s="72"/>
      <c r="DJ246" s="72"/>
      <c r="DK246" s="72"/>
      <c r="DL246" s="72"/>
      <c r="DM246" s="72"/>
      <c r="DN246" s="72"/>
      <c r="DO246" s="72"/>
      <c r="DP246" s="72"/>
      <c r="DQ246" s="72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/>
      <c r="FF246" s="54"/>
      <c r="FG246" s="54"/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/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</row>
    <row x14ac:dyDescent="0.25" r="247" customHeight="1" ht="18">
      <c r="A247" s="54"/>
      <c r="B247" s="50"/>
      <c r="C247" s="249"/>
      <c r="D247" s="249"/>
      <c r="E247" s="249"/>
      <c r="F247" s="249"/>
      <c r="G247" s="50"/>
      <c r="H247" s="52"/>
      <c r="I247" s="52"/>
      <c r="J247" s="52"/>
      <c r="K247" s="52"/>
      <c r="L247" s="52"/>
      <c r="M247" s="52"/>
      <c r="N247" s="52"/>
      <c r="O247" s="52"/>
      <c r="P247" s="52"/>
      <c r="Q247" s="54"/>
      <c r="R247" s="51"/>
      <c r="S247" s="51"/>
      <c r="T247" s="51"/>
      <c r="U247" s="52"/>
      <c r="V247" s="52"/>
      <c r="W247" s="52"/>
      <c r="X247" s="52"/>
      <c r="Y247" s="52"/>
      <c r="Z247" s="51"/>
      <c r="AA247" s="54"/>
      <c r="AB247" s="51"/>
      <c r="AC247" s="51"/>
      <c r="AD247" s="51"/>
      <c r="AE247" s="52"/>
      <c r="AF247" s="52"/>
      <c r="AG247" s="52"/>
      <c r="AH247" s="52"/>
      <c r="AI247" s="52"/>
      <c r="AJ247" s="51"/>
      <c r="AK247" s="52"/>
      <c r="AL247" s="52"/>
      <c r="AM247" s="52"/>
      <c r="AN247" s="52"/>
      <c r="AO247" s="51"/>
      <c r="AP247" s="52"/>
      <c r="AQ247" s="52"/>
      <c r="AR247" s="52"/>
      <c r="AS247" s="52"/>
      <c r="AT247" s="51"/>
      <c r="AU247" s="52"/>
      <c r="AV247" s="52"/>
      <c r="AW247" s="52"/>
      <c r="AX247" s="52"/>
      <c r="AY247" s="51"/>
      <c r="AZ247" s="52"/>
      <c r="BA247" s="52"/>
      <c r="BB247" s="52"/>
      <c r="BC247" s="52"/>
      <c r="BD247" s="51"/>
      <c r="BE247" s="55"/>
      <c r="BF247" s="52"/>
      <c r="BG247" s="52"/>
      <c r="BH247" s="52"/>
      <c r="BI247" s="58"/>
      <c r="BJ247" s="52"/>
      <c r="BK247" s="52"/>
      <c r="BL247" s="52"/>
      <c r="BM247" s="52"/>
      <c r="BN247" s="58"/>
      <c r="BO247" s="52"/>
      <c r="BP247" s="52"/>
      <c r="BQ247" s="52"/>
      <c r="BR247" s="52"/>
      <c r="BS247" s="51"/>
      <c r="BT247" s="52"/>
      <c r="BU247" s="52"/>
      <c r="BV247" s="52"/>
      <c r="BW247" s="52"/>
      <c r="BX247" s="51"/>
      <c r="BY247" s="5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  <c r="CJ247" s="72"/>
      <c r="CK247" s="72"/>
      <c r="CL247" s="72"/>
      <c r="CM247" s="72"/>
      <c r="CN247" s="72"/>
      <c r="CO247" s="72"/>
      <c r="CP247" s="72"/>
      <c r="CQ247" s="72"/>
      <c r="CR247" s="72"/>
      <c r="CS247" s="72"/>
      <c r="CT247" s="72"/>
      <c r="CU247" s="72"/>
      <c r="CV247" s="72"/>
      <c r="CW247" s="72"/>
      <c r="CX247" s="72"/>
      <c r="CY247" s="72"/>
      <c r="CZ247" s="72"/>
      <c r="DA247" s="72"/>
      <c r="DB247" s="72"/>
      <c r="DC247" s="72"/>
      <c r="DD247" s="72"/>
      <c r="DE247" s="72"/>
      <c r="DF247" s="72"/>
      <c r="DG247" s="72"/>
      <c r="DH247" s="72"/>
      <c r="DI247" s="72"/>
      <c r="DJ247" s="72"/>
      <c r="DK247" s="72"/>
      <c r="DL247" s="72"/>
      <c r="DM247" s="72"/>
      <c r="DN247" s="72"/>
      <c r="DO247" s="72"/>
      <c r="DP247" s="72"/>
      <c r="DQ247" s="72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/>
      <c r="IK247" s="54"/>
      <c r="IL247" s="54"/>
      <c r="IM247" s="54"/>
      <c r="IN247" s="54"/>
      <c r="IO247" s="54"/>
      <c r="IP247" s="54"/>
      <c r="IQ247" s="54"/>
      <c r="IR247" s="54"/>
      <c r="IS247" s="54"/>
    </row>
  </sheetData>
  <mergeCells count="84"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  <mergeCell ref="M1:M2"/>
    <mergeCell ref="N1:N2"/>
    <mergeCell ref="O1:O2"/>
    <mergeCell ref="P1:P2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BY2"/>
    <mergeCell ref="B3:P3"/>
    <mergeCell ref="B6:B8"/>
    <mergeCell ref="C6:C8"/>
    <mergeCell ref="D6:D8"/>
    <mergeCell ref="E6:E8"/>
    <mergeCell ref="F6:F8"/>
    <mergeCell ref="B10:B15"/>
    <mergeCell ref="C10:C15"/>
    <mergeCell ref="D10:D15"/>
    <mergeCell ref="E10:E15"/>
    <mergeCell ref="F10:F15"/>
    <mergeCell ref="B17:B21"/>
    <mergeCell ref="C17:C21"/>
    <mergeCell ref="D17:D21"/>
    <mergeCell ref="E17:E21"/>
    <mergeCell ref="F17:F21"/>
    <mergeCell ref="B23:B26"/>
    <mergeCell ref="C23:C26"/>
    <mergeCell ref="D23:D26"/>
    <mergeCell ref="E23:E26"/>
    <mergeCell ref="F23:F26"/>
    <mergeCell ref="B28:B30"/>
    <mergeCell ref="C28:C30"/>
    <mergeCell ref="D28:D30"/>
    <mergeCell ref="E28:E30"/>
    <mergeCell ref="F28:F30"/>
    <mergeCell ref="B32:B38"/>
    <mergeCell ref="C32:C38"/>
    <mergeCell ref="D32:D38"/>
    <mergeCell ref="E32:E38"/>
    <mergeCell ref="F32:F38"/>
    <mergeCell ref="B42:B45"/>
    <mergeCell ref="C42:C45"/>
    <mergeCell ref="D42:D45"/>
    <mergeCell ref="E42:E45"/>
    <mergeCell ref="F42:F45"/>
    <mergeCell ref="B49:P49"/>
    <mergeCell ref="B50:B55"/>
    <mergeCell ref="C50:C55"/>
    <mergeCell ref="D50:D55"/>
    <mergeCell ref="E50:E55"/>
    <mergeCell ref="F50:F55"/>
    <mergeCell ref="B57:B62"/>
    <mergeCell ref="C57:C62"/>
    <mergeCell ref="D57:D62"/>
    <mergeCell ref="E57:E62"/>
    <mergeCell ref="F57:F62"/>
    <mergeCell ref="B64:B69"/>
    <mergeCell ref="C64:C69"/>
    <mergeCell ref="D64:D69"/>
    <mergeCell ref="E64:E69"/>
    <mergeCell ref="F64:F69"/>
    <mergeCell ref="B76:P76"/>
    <mergeCell ref="B80:C80"/>
    <mergeCell ref="B81:C81"/>
    <mergeCell ref="B82:C82"/>
    <mergeCell ref="B83:C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195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37" width="13.005" customWidth="1" bestFit="1" hidden="1"/>
    <col min="2" max="2" style="134" width="18.862142857142857" customWidth="1" bestFit="1"/>
    <col min="3" max="3" style="134" width="18.862142857142857" customWidth="1" bestFit="1"/>
    <col min="4" max="4" style="134" width="15.576428571428572" customWidth="1" bestFit="1"/>
    <col min="5" max="5" style="134" width="15.576428571428572" customWidth="1" bestFit="1"/>
    <col min="6" max="6" style="259" width="15.576428571428572" customWidth="1" bestFit="1"/>
    <col min="7" max="7" style="134" width="19.290714285714284" customWidth="1" bestFit="1"/>
    <col min="8" max="8" style="134" width="11.576428571428572" customWidth="1" bestFit="1"/>
    <col min="9" max="9" style="260" width="16.433571428571426" customWidth="1" bestFit="1"/>
    <col min="10" max="10" style="260" width="16.433571428571426" customWidth="1" bestFit="1"/>
    <col min="11" max="11" style="260" width="13.862142857142858" customWidth="1" bestFit="1"/>
    <col min="12" max="12" style="260" width="18.576428571428572" customWidth="1" bestFit="1"/>
    <col min="13" max="13" style="260" width="16.433571428571426" customWidth="1" bestFit="1"/>
    <col min="14" max="14" style="260" width="13.005" customWidth="1" bestFit="1" hidden="1"/>
    <col min="15" max="15" style="260" width="13.005" customWidth="1" bestFit="1" hidden="1"/>
    <col min="16" max="16" style="260" width="16.433571428571426" customWidth="1" bestFit="1"/>
    <col min="17" max="17" style="134" width="14.290714285714287" customWidth="1" bestFit="1"/>
    <col min="18" max="18" style="136" width="14.290714285714287" customWidth="1" bestFit="1"/>
    <col min="19" max="19" style="136" width="14.290714285714287" customWidth="1" bestFit="1"/>
    <col min="20" max="20" style="136" width="14.290714285714287" customWidth="1" bestFit="1"/>
    <col min="21" max="21" style="136" width="14.290714285714287" customWidth="1" bestFit="1"/>
    <col min="22" max="22" style="134" width="14.290714285714287" customWidth="1" bestFit="1"/>
    <col min="23" max="23" style="136" width="14.290714285714287" customWidth="1" bestFit="1"/>
    <col min="24" max="24" style="136" width="14.290714285714287" customWidth="1" bestFit="1"/>
    <col min="25" max="25" style="136" width="14.290714285714287" customWidth="1" bestFit="1"/>
    <col min="26" max="26" style="135" width="14.290714285714287" customWidth="1" bestFit="1"/>
    <col min="27" max="27" style="134" width="14.290714285714287" customWidth="1" bestFit="1"/>
    <col min="28" max="28" style="136" width="14.290714285714287" customWidth="1" bestFit="1"/>
    <col min="29" max="29" style="136" width="14.290714285714287" customWidth="1" bestFit="1"/>
    <col min="30" max="30" style="136" width="16.862142857142857" customWidth="1" bestFit="1"/>
    <col min="31" max="31" style="136" width="14.290714285714287" customWidth="1" bestFit="1"/>
    <col min="32" max="32" style="134" width="14.290714285714287" customWidth="1" bestFit="1"/>
    <col min="33" max="33" style="136" width="14.290714285714287" customWidth="1" bestFit="1"/>
    <col min="34" max="34" style="136" width="14.290714285714287" customWidth="1" bestFit="1"/>
    <col min="35" max="35" style="136" width="17.005" customWidth="1" bestFit="1"/>
    <col min="36" max="36" style="135" width="14.290714285714287" customWidth="1" bestFit="1"/>
    <col min="37" max="37" style="134" width="14.290714285714287" customWidth="1" bestFit="1"/>
    <col min="38" max="38" style="136" width="14.290714285714287" customWidth="1" bestFit="1"/>
    <col min="39" max="39" style="136" width="14.290714285714287" customWidth="1" bestFit="1"/>
    <col min="40" max="40" style="136" width="14.290714285714287" customWidth="1" bestFit="1"/>
    <col min="41" max="41" style="135" width="14.290714285714287" customWidth="1" bestFit="1"/>
    <col min="42" max="42" style="134" width="14.290714285714287" customWidth="1" bestFit="1"/>
    <col min="43" max="43" style="136" width="14.290714285714287" customWidth="1" bestFit="1"/>
    <col min="44" max="44" style="136" width="14.290714285714287" customWidth="1" bestFit="1"/>
    <col min="45" max="45" style="136" width="14.290714285714287" customWidth="1" bestFit="1"/>
    <col min="46" max="46" style="135" width="14.290714285714287" customWidth="1" bestFit="1"/>
    <col min="47" max="47" style="134" width="14.290714285714287" customWidth="1" bestFit="1"/>
    <col min="48" max="48" style="136" width="14.290714285714287" customWidth="1" bestFit="1"/>
    <col min="49" max="49" style="136" width="14.290714285714287" customWidth="1" bestFit="1"/>
    <col min="50" max="50" style="136" width="14.290714285714287" customWidth="1" bestFit="1"/>
    <col min="51" max="51" style="135" width="14.290714285714287" customWidth="1" bestFit="1"/>
    <col min="52" max="52" style="134" width="14.290714285714287" customWidth="1" bestFit="1"/>
    <col min="53" max="53" style="136" width="14.290714285714287" customWidth="1" bestFit="1"/>
    <col min="54" max="54" style="136" width="14.290714285714287" customWidth="1" bestFit="1"/>
    <col min="55" max="55" style="136" width="14.290714285714287" customWidth="1" bestFit="1"/>
    <col min="56" max="56" style="135" width="14.290714285714287" customWidth="1" bestFit="1"/>
    <col min="57" max="57" style="134" width="14.290714285714287" customWidth="1" bestFit="1"/>
    <col min="58" max="58" style="136" width="14.290714285714287" customWidth="1" bestFit="1"/>
    <col min="59" max="59" style="136" width="14.290714285714287" customWidth="1" bestFit="1"/>
    <col min="60" max="60" style="136" width="14.290714285714287" customWidth="1" bestFit="1"/>
    <col min="61" max="61" style="135" width="14.290714285714287" customWidth="1" bestFit="1"/>
    <col min="62" max="62" style="134" width="14.290714285714287" customWidth="1" bestFit="1"/>
    <col min="63" max="63" style="136" width="14.290714285714287" customWidth="1" bestFit="1"/>
    <col min="64" max="64" style="136" width="14.290714285714287" customWidth="1" bestFit="1"/>
    <col min="65" max="65" style="136" width="14.290714285714287" customWidth="1" bestFit="1"/>
    <col min="66" max="66" style="135" width="14.290714285714287" customWidth="1" bestFit="1"/>
    <col min="67" max="67" style="134" width="14.290714285714287" customWidth="1" bestFit="1"/>
    <col min="68" max="68" style="136" width="14.290714285714287" customWidth="1" bestFit="1"/>
    <col min="69" max="69" style="136" width="14.290714285714287" customWidth="1" bestFit="1"/>
    <col min="70" max="70" style="136" width="14.290714285714287" customWidth="1" bestFit="1"/>
    <col min="71" max="71" style="135" width="14.290714285714287" customWidth="1" bestFit="1"/>
    <col min="72" max="72" style="134" width="14.290714285714287" customWidth="1" bestFit="1"/>
    <col min="73" max="73" style="136" width="14.290714285714287" customWidth="1" bestFit="1"/>
    <col min="74" max="74" style="136" width="14.290714285714287" customWidth="1" bestFit="1"/>
    <col min="75" max="75" style="136" width="14.290714285714287" customWidth="1" bestFit="1"/>
    <col min="76" max="76" style="135" width="14.290714285714287" customWidth="1" bestFit="1"/>
    <col min="77" max="77" style="134" width="142.005" customWidth="1" bestFit="1"/>
    <col min="78" max="78" style="137" width="13.005" customWidth="1" bestFit="1" hidden="1"/>
    <col min="79" max="79" style="137" width="13.005" customWidth="1" bestFit="1" hidden="1"/>
    <col min="80" max="80" style="137" width="13.005" customWidth="1" bestFit="1" hidden="1"/>
    <col min="81" max="81" style="137" width="13.005" customWidth="1" bestFit="1" hidden="1"/>
    <col min="82" max="82" style="137" width="13.005" customWidth="1" bestFit="1" hidden="1"/>
    <col min="83" max="83" style="137" width="13.005" customWidth="1" bestFit="1" hidden="1"/>
    <col min="84" max="84" style="137" width="13.005" customWidth="1" bestFit="1" hidden="1"/>
    <col min="85" max="85" style="137" width="13.005" customWidth="1" bestFit="1" hidden="1"/>
    <col min="86" max="86" style="137" width="13.005" customWidth="1" bestFit="1" hidden="1"/>
    <col min="87" max="87" style="137" width="13.005" customWidth="1" bestFit="1" hidden="1"/>
    <col min="88" max="88" style="137" width="13.005" customWidth="1" bestFit="1" hidden="1"/>
    <col min="89" max="89" style="137" width="13.005" customWidth="1" bestFit="1" hidden="1"/>
    <col min="90" max="90" style="137" width="13.005" customWidth="1" bestFit="1" hidden="1"/>
    <col min="91" max="91" style="137" width="13.005" customWidth="1" bestFit="1" hidden="1"/>
    <col min="92" max="92" style="137" width="13.005" customWidth="1" bestFit="1" hidden="1"/>
    <col min="93" max="93" style="137" width="13.005" customWidth="1" bestFit="1" hidden="1"/>
    <col min="94" max="94" style="137" width="13.005" customWidth="1" bestFit="1" hidden="1"/>
    <col min="95" max="95" style="137" width="13.005" customWidth="1" bestFit="1" hidden="1"/>
    <col min="96" max="96" style="137" width="13.005" customWidth="1" bestFit="1" hidden="1"/>
    <col min="97" max="97" style="137" width="13.005" customWidth="1" bestFit="1" hidden="1"/>
    <col min="98" max="98" style="137" width="13.005" customWidth="1" bestFit="1" hidden="1"/>
    <col min="99" max="99" style="137" width="13.005" customWidth="1" bestFit="1" hidden="1"/>
    <col min="100" max="100" style="137" width="13.005" customWidth="1" bestFit="1" hidden="1"/>
    <col min="101" max="101" style="137" width="13.005" customWidth="1" bestFit="1" hidden="1"/>
    <col min="102" max="102" style="137" width="13.005" customWidth="1" bestFit="1" hidden="1"/>
    <col min="103" max="103" style="137" width="13.005" customWidth="1" bestFit="1" hidden="1"/>
    <col min="104" max="104" style="137" width="13.005" customWidth="1" bestFit="1" hidden="1"/>
    <col min="105" max="105" style="137" width="13.005" customWidth="1" bestFit="1" hidden="1"/>
    <col min="106" max="106" style="137" width="13.005" customWidth="1" bestFit="1" hidden="1"/>
    <col min="107" max="107" style="137" width="13.005" customWidth="1" bestFit="1" hidden="1"/>
    <col min="108" max="108" style="137" width="13.005" customWidth="1" bestFit="1" hidden="1"/>
    <col min="109" max="109" style="137" width="13.005" customWidth="1" bestFit="1" hidden="1"/>
    <col min="110" max="110" style="137" width="13.005" customWidth="1" bestFit="1" hidden="1"/>
    <col min="111" max="111" style="137" width="13.005" customWidth="1" bestFit="1" hidden="1"/>
    <col min="112" max="112" style="137" width="13.005" customWidth="1" bestFit="1" hidden="1"/>
    <col min="113" max="113" style="137" width="13.005" customWidth="1" bestFit="1" hidden="1"/>
    <col min="114" max="114" style="137" width="13.005" customWidth="1" bestFit="1" hidden="1"/>
    <col min="115" max="115" style="137" width="13.005" customWidth="1" bestFit="1" hidden="1"/>
    <col min="116" max="116" style="137" width="13.005" customWidth="1" bestFit="1" hidden="1"/>
    <col min="117" max="117" style="137" width="13.005" customWidth="1" bestFit="1" hidden="1"/>
    <col min="118" max="118" style="137" width="13.005" customWidth="1" bestFit="1" hidden="1"/>
    <col min="119" max="119" style="137" width="13.005" customWidth="1" bestFit="1" hidden="1"/>
    <col min="120" max="120" style="137" width="13.005" customWidth="1" bestFit="1" hidden="1"/>
    <col min="121" max="121" style="137" width="13.005" customWidth="1" bestFit="1" hidden="1"/>
  </cols>
  <sheetData>
    <row x14ac:dyDescent="0.25" r="1" customHeight="1" ht="18" customFormat="1" s="1">
      <c r="A1" s="141"/>
      <c r="B1" s="3" t="s">
        <v>0</v>
      </c>
      <c r="C1" s="3" t="s">
        <v>410</v>
      </c>
      <c r="D1" s="3" t="s">
        <v>411</v>
      </c>
      <c r="E1" s="3" t="s">
        <v>412</v>
      </c>
      <c r="F1" s="142" t="s">
        <v>413</v>
      </c>
      <c r="G1" s="3" t="s">
        <v>414</v>
      </c>
      <c r="H1" s="3" t="s">
        <v>415</v>
      </c>
      <c r="I1" s="143" t="s">
        <v>416</v>
      </c>
      <c r="J1" s="32"/>
      <c r="K1" s="143" t="s">
        <v>417</v>
      </c>
      <c r="L1" s="143" t="s">
        <v>418</v>
      </c>
      <c r="M1" s="143" t="s">
        <v>419</v>
      </c>
      <c r="N1" s="143" t="s">
        <v>420</v>
      </c>
      <c r="O1" s="143" t="s">
        <v>421</v>
      </c>
      <c r="P1" s="144" t="s">
        <v>422</v>
      </c>
      <c r="Q1" s="8" t="s">
        <v>8</v>
      </c>
      <c r="R1" s="9"/>
      <c r="S1" s="9"/>
      <c r="T1" s="9"/>
      <c r="U1" s="9"/>
      <c r="V1" s="145" t="s">
        <v>9</v>
      </c>
      <c r="W1" s="7"/>
      <c r="X1" s="7"/>
      <c r="Y1" s="7"/>
      <c r="Z1" s="7"/>
      <c r="AA1" s="8" t="s">
        <v>10</v>
      </c>
      <c r="AB1" s="9"/>
      <c r="AC1" s="9"/>
      <c r="AD1" s="9"/>
      <c r="AE1" s="9"/>
      <c r="AF1" s="145" t="s">
        <v>11</v>
      </c>
      <c r="AG1" s="7"/>
      <c r="AH1" s="7"/>
      <c r="AI1" s="7"/>
      <c r="AJ1" s="7"/>
      <c r="AK1" s="8" t="s">
        <v>12</v>
      </c>
      <c r="AL1" s="9"/>
      <c r="AM1" s="9"/>
      <c r="AN1" s="9"/>
      <c r="AO1" s="9"/>
      <c r="AP1" s="8" t="s">
        <v>13</v>
      </c>
      <c r="AQ1" s="9"/>
      <c r="AR1" s="9"/>
      <c r="AS1" s="9"/>
      <c r="AT1" s="9"/>
      <c r="AU1" s="145" t="s">
        <v>14</v>
      </c>
      <c r="AV1" s="9"/>
      <c r="AW1" s="9"/>
      <c r="AX1" s="9"/>
      <c r="AY1" s="10"/>
      <c r="AZ1" s="8" t="s">
        <v>15</v>
      </c>
      <c r="BA1" s="9"/>
      <c r="BB1" s="9"/>
      <c r="BC1" s="9"/>
      <c r="BD1" s="9"/>
      <c r="BE1" s="145" t="s">
        <v>16</v>
      </c>
      <c r="BF1" s="9"/>
      <c r="BG1" s="9"/>
      <c r="BH1" s="9"/>
      <c r="BI1" s="9"/>
      <c r="BJ1" s="146" t="s">
        <v>17</v>
      </c>
      <c r="BK1" s="147"/>
      <c r="BL1" s="147"/>
      <c r="BM1" s="147"/>
      <c r="BN1" s="148"/>
      <c r="BO1" s="8" t="s">
        <v>18</v>
      </c>
      <c r="BP1" s="9"/>
      <c r="BQ1" s="9"/>
      <c r="BR1" s="9"/>
      <c r="BS1" s="9"/>
      <c r="BT1" s="145" t="s">
        <v>19</v>
      </c>
      <c r="BU1" s="9"/>
      <c r="BV1" s="9"/>
      <c r="BW1" s="9"/>
      <c r="BX1" s="10"/>
      <c r="BY1" s="149" t="s">
        <v>20</v>
      </c>
      <c r="BZ1" s="141"/>
      <c r="CA1" s="141"/>
      <c r="CB1" s="141"/>
      <c r="CC1" s="141"/>
      <c r="CD1" s="141"/>
      <c r="CE1" s="141"/>
      <c r="CF1" s="141"/>
      <c r="CG1" s="141"/>
      <c r="CH1" s="141"/>
      <c r="CI1" s="141"/>
      <c r="CJ1" s="141"/>
      <c r="CK1" s="141"/>
      <c r="CL1" s="141"/>
      <c r="CM1" s="141"/>
      <c r="CN1" s="141"/>
      <c r="CO1" s="141"/>
      <c r="CP1" s="141"/>
      <c r="CQ1" s="141"/>
      <c r="CR1" s="141"/>
      <c r="CS1" s="141"/>
      <c r="CT1" s="141"/>
      <c r="CU1" s="141"/>
      <c r="CV1" s="141"/>
      <c r="CW1" s="141"/>
      <c r="CX1" s="141"/>
      <c r="CY1" s="141"/>
      <c r="CZ1" s="141"/>
      <c r="DA1" s="141"/>
      <c r="DB1" s="141"/>
      <c r="DC1" s="141"/>
      <c r="DD1" s="141"/>
      <c r="DE1" s="141"/>
      <c r="DF1" s="141"/>
      <c r="DG1" s="141"/>
      <c r="DH1" s="141"/>
      <c r="DI1" s="141"/>
      <c r="DJ1" s="141"/>
      <c r="DK1" s="141"/>
      <c r="DL1" s="141"/>
      <c r="DM1" s="141"/>
      <c r="DN1" s="141"/>
      <c r="DO1" s="141"/>
      <c r="DP1" s="141"/>
      <c r="DQ1" s="141"/>
    </row>
    <row x14ac:dyDescent="0.25" r="2" customHeight="1" ht="46.04999999999999" customFormat="1" s="1">
      <c r="A2" s="141"/>
      <c r="B2" s="150"/>
      <c r="C2" s="150"/>
      <c r="D2" s="150"/>
      <c r="E2" s="150"/>
      <c r="F2" s="151"/>
      <c r="G2" s="150"/>
      <c r="H2" s="4"/>
      <c r="I2" s="152"/>
      <c r="J2" s="32" t="s">
        <v>423</v>
      </c>
      <c r="K2" s="152"/>
      <c r="L2" s="152"/>
      <c r="M2" s="152"/>
      <c r="N2" s="152"/>
      <c r="O2" s="152"/>
      <c r="P2" s="153"/>
      <c r="Q2" s="154" t="s">
        <v>424</v>
      </c>
      <c r="R2" s="155" t="s">
        <v>425</v>
      </c>
      <c r="S2" s="155" t="s">
        <v>426</v>
      </c>
      <c r="T2" s="156" t="s">
        <v>427</v>
      </c>
      <c r="U2" s="157" t="s">
        <v>23</v>
      </c>
      <c r="V2" s="154" t="s">
        <v>424</v>
      </c>
      <c r="W2" s="155" t="s">
        <v>425</v>
      </c>
      <c r="X2" s="155" t="s">
        <v>426</v>
      </c>
      <c r="Y2" s="156" t="s">
        <v>427</v>
      </c>
      <c r="Z2" s="157" t="s">
        <v>23</v>
      </c>
      <c r="AA2" s="154" t="s">
        <v>424</v>
      </c>
      <c r="AB2" s="155" t="s">
        <v>425</v>
      </c>
      <c r="AC2" s="155" t="s">
        <v>426</v>
      </c>
      <c r="AD2" s="156" t="s">
        <v>427</v>
      </c>
      <c r="AE2" s="157" t="s">
        <v>23</v>
      </c>
      <c r="AF2" s="154" t="s">
        <v>424</v>
      </c>
      <c r="AG2" s="155" t="s">
        <v>425</v>
      </c>
      <c r="AH2" s="155" t="s">
        <v>426</v>
      </c>
      <c r="AI2" s="156" t="s">
        <v>427</v>
      </c>
      <c r="AJ2" s="158" t="s">
        <v>23</v>
      </c>
      <c r="AK2" s="154" t="s">
        <v>424</v>
      </c>
      <c r="AL2" s="155" t="s">
        <v>425</v>
      </c>
      <c r="AM2" s="155" t="s">
        <v>426</v>
      </c>
      <c r="AN2" s="156" t="s">
        <v>427</v>
      </c>
      <c r="AO2" s="157" t="s">
        <v>23</v>
      </c>
      <c r="AP2" s="154" t="s">
        <v>424</v>
      </c>
      <c r="AQ2" s="155" t="s">
        <v>425</v>
      </c>
      <c r="AR2" s="155" t="s">
        <v>426</v>
      </c>
      <c r="AS2" s="156" t="s">
        <v>427</v>
      </c>
      <c r="AT2" s="157" t="s">
        <v>23</v>
      </c>
      <c r="AU2" s="154" t="s">
        <v>424</v>
      </c>
      <c r="AV2" s="155" t="s">
        <v>425</v>
      </c>
      <c r="AW2" s="155" t="s">
        <v>426</v>
      </c>
      <c r="AX2" s="156" t="s">
        <v>427</v>
      </c>
      <c r="AY2" s="158" t="s">
        <v>23</v>
      </c>
      <c r="AZ2" s="154" t="s">
        <v>424</v>
      </c>
      <c r="BA2" s="155" t="s">
        <v>425</v>
      </c>
      <c r="BB2" s="155" t="s">
        <v>426</v>
      </c>
      <c r="BC2" s="156" t="s">
        <v>427</v>
      </c>
      <c r="BD2" s="157" t="s">
        <v>23</v>
      </c>
      <c r="BE2" s="154" t="s">
        <v>424</v>
      </c>
      <c r="BF2" s="155" t="s">
        <v>425</v>
      </c>
      <c r="BG2" s="155" t="s">
        <v>426</v>
      </c>
      <c r="BH2" s="156" t="s">
        <v>427</v>
      </c>
      <c r="BI2" s="159" t="s">
        <v>23</v>
      </c>
      <c r="BJ2" s="160" t="s">
        <v>424</v>
      </c>
      <c r="BK2" s="155" t="s">
        <v>425</v>
      </c>
      <c r="BL2" s="155" t="s">
        <v>426</v>
      </c>
      <c r="BM2" s="156" t="s">
        <v>427</v>
      </c>
      <c r="BN2" s="161" t="s">
        <v>23</v>
      </c>
      <c r="BO2" s="154" t="s">
        <v>424</v>
      </c>
      <c r="BP2" s="155" t="s">
        <v>425</v>
      </c>
      <c r="BQ2" s="155" t="s">
        <v>426</v>
      </c>
      <c r="BR2" s="156" t="s">
        <v>427</v>
      </c>
      <c r="BS2" s="157" t="s">
        <v>23</v>
      </c>
      <c r="BT2" s="154" t="s">
        <v>424</v>
      </c>
      <c r="BU2" s="155" t="s">
        <v>425</v>
      </c>
      <c r="BV2" s="155" t="s">
        <v>426</v>
      </c>
      <c r="BW2" s="156" t="s">
        <v>427</v>
      </c>
      <c r="BX2" s="157" t="s">
        <v>23</v>
      </c>
      <c r="BY2" s="162"/>
      <c r="BZ2" s="141"/>
      <c r="CA2" s="141"/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1"/>
      <c r="CT2" s="141"/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1"/>
      <c r="DJ2" s="141"/>
      <c r="DK2" s="141"/>
      <c r="DL2" s="141"/>
      <c r="DM2" s="141"/>
      <c r="DN2" s="141"/>
      <c r="DO2" s="141"/>
      <c r="DP2" s="141"/>
      <c r="DQ2" s="141"/>
    </row>
    <row x14ac:dyDescent="0.25" r="3" customHeight="1" ht="18.7">
      <c r="A3" s="54"/>
      <c r="B3" s="163" t="s">
        <v>428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5"/>
      <c r="R3" s="165"/>
      <c r="S3" s="165"/>
      <c r="T3" s="165"/>
      <c r="U3" s="166"/>
      <c r="V3" s="165"/>
      <c r="W3" s="165"/>
      <c r="X3" s="165"/>
      <c r="Y3" s="165"/>
      <c r="Z3" s="166"/>
      <c r="AA3" s="165"/>
      <c r="AB3" s="165"/>
      <c r="AC3" s="165"/>
      <c r="AD3" s="165"/>
      <c r="AE3" s="166"/>
      <c r="AF3" s="165"/>
      <c r="AG3" s="165"/>
      <c r="AH3" s="165"/>
      <c r="AI3" s="165"/>
      <c r="AJ3" s="166"/>
      <c r="AK3" s="165"/>
      <c r="AL3" s="165"/>
      <c r="AM3" s="165"/>
      <c r="AN3" s="165"/>
      <c r="AO3" s="166"/>
      <c r="AP3" s="165"/>
      <c r="AQ3" s="165"/>
      <c r="AR3" s="165"/>
      <c r="AS3" s="165"/>
      <c r="AT3" s="166"/>
      <c r="AU3" s="165"/>
      <c r="AV3" s="165"/>
      <c r="AW3" s="165"/>
      <c r="AX3" s="165"/>
      <c r="AY3" s="166"/>
      <c r="AZ3" s="165"/>
      <c r="BA3" s="165"/>
      <c r="BB3" s="165"/>
      <c r="BC3" s="165"/>
      <c r="BD3" s="166"/>
      <c r="BE3" s="165"/>
      <c r="BF3" s="165"/>
      <c r="BG3" s="165"/>
      <c r="BH3" s="165"/>
      <c r="BI3" s="166"/>
      <c r="BJ3" s="167"/>
      <c r="BK3" s="165"/>
      <c r="BL3" s="165"/>
      <c r="BM3" s="165"/>
      <c r="BN3" s="168"/>
      <c r="BO3" s="165"/>
      <c r="BP3" s="165"/>
      <c r="BQ3" s="165"/>
      <c r="BR3" s="165"/>
      <c r="BS3" s="166"/>
      <c r="BT3" s="165"/>
      <c r="BU3" s="165"/>
      <c r="BV3" s="165"/>
      <c r="BW3" s="165"/>
      <c r="BX3" s="166"/>
      <c r="BY3" s="169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</row>
    <row x14ac:dyDescent="0.25" r="4" customHeight="1" ht="18.7">
      <c r="A4" s="54"/>
      <c r="B4" s="170"/>
      <c r="C4" s="171" t="s">
        <v>429</v>
      </c>
      <c r="D4" s="172"/>
      <c r="E4" s="172"/>
      <c r="F4" s="173"/>
      <c r="G4" s="174" t="s">
        <v>430</v>
      </c>
      <c r="H4" s="79"/>
      <c r="I4" s="175"/>
      <c r="J4" s="175"/>
      <c r="K4" s="175"/>
      <c r="L4" s="176">
        <v>0</v>
      </c>
      <c r="M4" s="177">
        <f>SUM(T4+Y4+AD4+AI4+AN4+AS4+AX4+BC4+BH4+BM4+BR4+BW4)</f>
      </c>
      <c r="N4" s="178"/>
      <c r="O4" s="178"/>
      <c r="P4" s="179">
        <f>L4-M4</f>
      </c>
      <c r="Q4" s="180"/>
      <c r="R4" s="181"/>
      <c r="S4" s="181"/>
      <c r="T4" s="181"/>
      <c r="U4" s="182"/>
      <c r="V4" s="183"/>
      <c r="W4" s="181"/>
      <c r="X4" s="181"/>
      <c r="Y4" s="181"/>
      <c r="Z4" s="51"/>
      <c r="AA4" s="180"/>
      <c r="AB4" s="181"/>
      <c r="AC4" s="181"/>
      <c r="AD4" s="181"/>
      <c r="AE4" s="182"/>
      <c r="AF4" s="184"/>
      <c r="AG4" s="184"/>
      <c r="AH4" s="184"/>
      <c r="AI4" s="185"/>
      <c r="AJ4" s="186"/>
      <c r="AK4" s="180"/>
      <c r="AL4" s="181"/>
      <c r="AM4" s="181"/>
      <c r="AN4" s="181"/>
      <c r="AO4" s="182"/>
      <c r="AP4" s="183"/>
      <c r="AQ4" s="181"/>
      <c r="AR4" s="181"/>
      <c r="AS4" s="181"/>
      <c r="AT4" s="52"/>
      <c r="AU4" s="180"/>
      <c r="AV4" s="181"/>
      <c r="AW4" s="181"/>
      <c r="AX4" s="181"/>
      <c r="AY4" s="182"/>
      <c r="AZ4" s="183"/>
      <c r="BA4" s="181"/>
      <c r="BB4" s="181"/>
      <c r="BC4" s="181"/>
      <c r="BD4" s="52"/>
      <c r="BE4" s="180"/>
      <c r="BF4" s="181"/>
      <c r="BG4" s="181"/>
      <c r="BH4" s="181"/>
      <c r="BI4" s="52"/>
      <c r="BJ4" s="187"/>
      <c r="BK4" s="181"/>
      <c r="BL4" s="181"/>
      <c r="BM4" s="181"/>
      <c r="BN4" s="58"/>
      <c r="BO4" s="183"/>
      <c r="BP4" s="181"/>
      <c r="BQ4" s="181"/>
      <c r="BR4" s="181"/>
      <c r="BS4" s="182"/>
      <c r="BT4" s="180"/>
      <c r="BU4" s="181"/>
      <c r="BV4" s="181"/>
      <c r="BW4" s="181"/>
      <c r="BX4" s="182"/>
      <c r="BY4" s="188" t="s">
        <v>431</v>
      </c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</row>
    <row x14ac:dyDescent="0.25" r="5" customHeight="1" ht="18.7">
      <c r="A5" s="54"/>
      <c r="B5" s="189"/>
      <c r="C5" s="190"/>
      <c r="D5" s="190"/>
      <c r="E5" s="190"/>
      <c r="F5" s="191"/>
      <c r="G5" s="192" t="s">
        <v>432</v>
      </c>
      <c r="H5" s="193"/>
      <c r="I5" s="194"/>
      <c r="J5" s="194"/>
      <c r="K5" s="194"/>
      <c r="L5" s="194">
        <f>SUM(L2:L4)</f>
      </c>
      <c r="M5" s="194">
        <f>SUM(M2:M4)</f>
      </c>
      <c r="N5" s="194">
        <f>SUM(N2:N4)</f>
      </c>
      <c r="O5" s="194">
        <f>SUM(O2:O4)</f>
      </c>
      <c r="P5" s="194">
        <f>SUM(P2:P4)</f>
      </c>
      <c r="Q5" s="195"/>
      <c r="R5" s="195"/>
      <c r="S5" s="195"/>
      <c r="T5" s="195"/>
      <c r="U5" s="196"/>
      <c r="V5" s="195"/>
      <c r="W5" s="195"/>
      <c r="X5" s="195"/>
      <c r="Y5" s="195"/>
      <c r="Z5" s="196"/>
      <c r="AA5" s="195"/>
      <c r="AB5" s="195"/>
      <c r="AC5" s="195"/>
      <c r="AD5" s="195"/>
      <c r="AE5" s="196"/>
      <c r="AF5" s="195"/>
      <c r="AG5" s="195"/>
      <c r="AH5" s="195"/>
      <c r="AI5" s="197"/>
      <c r="AJ5" s="196"/>
      <c r="AK5" s="195"/>
      <c r="AL5" s="195"/>
      <c r="AM5" s="195"/>
      <c r="AN5" s="195"/>
      <c r="AO5" s="196"/>
      <c r="AP5" s="195"/>
      <c r="AQ5" s="195"/>
      <c r="AR5" s="195"/>
      <c r="AS5" s="195"/>
      <c r="AT5" s="196"/>
      <c r="AU5" s="195"/>
      <c r="AV5" s="195"/>
      <c r="AW5" s="195"/>
      <c r="AX5" s="195"/>
      <c r="AY5" s="196"/>
      <c r="AZ5" s="195"/>
      <c r="BA5" s="195"/>
      <c r="BB5" s="195"/>
      <c r="BC5" s="195"/>
      <c r="BD5" s="196"/>
      <c r="BE5" s="195"/>
      <c r="BF5" s="195"/>
      <c r="BG5" s="195"/>
      <c r="BH5" s="195"/>
      <c r="BI5" s="196"/>
      <c r="BJ5" s="198"/>
      <c r="BK5" s="195"/>
      <c r="BL5" s="195"/>
      <c r="BM5" s="195"/>
      <c r="BN5" s="199"/>
      <c r="BO5" s="195"/>
      <c r="BP5" s="195"/>
      <c r="BQ5" s="195"/>
      <c r="BR5" s="195"/>
      <c r="BS5" s="196"/>
      <c r="BT5" s="195"/>
      <c r="BU5" s="195"/>
      <c r="BV5" s="195"/>
      <c r="BW5" s="195"/>
      <c r="BX5" s="196"/>
      <c r="BY5" s="200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</row>
    <row x14ac:dyDescent="0.25" r="6" customHeight="1" ht="18.7">
      <c r="A6" s="54"/>
      <c r="B6" s="201"/>
      <c r="C6" s="202" t="s">
        <v>433</v>
      </c>
      <c r="D6" s="203"/>
      <c r="E6" s="203"/>
      <c r="F6" s="204">
        <f>E6+90</f>
        <v>25569.041666666668</v>
      </c>
      <c r="G6" s="174" t="s">
        <v>430</v>
      </c>
      <c r="H6" s="79"/>
      <c r="I6" s="175"/>
      <c r="J6" s="205"/>
      <c r="K6" s="175"/>
      <c r="L6" s="176">
        <f>SUM(I6:K6)</f>
      </c>
      <c r="M6" s="177">
        <f>SUM(T6+Y6+AD6+AI6+AN6+AS6+AX6+BC6+BH6+BM6+BR6+BW6)</f>
      </c>
      <c r="N6" s="178"/>
      <c r="O6" s="178"/>
      <c r="P6" s="179">
        <v>0</v>
      </c>
      <c r="Q6" s="180"/>
      <c r="R6" s="181"/>
      <c r="S6" s="181"/>
      <c r="T6" s="181"/>
      <c r="U6" s="182"/>
      <c r="V6" s="184"/>
      <c r="W6" s="184"/>
      <c r="X6" s="184"/>
      <c r="Y6" s="185"/>
      <c r="Z6" s="186"/>
      <c r="AA6" s="206"/>
      <c r="AB6" s="184"/>
      <c r="AC6" s="184"/>
      <c r="AD6" s="185"/>
      <c r="AE6" s="207"/>
      <c r="AF6" s="183"/>
      <c r="AG6" s="181"/>
      <c r="AH6" s="181"/>
      <c r="AI6" s="208"/>
      <c r="AJ6" s="51"/>
      <c r="AK6" s="180"/>
      <c r="AL6" s="181"/>
      <c r="AM6" s="181"/>
      <c r="AN6" s="181"/>
      <c r="AO6" s="182"/>
      <c r="AP6" s="183"/>
      <c r="AQ6" s="181"/>
      <c r="AR6" s="181"/>
      <c r="AS6" s="181"/>
      <c r="AT6" s="52"/>
      <c r="AU6" s="180"/>
      <c r="AV6" s="181"/>
      <c r="AW6" s="181"/>
      <c r="AX6" s="181"/>
      <c r="AY6" s="182"/>
      <c r="AZ6" s="183"/>
      <c r="BA6" s="181"/>
      <c r="BB6" s="181"/>
      <c r="BC6" s="181"/>
      <c r="BD6" s="52"/>
      <c r="BE6" s="180"/>
      <c r="BF6" s="181"/>
      <c r="BG6" s="181"/>
      <c r="BH6" s="181"/>
      <c r="BI6" s="52"/>
      <c r="BJ6" s="187"/>
      <c r="BK6" s="181"/>
      <c r="BL6" s="181"/>
      <c r="BM6" s="181"/>
      <c r="BN6" s="58"/>
      <c r="BO6" s="183"/>
      <c r="BP6" s="181"/>
      <c r="BQ6" s="181"/>
      <c r="BR6" s="181"/>
      <c r="BS6" s="182"/>
      <c r="BT6" s="180"/>
      <c r="BU6" s="181"/>
      <c r="BV6" s="181"/>
      <c r="BW6" s="181"/>
      <c r="BX6" s="182"/>
      <c r="BY6" s="209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</row>
    <row x14ac:dyDescent="0.25" r="7" customHeight="1" ht="18.7">
      <c r="A7" s="54"/>
      <c r="B7" s="210"/>
      <c r="C7" s="211"/>
      <c r="D7" s="212"/>
      <c r="E7" s="212"/>
      <c r="F7" s="213"/>
      <c r="G7" s="174" t="s">
        <v>434</v>
      </c>
      <c r="H7" s="79"/>
      <c r="I7" s="175"/>
      <c r="J7" s="214"/>
      <c r="K7" s="175"/>
      <c r="L7" s="176">
        <f>SUM(I7:K7)</f>
      </c>
      <c r="M7" s="177">
        <f>SUM(T7+Y7+AD7+AI7+AN7+AS7+AX7+BC7+BH7+BM7+BR7+BW7)</f>
      </c>
      <c r="N7" s="178"/>
      <c r="O7" s="178"/>
      <c r="P7" s="179">
        <f>L7-M7</f>
      </c>
      <c r="Q7" s="180"/>
      <c r="R7" s="181"/>
      <c r="S7" s="181"/>
      <c r="T7" s="181"/>
      <c r="U7" s="182"/>
      <c r="V7" s="183"/>
      <c r="W7" s="181"/>
      <c r="X7" s="181"/>
      <c r="Y7" s="181"/>
      <c r="Z7" s="51"/>
      <c r="AA7" s="206"/>
      <c r="AB7" s="184"/>
      <c r="AC7" s="184"/>
      <c r="AD7" s="185"/>
      <c r="AE7" s="207"/>
      <c r="AF7" s="183"/>
      <c r="AG7" s="181"/>
      <c r="AH7" s="181"/>
      <c r="AI7" s="208"/>
      <c r="AJ7" s="51"/>
      <c r="AK7" s="180"/>
      <c r="AL7" s="181"/>
      <c r="AM7" s="181"/>
      <c r="AN7" s="181"/>
      <c r="AO7" s="182"/>
      <c r="AP7" s="183"/>
      <c r="AQ7" s="181"/>
      <c r="AR7" s="181"/>
      <c r="AS7" s="181"/>
      <c r="AT7" s="52"/>
      <c r="AU7" s="180"/>
      <c r="AV7" s="181"/>
      <c r="AW7" s="181"/>
      <c r="AX7" s="181"/>
      <c r="AY7" s="182"/>
      <c r="AZ7" s="183"/>
      <c r="BA7" s="181"/>
      <c r="BB7" s="181"/>
      <c r="BC7" s="181"/>
      <c r="BD7" s="52"/>
      <c r="BE7" s="180"/>
      <c r="BF7" s="181"/>
      <c r="BG7" s="181"/>
      <c r="BH7" s="181"/>
      <c r="BI7" s="52"/>
      <c r="BJ7" s="187"/>
      <c r="BK7" s="181"/>
      <c r="BL7" s="181"/>
      <c r="BM7" s="181"/>
      <c r="BN7" s="58"/>
      <c r="BO7" s="183"/>
      <c r="BP7" s="181"/>
      <c r="BQ7" s="181"/>
      <c r="BR7" s="181"/>
      <c r="BS7" s="182"/>
      <c r="BT7" s="180"/>
      <c r="BU7" s="181"/>
      <c r="BV7" s="181"/>
      <c r="BW7" s="181"/>
      <c r="BX7" s="182"/>
      <c r="BY7" s="209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</row>
    <row x14ac:dyDescent="0.25" r="8" customHeight="1" ht="18.7">
      <c r="A8" s="54"/>
      <c r="B8" s="210"/>
      <c r="C8" s="211"/>
      <c r="D8" s="215"/>
      <c r="E8" s="215"/>
      <c r="F8" s="216"/>
      <c r="G8" s="174" t="s">
        <v>435</v>
      </c>
      <c r="H8" s="79"/>
      <c r="I8" s="175"/>
      <c r="J8" s="175"/>
      <c r="K8" s="175"/>
      <c r="L8" s="176">
        <f>SUM(I8:K8)</f>
      </c>
      <c r="M8" s="177">
        <f>SUM(T8+Y8+AD8+AI8+AN8+AS8+AX8+BC8+BH8+BM8+BR8+BW8)</f>
      </c>
      <c r="N8" s="178"/>
      <c r="O8" s="178"/>
      <c r="P8" s="179">
        <f>L8-M8</f>
      </c>
      <c r="Q8" s="180"/>
      <c r="R8" s="181"/>
      <c r="S8" s="181"/>
      <c r="T8" s="181"/>
      <c r="U8" s="182"/>
      <c r="V8" s="183"/>
      <c r="W8" s="181"/>
      <c r="X8" s="181"/>
      <c r="Y8" s="181"/>
      <c r="Z8" s="51"/>
      <c r="AA8" s="206"/>
      <c r="AB8" s="184"/>
      <c r="AC8" s="184"/>
      <c r="AD8" s="185"/>
      <c r="AE8" s="207"/>
      <c r="AF8" s="183"/>
      <c r="AG8" s="181"/>
      <c r="AH8" s="181"/>
      <c r="AI8" s="208"/>
      <c r="AJ8" s="51"/>
      <c r="AK8" s="180"/>
      <c r="AL8" s="181"/>
      <c r="AM8" s="181"/>
      <c r="AN8" s="181"/>
      <c r="AO8" s="182"/>
      <c r="AP8" s="183"/>
      <c r="AQ8" s="181"/>
      <c r="AR8" s="181"/>
      <c r="AS8" s="181"/>
      <c r="AT8" s="52"/>
      <c r="AU8" s="180"/>
      <c r="AV8" s="181"/>
      <c r="AW8" s="181"/>
      <c r="AX8" s="181"/>
      <c r="AY8" s="182"/>
      <c r="AZ8" s="183"/>
      <c r="BA8" s="181"/>
      <c r="BB8" s="181"/>
      <c r="BC8" s="181"/>
      <c r="BD8" s="52"/>
      <c r="BE8" s="180"/>
      <c r="BF8" s="181"/>
      <c r="BG8" s="181"/>
      <c r="BH8" s="181"/>
      <c r="BI8" s="52"/>
      <c r="BJ8" s="187"/>
      <c r="BK8" s="181"/>
      <c r="BL8" s="181"/>
      <c r="BM8" s="181"/>
      <c r="BN8" s="58"/>
      <c r="BO8" s="183"/>
      <c r="BP8" s="181"/>
      <c r="BQ8" s="181"/>
      <c r="BR8" s="181"/>
      <c r="BS8" s="182"/>
      <c r="BT8" s="180"/>
      <c r="BU8" s="181"/>
      <c r="BV8" s="181"/>
      <c r="BW8" s="181"/>
      <c r="BX8" s="182"/>
      <c r="BY8" s="209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</row>
    <row x14ac:dyDescent="0.25" r="9" customHeight="1" ht="15">
      <c r="A9" s="54"/>
      <c r="B9" s="189"/>
      <c r="C9" s="190"/>
      <c r="D9" s="190"/>
      <c r="E9" s="190"/>
      <c r="F9" s="191"/>
      <c r="G9" s="192" t="s">
        <v>432</v>
      </c>
      <c r="H9" s="193"/>
      <c r="I9" s="194"/>
      <c r="J9" s="194"/>
      <c r="K9" s="194"/>
      <c r="L9" s="194">
        <f>SUM(L6:L8)</f>
      </c>
      <c r="M9" s="194">
        <f>SUM(M6:M8)</f>
      </c>
      <c r="N9" s="194">
        <f>SUM(N6:N8)</f>
      </c>
      <c r="O9" s="194">
        <f>SUM(O6:O8)</f>
      </c>
      <c r="P9" s="194">
        <f>SUM(P6:P8)</f>
      </c>
      <c r="Q9" s="195"/>
      <c r="R9" s="195"/>
      <c r="S9" s="195"/>
      <c r="T9" s="195"/>
      <c r="U9" s="196"/>
      <c r="V9" s="195"/>
      <c r="W9" s="195"/>
      <c r="X9" s="195"/>
      <c r="Y9" s="195"/>
      <c r="Z9" s="196"/>
      <c r="AA9" s="195"/>
      <c r="AB9" s="195"/>
      <c r="AC9" s="195"/>
      <c r="AD9" s="197"/>
      <c r="AE9" s="196"/>
      <c r="AF9" s="195"/>
      <c r="AG9" s="195"/>
      <c r="AH9" s="195"/>
      <c r="AI9" s="197"/>
      <c r="AJ9" s="196"/>
      <c r="AK9" s="195"/>
      <c r="AL9" s="195"/>
      <c r="AM9" s="195"/>
      <c r="AN9" s="195"/>
      <c r="AO9" s="217"/>
      <c r="AP9" s="195"/>
      <c r="AQ9" s="195"/>
      <c r="AR9" s="195"/>
      <c r="AS9" s="195"/>
      <c r="AT9" s="196"/>
      <c r="AU9" s="195"/>
      <c r="AV9" s="195"/>
      <c r="AW9" s="195"/>
      <c r="AX9" s="195"/>
      <c r="AY9" s="196"/>
      <c r="AZ9" s="195"/>
      <c r="BA9" s="195"/>
      <c r="BB9" s="195"/>
      <c r="BC9" s="195"/>
      <c r="BD9" s="196"/>
      <c r="BE9" s="195"/>
      <c r="BF9" s="195"/>
      <c r="BG9" s="195"/>
      <c r="BH9" s="195"/>
      <c r="BI9" s="196"/>
      <c r="BJ9" s="198"/>
      <c r="BK9" s="195"/>
      <c r="BL9" s="195"/>
      <c r="BM9" s="195"/>
      <c r="BN9" s="199"/>
      <c r="BO9" s="195"/>
      <c r="BP9" s="195"/>
      <c r="BQ9" s="195"/>
      <c r="BR9" s="195"/>
      <c r="BS9" s="196"/>
      <c r="BT9" s="195"/>
      <c r="BU9" s="195"/>
      <c r="BV9" s="195"/>
      <c r="BW9" s="195"/>
      <c r="BX9" s="196"/>
      <c r="BY9" s="200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</row>
    <row x14ac:dyDescent="0.25" r="10" customHeight="1" ht="18.7">
      <c r="A10" s="54"/>
      <c r="B10" s="218"/>
      <c r="C10" s="219" t="s">
        <v>436</v>
      </c>
      <c r="D10" s="203"/>
      <c r="E10" s="203"/>
      <c r="F10" s="204">
        <f>E10+90</f>
        <v>25569.041666666668</v>
      </c>
      <c r="G10" s="174" t="s">
        <v>430</v>
      </c>
      <c r="H10" s="79"/>
      <c r="I10" s="175"/>
      <c r="J10" s="220"/>
      <c r="K10" s="175"/>
      <c r="L10" s="176">
        <f>SUM(I10:K10)</f>
      </c>
      <c r="M10" s="177">
        <f>SUM(T10+Y10+AD10+AI10+AN10+AS10+AX10+BC10+BH10+BM10+BR10+BW10)</f>
      </c>
      <c r="N10" s="178"/>
      <c r="O10" s="178"/>
      <c r="P10" s="179">
        <f>L10-M10</f>
      </c>
      <c r="Q10" s="180"/>
      <c r="R10" s="181"/>
      <c r="S10" s="181"/>
      <c r="T10" s="181"/>
      <c r="U10" s="182"/>
      <c r="V10" s="183"/>
      <c r="W10" s="181"/>
      <c r="X10" s="181"/>
      <c r="Y10" s="181"/>
      <c r="Z10" s="51"/>
      <c r="AA10" s="180"/>
      <c r="AB10" s="181"/>
      <c r="AC10" s="181"/>
      <c r="AD10" s="208"/>
      <c r="AE10" s="182"/>
      <c r="AF10" s="184"/>
      <c r="AG10" s="184"/>
      <c r="AH10" s="184"/>
      <c r="AI10" s="185"/>
      <c r="AJ10" s="221"/>
      <c r="AK10" s="184"/>
      <c r="AL10" s="184"/>
      <c r="AM10" s="184"/>
      <c r="AN10" s="185"/>
      <c r="AO10" s="221"/>
      <c r="AP10" s="183"/>
      <c r="AQ10" s="181"/>
      <c r="AR10" s="181"/>
      <c r="AS10" s="181"/>
      <c r="AT10" s="51"/>
      <c r="AU10" s="180"/>
      <c r="AV10" s="181"/>
      <c r="AW10" s="181"/>
      <c r="AX10" s="181"/>
      <c r="AY10" s="182"/>
      <c r="AZ10" s="183"/>
      <c r="BA10" s="181"/>
      <c r="BB10" s="181"/>
      <c r="BC10" s="181"/>
      <c r="BD10" s="51"/>
      <c r="BE10" s="180"/>
      <c r="BF10" s="181"/>
      <c r="BG10" s="181"/>
      <c r="BH10" s="181"/>
      <c r="BI10" s="52"/>
      <c r="BJ10" s="187"/>
      <c r="BK10" s="181"/>
      <c r="BL10" s="181"/>
      <c r="BM10" s="181"/>
      <c r="BN10" s="58"/>
      <c r="BO10" s="183"/>
      <c r="BP10" s="181"/>
      <c r="BQ10" s="181"/>
      <c r="BR10" s="181"/>
      <c r="BS10" s="182"/>
      <c r="BT10" s="180"/>
      <c r="BU10" s="181"/>
      <c r="BV10" s="181"/>
      <c r="BW10" s="181"/>
      <c r="BX10" s="182"/>
      <c r="BY10" s="209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</row>
    <row x14ac:dyDescent="0.25" r="11" customHeight="1" ht="18.7">
      <c r="A11" s="54"/>
      <c r="B11" s="222"/>
      <c r="C11" s="57"/>
      <c r="D11" s="223"/>
      <c r="E11" s="223"/>
      <c r="F11" s="213"/>
      <c r="G11" s="174" t="s">
        <v>435</v>
      </c>
      <c r="H11" s="79"/>
      <c r="I11" s="175"/>
      <c r="J11" s="214"/>
      <c r="K11" s="175"/>
      <c r="L11" s="176">
        <f>SUM(I11:K11)</f>
      </c>
      <c r="M11" s="177">
        <f>SUM(T11+Y11+AD11+AI11+AN11+AS11+AX11+BC11+BH11+BM11+BR11+BW11)</f>
      </c>
      <c r="N11" s="178"/>
      <c r="O11" s="178"/>
      <c r="P11" s="179">
        <f>L11-M11</f>
      </c>
      <c r="Q11" s="180"/>
      <c r="R11" s="181"/>
      <c r="S11" s="181"/>
      <c r="T11" s="181"/>
      <c r="U11" s="182"/>
      <c r="V11" s="183"/>
      <c r="W11" s="181"/>
      <c r="X11" s="181"/>
      <c r="Y11" s="181"/>
      <c r="Z11" s="51"/>
      <c r="AA11" s="206"/>
      <c r="AB11" s="184"/>
      <c r="AC11" s="184"/>
      <c r="AD11" s="185"/>
      <c r="AE11" s="207"/>
      <c r="AF11" s="184"/>
      <c r="AG11" s="184"/>
      <c r="AH11" s="184"/>
      <c r="AI11" s="185"/>
      <c r="AJ11" s="186"/>
      <c r="AK11" s="180"/>
      <c r="AL11" s="181"/>
      <c r="AM11" s="181"/>
      <c r="AN11" s="208"/>
      <c r="AO11" s="182"/>
      <c r="AP11" s="183"/>
      <c r="AQ11" s="181"/>
      <c r="AR11" s="181"/>
      <c r="AS11" s="181"/>
      <c r="AT11" s="51"/>
      <c r="AU11" s="180"/>
      <c r="AV11" s="181"/>
      <c r="AW11" s="181"/>
      <c r="AX11" s="181"/>
      <c r="AY11" s="182"/>
      <c r="AZ11" s="183"/>
      <c r="BA11" s="181"/>
      <c r="BB11" s="181"/>
      <c r="BC11" s="181"/>
      <c r="BD11" s="51"/>
      <c r="BE11" s="180"/>
      <c r="BF11" s="181"/>
      <c r="BG11" s="181"/>
      <c r="BH11" s="181"/>
      <c r="BI11" s="52"/>
      <c r="BJ11" s="187"/>
      <c r="BK11" s="181"/>
      <c r="BL11" s="181"/>
      <c r="BM11" s="181"/>
      <c r="BN11" s="58"/>
      <c r="BO11" s="183"/>
      <c r="BP11" s="181"/>
      <c r="BQ11" s="181"/>
      <c r="BR11" s="181"/>
      <c r="BS11" s="182"/>
      <c r="BT11" s="180"/>
      <c r="BU11" s="181"/>
      <c r="BV11" s="181"/>
      <c r="BW11" s="181"/>
      <c r="BX11" s="182"/>
      <c r="BY11" s="188" t="s">
        <v>437</v>
      </c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</row>
    <row x14ac:dyDescent="0.25" r="12" customHeight="1" ht="18.7">
      <c r="A12" s="54"/>
      <c r="B12" s="222"/>
      <c r="C12" s="57"/>
      <c r="D12" s="224"/>
      <c r="E12" s="224"/>
      <c r="F12" s="216"/>
      <c r="G12" s="174" t="s">
        <v>438</v>
      </c>
      <c r="H12" s="79"/>
      <c r="I12" s="175"/>
      <c r="J12" s="175"/>
      <c r="K12" s="175"/>
      <c r="L12" s="176">
        <f>SUM(I12:K12)</f>
      </c>
      <c r="M12" s="177">
        <f>SUM(T12+Y12+AD12+AI12+AN12+AS12+AX12+BC12+BH12+BM12+BR12+BW12)</f>
      </c>
      <c r="N12" s="178"/>
      <c r="O12" s="178"/>
      <c r="P12" s="179">
        <f>L12-M12</f>
      </c>
      <c r="Q12" s="180"/>
      <c r="R12" s="181"/>
      <c r="S12" s="181"/>
      <c r="T12" s="181"/>
      <c r="U12" s="182"/>
      <c r="V12" s="183"/>
      <c r="W12" s="181"/>
      <c r="X12" s="181"/>
      <c r="Y12" s="181"/>
      <c r="Z12" s="51"/>
      <c r="AA12" s="206"/>
      <c r="AB12" s="184"/>
      <c r="AC12" s="184"/>
      <c r="AD12" s="185"/>
      <c r="AE12" s="207"/>
      <c r="AF12" s="184"/>
      <c r="AG12" s="184"/>
      <c r="AH12" s="184"/>
      <c r="AI12" s="185"/>
      <c r="AJ12" s="186"/>
      <c r="AK12" s="180"/>
      <c r="AL12" s="181"/>
      <c r="AM12" s="181"/>
      <c r="AN12" s="181"/>
      <c r="AO12" s="182"/>
      <c r="AP12" s="183"/>
      <c r="AQ12" s="181"/>
      <c r="AR12" s="181"/>
      <c r="AS12" s="181"/>
      <c r="AT12" s="52"/>
      <c r="AU12" s="180"/>
      <c r="AV12" s="181"/>
      <c r="AW12" s="181"/>
      <c r="AX12" s="181"/>
      <c r="AY12" s="182"/>
      <c r="AZ12" s="183"/>
      <c r="BA12" s="181"/>
      <c r="BB12" s="181"/>
      <c r="BC12" s="181"/>
      <c r="BD12" s="52"/>
      <c r="BE12" s="180"/>
      <c r="BF12" s="181"/>
      <c r="BG12" s="181"/>
      <c r="BH12" s="181"/>
      <c r="BI12" s="52"/>
      <c r="BJ12" s="187"/>
      <c r="BK12" s="181"/>
      <c r="BL12" s="181"/>
      <c r="BM12" s="181"/>
      <c r="BN12" s="58"/>
      <c r="BO12" s="183"/>
      <c r="BP12" s="181"/>
      <c r="BQ12" s="181"/>
      <c r="BR12" s="181"/>
      <c r="BS12" s="182"/>
      <c r="BT12" s="180"/>
      <c r="BU12" s="181"/>
      <c r="BV12" s="181"/>
      <c r="BW12" s="181"/>
      <c r="BX12" s="182"/>
      <c r="BY12" s="188" t="s">
        <v>439</v>
      </c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</row>
    <row x14ac:dyDescent="0.25" r="13" customHeight="1" ht="15">
      <c r="A13" s="54"/>
      <c r="B13" s="189"/>
      <c r="C13" s="190"/>
      <c r="D13" s="190"/>
      <c r="E13" s="190"/>
      <c r="F13" s="191"/>
      <c r="G13" s="192" t="s">
        <v>432</v>
      </c>
      <c r="H13" s="193"/>
      <c r="I13" s="194">
        <f>SUM(I10:I12)</f>
      </c>
      <c r="J13" s="194">
        <f>SUM(J10:J12)</f>
      </c>
      <c r="K13" s="194">
        <f>SUM(K10:K12)</f>
      </c>
      <c r="L13" s="194">
        <f>SUM(L10:L12)</f>
      </c>
      <c r="M13" s="194">
        <f>SUM(M10:M12)</f>
      </c>
      <c r="N13" s="194">
        <f>SUM(N10:N12)</f>
      </c>
      <c r="O13" s="194">
        <f>SUM(O10:O12)</f>
      </c>
      <c r="P13" s="194">
        <f>SUM(P10:P12)</f>
      </c>
      <c r="Q13" s="195"/>
      <c r="R13" s="195"/>
      <c r="S13" s="195"/>
      <c r="T13" s="195"/>
      <c r="U13" s="196"/>
      <c r="V13" s="195"/>
      <c r="W13" s="195"/>
      <c r="X13" s="195"/>
      <c r="Y13" s="195"/>
      <c r="Z13" s="196"/>
      <c r="AA13" s="195"/>
      <c r="AB13" s="195"/>
      <c r="AC13" s="195"/>
      <c r="AD13" s="195"/>
      <c r="AE13" s="196"/>
      <c r="AF13" s="195"/>
      <c r="AG13" s="195"/>
      <c r="AH13" s="195"/>
      <c r="AI13" s="195"/>
      <c r="AJ13" s="196"/>
      <c r="AK13" s="195"/>
      <c r="AL13" s="195"/>
      <c r="AM13" s="195"/>
      <c r="AN13" s="195"/>
      <c r="AO13" s="196"/>
      <c r="AP13" s="195"/>
      <c r="AQ13" s="195"/>
      <c r="AR13" s="195"/>
      <c r="AS13" s="195"/>
      <c r="AT13" s="196"/>
      <c r="AU13" s="195"/>
      <c r="AV13" s="195"/>
      <c r="AW13" s="195"/>
      <c r="AX13" s="195"/>
      <c r="AY13" s="196"/>
      <c r="AZ13" s="195"/>
      <c r="BA13" s="195"/>
      <c r="BB13" s="195"/>
      <c r="BC13" s="195"/>
      <c r="BD13" s="196"/>
      <c r="BE13" s="195"/>
      <c r="BF13" s="195"/>
      <c r="BG13" s="195"/>
      <c r="BH13" s="195"/>
      <c r="BI13" s="196"/>
      <c r="BJ13" s="198"/>
      <c r="BK13" s="195"/>
      <c r="BL13" s="195"/>
      <c r="BM13" s="195"/>
      <c r="BN13" s="199"/>
      <c r="BO13" s="195"/>
      <c r="BP13" s="195"/>
      <c r="BQ13" s="195"/>
      <c r="BR13" s="195"/>
      <c r="BS13" s="196"/>
      <c r="BT13" s="195"/>
      <c r="BU13" s="195"/>
      <c r="BV13" s="195"/>
      <c r="BW13" s="195"/>
      <c r="BX13" s="196"/>
      <c r="BY13" s="200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</row>
    <row x14ac:dyDescent="0.25" r="14" customHeight="1" ht="18.7">
      <c r="A14" s="54"/>
      <c r="B14" s="218"/>
      <c r="C14" s="225" t="s">
        <v>440</v>
      </c>
      <c r="D14" s="203"/>
      <c r="E14" s="203"/>
      <c r="F14" s="204">
        <f>E14+90</f>
        <v>25569.041666666668</v>
      </c>
      <c r="G14" s="174" t="s">
        <v>430</v>
      </c>
      <c r="H14" s="79"/>
      <c r="I14" s="175"/>
      <c r="J14" s="205"/>
      <c r="K14" s="175"/>
      <c r="L14" s="176">
        <f>SUM(I14:K14)</f>
      </c>
      <c r="M14" s="177">
        <f>SUM(T14+Y14+AD14+AI14+AN14+AS14+AX14+BC14+BH14+BM14+BR14+BW14)</f>
      </c>
      <c r="N14" s="178"/>
      <c r="O14" s="178"/>
      <c r="P14" s="179">
        <f>L14-M14</f>
      </c>
      <c r="Q14" s="180"/>
      <c r="R14" s="181"/>
      <c r="S14" s="181"/>
      <c r="T14" s="181"/>
      <c r="U14" s="182"/>
      <c r="V14" s="183"/>
      <c r="W14" s="181"/>
      <c r="X14" s="181"/>
      <c r="Y14" s="181"/>
      <c r="Z14" s="51"/>
      <c r="AA14" s="180"/>
      <c r="AB14" s="181"/>
      <c r="AC14" s="181"/>
      <c r="AD14" s="208"/>
      <c r="AE14" s="52"/>
      <c r="AF14" s="180"/>
      <c r="AG14" s="181"/>
      <c r="AH14" s="181"/>
      <c r="AI14" s="208"/>
      <c r="AJ14" s="51"/>
      <c r="AK14" s="180"/>
      <c r="AL14" s="181"/>
      <c r="AM14" s="181"/>
      <c r="AN14" s="181"/>
      <c r="AO14" s="182"/>
      <c r="AP14" s="183"/>
      <c r="AQ14" s="181"/>
      <c r="AR14" s="181"/>
      <c r="AS14" s="181"/>
      <c r="AT14" s="52"/>
      <c r="AU14" s="180"/>
      <c r="AV14" s="181"/>
      <c r="AW14" s="181"/>
      <c r="AX14" s="181"/>
      <c r="AY14" s="182"/>
      <c r="AZ14" s="183"/>
      <c r="BA14" s="181"/>
      <c r="BB14" s="181"/>
      <c r="BC14" s="181"/>
      <c r="BD14" s="52"/>
      <c r="BE14" s="226"/>
      <c r="BF14" s="184"/>
      <c r="BG14" s="184"/>
      <c r="BH14" s="185"/>
      <c r="BI14" s="227"/>
      <c r="BJ14" s="228"/>
      <c r="BK14" s="229"/>
      <c r="BL14" s="229"/>
      <c r="BM14" s="230"/>
      <c r="BN14" s="231"/>
      <c r="BO14" s="183"/>
      <c r="BP14" s="181"/>
      <c r="BQ14" s="181"/>
      <c r="BR14" s="181"/>
      <c r="BS14" s="182"/>
      <c r="BT14" s="180"/>
      <c r="BU14" s="181"/>
      <c r="BV14" s="181"/>
      <c r="BW14" s="181"/>
      <c r="BX14" s="182"/>
      <c r="BY14" s="209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</row>
    <row x14ac:dyDescent="0.25" r="15" customHeight="1" ht="18.7">
      <c r="A15" s="54"/>
      <c r="B15" s="222"/>
      <c r="C15" s="232"/>
      <c r="D15" s="212"/>
      <c r="E15" s="212"/>
      <c r="F15" s="213"/>
      <c r="G15" s="174" t="s">
        <v>434</v>
      </c>
      <c r="H15" s="79"/>
      <c r="I15" s="175"/>
      <c r="J15" s="214"/>
      <c r="K15" s="175"/>
      <c r="L15" s="176">
        <f>SUM(I15:K15)</f>
      </c>
      <c r="M15" s="177">
        <f>SUM(T15+Y15+AD15+AI15+AN15+AS15+AX15+BC15+BH15+BM15+BR15+BW15)</f>
      </c>
      <c r="N15" s="178"/>
      <c r="O15" s="178"/>
      <c r="P15" s="179">
        <f>L15-M15</f>
      </c>
      <c r="Q15" s="180"/>
      <c r="R15" s="181"/>
      <c r="S15" s="181"/>
      <c r="T15" s="181"/>
      <c r="U15" s="182"/>
      <c r="V15" s="183"/>
      <c r="W15" s="181"/>
      <c r="X15" s="181"/>
      <c r="Y15" s="181"/>
      <c r="Z15" s="51"/>
      <c r="AA15" s="180"/>
      <c r="AB15" s="181"/>
      <c r="AC15" s="181"/>
      <c r="AD15" s="208"/>
      <c r="AE15" s="52"/>
      <c r="AF15" s="180"/>
      <c r="AG15" s="181"/>
      <c r="AH15" s="181"/>
      <c r="AI15" s="208"/>
      <c r="AJ15" s="51"/>
      <c r="AK15" s="180"/>
      <c r="AL15" s="181"/>
      <c r="AM15" s="181"/>
      <c r="AN15" s="181"/>
      <c r="AO15" s="182"/>
      <c r="AP15" s="183"/>
      <c r="AQ15" s="181"/>
      <c r="AR15" s="181"/>
      <c r="AS15" s="181"/>
      <c r="AT15" s="52"/>
      <c r="AU15" s="180"/>
      <c r="AV15" s="181"/>
      <c r="AW15" s="181"/>
      <c r="AX15" s="181"/>
      <c r="AY15" s="182"/>
      <c r="AZ15" s="183"/>
      <c r="BA15" s="181"/>
      <c r="BB15" s="181"/>
      <c r="BC15" s="181"/>
      <c r="BD15" s="52"/>
      <c r="BE15" s="233"/>
      <c r="BF15" s="229"/>
      <c r="BG15" s="229"/>
      <c r="BH15" s="230"/>
      <c r="BI15" s="64"/>
      <c r="BJ15" s="228"/>
      <c r="BK15" s="229"/>
      <c r="BL15" s="229"/>
      <c r="BM15" s="230"/>
      <c r="BN15" s="231"/>
      <c r="BO15" s="183"/>
      <c r="BP15" s="181"/>
      <c r="BQ15" s="181"/>
      <c r="BR15" s="181"/>
      <c r="BS15" s="182"/>
      <c r="BT15" s="180"/>
      <c r="BU15" s="181"/>
      <c r="BV15" s="181"/>
      <c r="BW15" s="181"/>
      <c r="BX15" s="182"/>
      <c r="BY15" s="209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</row>
    <row x14ac:dyDescent="0.25" r="16" customHeight="1" ht="18.7">
      <c r="A16" s="54"/>
      <c r="B16" s="222"/>
      <c r="C16" s="232"/>
      <c r="D16" s="215"/>
      <c r="E16" s="215"/>
      <c r="F16" s="216"/>
      <c r="G16" s="174" t="s">
        <v>435</v>
      </c>
      <c r="H16" s="79"/>
      <c r="I16" s="175"/>
      <c r="J16" s="175"/>
      <c r="K16" s="175"/>
      <c r="L16" s="176">
        <f>SUM(I16:K16)</f>
      </c>
      <c r="M16" s="177">
        <f>SUM(T16+Y16+AD16+AI16+AN16+AS16+AX16+BC16+BH16+BM16+BR16+BW16)</f>
      </c>
      <c r="N16" s="178"/>
      <c r="O16" s="178"/>
      <c r="P16" s="179">
        <f>L16-M16</f>
      </c>
      <c r="Q16" s="180"/>
      <c r="R16" s="181"/>
      <c r="S16" s="181"/>
      <c r="T16" s="181"/>
      <c r="U16" s="182"/>
      <c r="V16" s="183"/>
      <c r="W16" s="181"/>
      <c r="X16" s="181"/>
      <c r="Y16" s="181"/>
      <c r="Z16" s="51"/>
      <c r="AA16" s="180"/>
      <c r="AB16" s="181"/>
      <c r="AC16" s="181"/>
      <c r="AD16" s="208"/>
      <c r="AE16" s="52"/>
      <c r="AF16" s="180"/>
      <c r="AG16" s="181"/>
      <c r="AH16" s="181"/>
      <c r="AI16" s="208"/>
      <c r="AJ16" s="51"/>
      <c r="AK16" s="180"/>
      <c r="AL16" s="181"/>
      <c r="AM16" s="181"/>
      <c r="AN16" s="181"/>
      <c r="AO16" s="182"/>
      <c r="AP16" s="183"/>
      <c r="AQ16" s="181"/>
      <c r="AR16" s="181"/>
      <c r="AS16" s="181"/>
      <c r="AT16" s="52"/>
      <c r="AU16" s="180"/>
      <c r="AV16" s="181"/>
      <c r="AW16" s="181"/>
      <c r="AX16" s="181"/>
      <c r="AY16" s="182"/>
      <c r="AZ16" s="183"/>
      <c r="BA16" s="181"/>
      <c r="BB16" s="181"/>
      <c r="BC16" s="181"/>
      <c r="BD16" s="52"/>
      <c r="BE16" s="233"/>
      <c r="BF16" s="229"/>
      <c r="BG16" s="229"/>
      <c r="BH16" s="230"/>
      <c r="BI16" s="64"/>
      <c r="BJ16" s="228"/>
      <c r="BK16" s="229"/>
      <c r="BL16" s="229"/>
      <c r="BM16" s="230"/>
      <c r="BN16" s="231"/>
      <c r="BO16" s="183"/>
      <c r="BP16" s="181"/>
      <c r="BQ16" s="181"/>
      <c r="BR16" s="181"/>
      <c r="BS16" s="182"/>
      <c r="BT16" s="180"/>
      <c r="BU16" s="181"/>
      <c r="BV16" s="181"/>
      <c r="BW16" s="181"/>
      <c r="BX16" s="182"/>
      <c r="BY16" s="209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</row>
    <row x14ac:dyDescent="0.25" r="17" customHeight="1" ht="15">
      <c r="A17" s="54"/>
      <c r="B17" s="189"/>
      <c r="C17" s="190"/>
      <c r="D17" s="190"/>
      <c r="E17" s="190"/>
      <c r="F17" s="191"/>
      <c r="G17" s="192" t="s">
        <v>432</v>
      </c>
      <c r="H17" s="193"/>
      <c r="I17" s="194"/>
      <c r="J17" s="194"/>
      <c r="K17" s="194"/>
      <c r="L17" s="194">
        <f>SUM(L14:L16)</f>
      </c>
      <c r="M17" s="194">
        <f>SUM(M14:M16)</f>
      </c>
      <c r="N17" s="194">
        <f>SUM(N14:N16)</f>
      </c>
      <c r="O17" s="194">
        <f>SUM(O14:O16)</f>
      </c>
      <c r="P17" s="194">
        <f>SUM(P14:P16)</f>
      </c>
      <c r="Q17" s="195"/>
      <c r="R17" s="195"/>
      <c r="S17" s="195"/>
      <c r="T17" s="195"/>
      <c r="U17" s="196"/>
      <c r="V17" s="195"/>
      <c r="W17" s="195"/>
      <c r="X17" s="195"/>
      <c r="Y17" s="195"/>
      <c r="Z17" s="196"/>
      <c r="AA17" s="195"/>
      <c r="AB17" s="195"/>
      <c r="AC17" s="195"/>
      <c r="AD17" s="197"/>
      <c r="AE17" s="196"/>
      <c r="AF17" s="195"/>
      <c r="AG17" s="195"/>
      <c r="AH17" s="195"/>
      <c r="AI17" s="197"/>
      <c r="AJ17" s="196"/>
      <c r="AK17" s="195"/>
      <c r="AL17" s="195"/>
      <c r="AM17" s="195"/>
      <c r="AN17" s="195"/>
      <c r="AO17" s="217"/>
      <c r="AP17" s="195"/>
      <c r="AQ17" s="195"/>
      <c r="AR17" s="195"/>
      <c r="AS17" s="195"/>
      <c r="AT17" s="196"/>
      <c r="AU17" s="195"/>
      <c r="AV17" s="195"/>
      <c r="AW17" s="195"/>
      <c r="AX17" s="195"/>
      <c r="AY17" s="196"/>
      <c r="AZ17" s="195"/>
      <c r="BA17" s="195"/>
      <c r="BB17" s="195"/>
      <c r="BC17" s="195"/>
      <c r="BD17" s="196"/>
      <c r="BE17" s="195"/>
      <c r="BF17" s="195"/>
      <c r="BG17" s="195"/>
      <c r="BH17" s="195"/>
      <c r="BI17" s="196"/>
      <c r="BJ17" s="198"/>
      <c r="BK17" s="195"/>
      <c r="BL17" s="195"/>
      <c r="BM17" s="195"/>
      <c r="BN17" s="199"/>
      <c r="BO17" s="195"/>
      <c r="BP17" s="195"/>
      <c r="BQ17" s="195"/>
      <c r="BR17" s="195"/>
      <c r="BS17" s="196"/>
      <c r="BT17" s="195"/>
      <c r="BU17" s="195"/>
      <c r="BV17" s="195"/>
      <c r="BW17" s="195"/>
      <c r="BX17" s="196"/>
      <c r="BY17" s="200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</row>
    <row x14ac:dyDescent="0.25" r="18" customHeight="1" ht="18.7">
      <c r="A18" s="54"/>
      <c r="B18" s="218"/>
      <c r="C18" s="225" t="s">
        <v>429</v>
      </c>
      <c r="D18" s="203"/>
      <c r="E18" s="203"/>
      <c r="F18" s="204">
        <f>E18+90</f>
        <v>25569.041666666668</v>
      </c>
      <c r="G18" s="174" t="s">
        <v>430</v>
      </c>
      <c r="H18" s="79"/>
      <c r="I18" s="175"/>
      <c r="J18" s="205"/>
      <c r="K18" s="175"/>
      <c r="L18" s="176">
        <f>SUM(I18:K18)</f>
      </c>
      <c r="M18" s="177">
        <f>SUM(T18+Y18+AD18+AI18+AN18+AS18+AX18+BC18+BH18+BM18+BR18+BW18)</f>
      </c>
      <c r="N18" s="178"/>
      <c r="O18" s="178"/>
      <c r="P18" s="179">
        <f>L18-M18</f>
      </c>
      <c r="Q18" s="180"/>
      <c r="R18" s="181"/>
      <c r="S18" s="181"/>
      <c r="T18" s="181"/>
      <c r="U18" s="182"/>
      <c r="V18" s="183"/>
      <c r="W18" s="181"/>
      <c r="X18" s="181"/>
      <c r="Y18" s="181"/>
      <c r="Z18" s="51"/>
      <c r="AA18" s="180"/>
      <c r="AB18" s="181"/>
      <c r="AC18" s="181"/>
      <c r="AD18" s="208"/>
      <c r="AE18" s="52"/>
      <c r="AF18" s="180"/>
      <c r="AG18" s="181"/>
      <c r="AH18" s="181"/>
      <c r="AI18" s="208"/>
      <c r="AJ18" s="51"/>
      <c r="AK18" s="180"/>
      <c r="AL18" s="181"/>
      <c r="AM18" s="181"/>
      <c r="AN18" s="181"/>
      <c r="AO18" s="182"/>
      <c r="AP18" s="183"/>
      <c r="AQ18" s="181"/>
      <c r="AR18" s="181"/>
      <c r="AS18" s="181"/>
      <c r="AT18" s="52"/>
      <c r="AU18" s="180"/>
      <c r="AV18" s="181"/>
      <c r="AW18" s="181"/>
      <c r="AX18" s="181"/>
      <c r="AY18" s="182"/>
      <c r="AZ18" s="183"/>
      <c r="BA18" s="181"/>
      <c r="BB18" s="181"/>
      <c r="BC18" s="181"/>
      <c r="BD18" s="52"/>
      <c r="BE18" s="180"/>
      <c r="BF18" s="181"/>
      <c r="BG18" s="181"/>
      <c r="BH18" s="181"/>
      <c r="BI18" s="52"/>
      <c r="BJ18" s="187"/>
      <c r="BK18" s="181"/>
      <c r="BL18" s="181"/>
      <c r="BM18" s="181"/>
      <c r="BN18" s="58"/>
      <c r="BO18" s="183"/>
      <c r="BP18" s="181"/>
      <c r="BQ18" s="181"/>
      <c r="BR18" s="181"/>
      <c r="BS18" s="182"/>
      <c r="BT18" s="234"/>
      <c r="BU18" s="235"/>
      <c r="BV18" s="235"/>
      <c r="BW18" s="235"/>
      <c r="BX18" s="236"/>
      <c r="BY18" s="209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</row>
    <row x14ac:dyDescent="0.25" r="19" customHeight="1" ht="18.7">
      <c r="A19" s="54"/>
      <c r="B19" s="70"/>
      <c r="C19" s="57"/>
      <c r="D19" s="212"/>
      <c r="E19" s="212"/>
      <c r="F19" s="213"/>
      <c r="G19" s="174" t="s">
        <v>434</v>
      </c>
      <c r="H19" s="79"/>
      <c r="I19" s="175"/>
      <c r="J19" s="214"/>
      <c r="K19" s="175"/>
      <c r="L19" s="176">
        <f>SUM(I19:K19)</f>
      </c>
      <c r="M19" s="177">
        <f>SUM(T19+Y19+AD19+AI19+AN19+AS19+AX19+BC19+BH19+BM19+BR19+BW19)</f>
      </c>
      <c r="N19" s="178"/>
      <c r="O19" s="178"/>
      <c r="P19" s="179">
        <f>L19-M19</f>
      </c>
      <c r="Q19" s="180"/>
      <c r="R19" s="181"/>
      <c r="S19" s="181"/>
      <c r="T19" s="181"/>
      <c r="U19" s="182"/>
      <c r="V19" s="183"/>
      <c r="W19" s="181"/>
      <c r="X19" s="181"/>
      <c r="Y19" s="181"/>
      <c r="Z19" s="51"/>
      <c r="AA19" s="180"/>
      <c r="AB19" s="181"/>
      <c r="AC19" s="181"/>
      <c r="AD19" s="208"/>
      <c r="AE19" s="52"/>
      <c r="AF19" s="180"/>
      <c r="AG19" s="181"/>
      <c r="AH19" s="181"/>
      <c r="AI19" s="208"/>
      <c r="AJ19" s="51"/>
      <c r="AK19" s="180"/>
      <c r="AL19" s="181"/>
      <c r="AM19" s="181"/>
      <c r="AN19" s="181"/>
      <c r="AO19" s="182"/>
      <c r="AP19" s="183"/>
      <c r="AQ19" s="181"/>
      <c r="AR19" s="181"/>
      <c r="AS19" s="181"/>
      <c r="AT19" s="52"/>
      <c r="AU19" s="180"/>
      <c r="AV19" s="181"/>
      <c r="AW19" s="181"/>
      <c r="AX19" s="181"/>
      <c r="AY19" s="182"/>
      <c r="AZ19" s="183"/>
      <c r="BA19" s="181"/>
      <c r="BB19" s="181"/>
      <c r="BC19" s="181"/>
      <c r="BD19" s="52"/>
      <c r="BE19" s="180"/>
      <c r="BF19" s="181"/>
      <c r="BG19" s="181"/>
      <c r="BH19" s="181"/>
      <c r="BI19" s="52"/>
      <c r="BJ19" s="187"/>
      <c r="BK19" s="181"/>
      <c r="BL19" s="181"/>
      <c r="BM19" s="181"/>
      <c r="BN19" s="58"/>
      <c r="BO19" s="235"/>
      <c r="BP19" s="235"/>
      <c r="BQ19" s="235"/>
      <c r="BR19" s="235"/>
      <c r="BS19" s="236"/>
      <c r="BT19" s="234"/>
      <c r="BU19" s="235"/>
      <c r="BV19" s="235"/>
      <c r="BW19" s="235"/>
      <c r="BX19" s="236"/>
      <c r="BY19" s="209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</row>
    <row x14ac:dyDescent="0.25" r="20" customHeight="1" ht="18.7">
      <c r="A20" s="54"/>
      <c r="B20" s="70"/>
      <c r="C20" s="57"/>
      <c r="D20" s="212"/>
      <c r="E20" s="212"/>
      <c r="F20" s="213"/>
      <c r="G20" s="174" t="s">
        <v>435</v>
      </c>
      <c r="H20" s="79"/>
      <c r="I20" s="175"/>
      <c r="J20" s="175"/>
      <c r="K20" s="175"/>
      <c r="L20" s="176">
        <f>SUM(I20:K20)</f>
      </c>
      <c r="M20" s="177">
        <f>SUM(T20+Y20+AD20+AI20+AN20+AS20+AX20+BC20+BH20+BM20+BR20+BW20)</f>
      </c>
      <c r="N20" s="178"/>
      <c r="O20" s="178"/>
      <c r="P20" s="179">
        <f>L20-M20</f>
      </c>
      <c r="Q20" s="180"/>
      <c r="R20" s="181"/>
      <c r="S20" s="181"/>
      <c r="T20" s="181"/>
      <c r="U20" s="182"/>
      <c r="V20" s="183"/>
      <c r="W20" s="181"/>
      <c r="X20" s="181"/>
      <c r="Y20" s="181"/>
      <c r="Z20" s="51"/>
      <c r="AA20" s="180"/>
      <c r="AB20" s="181"/>
      <c r="AC20" s="181"/>
      <c r="AD20" s="208"/>
      <c r="AE20" s="52"/>
      <c r="AF20" s="180"/>
      <c r="AG20" s="181"/>
      <c r="AH20" s="181"/>
      <c r="AI20" s="208"/>
      <c r="AJ20" s="51"/>
      <c r="AK20" s="180"/>
      <c r="AL20" s="181"/>
      <c r="AM20" s="181"/>
      <c r="AN20" s="181"/>
      <c r="AO20" s="182"/>
      <c r="AP20" s="183"/>
      <c r="AQ20" s="181"/>
      <c r="AR20" s="181"/>
      <c r="AS20" s="181"/>
      <c r="AT20" s="52"/>
      <c r="AU20" s="180"/>
      <c r="AV20" s="181"/>
      <c r="AW20" s="181"/>
      <c r="AX20" s="181"/>
      <c r="AY20" s="182"/>
      <c r="AZ20" s="183"/>
      <c r="BA20" s="181"/>
      <c r="BB20" s="181"/>
      <c r="BC20" s="181"/>
      <c r="BD20" s="52"/>
      <c r="BE20" s="180"/>
      <c r="BF20" s="181"/>
      <c r="BG20" s="181"/>
      <c r="BH20" s="181"/>
      <c r="BI20" s="52"/>
      <c r="BJ20" s="187"/>
      <c r="BK20" s="181"/>
      <c r="BL20" s="181"/>
      <c r="BM20" s="181"/>
      <c r="BN20" s="58"/>
      <c r="BO20" s="235"/>
      <c r="BP20" s="235"/>
      <c r="BQ20" s="235"/>
      <c r="BR20" s="235"/>
      <c r="BS20" s="236"/>
      <c r="BT20" s="234"/>
      <c r="BU20" s="235"/>
      <c r="BV20" s="235"/>
      <c r="BW20" s="235"/>
      <c r="BX20" s="236"/>
      <c r="BY20" s="209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</row>
    <row x14ac:dyDescent="0.25" r="21" customHeight="1" ht="18.7">
      <c r="A21" s="54"/>
      <c r="B21" s="237"/>
      <c r="C21" s="238"/>
      <c r="D21" s="215"/>
      <c r="E21" s="215"/>
      <c r="F21" s="216"/>
      <c r="G21" s="174" t="s">
        <v>441</v>
      </c>
      <c r="H21" s="79"/>
      <c r="I21" s="175"/>
      <c r="J21" s="175"/>
      <c r="K21" s="175"/>
      <c r="L21" s="176">
        <f>SUM(I21:K21)</f>
      </c>
      <c r="M21" s="177">
        <f>SUM(T21+Y21+AD21+AI21+AN21+AS21+AX21+BC21+BH21+BM21+BR21+BW21)</f>
      </c>
      <c r="N21" s="178"/>
      <c r="O21" s="178"/>
      <c r="P21" s="179">
        <f>L21-M21</f>
      </c>
      <c r="Q21" s="180"/>
      <c r="R21" s="181"/>
      <c r="S21" s="181"/>
      <c r="T21" s="181"/>
      <c r="U21" s="182"/>
      <c r="V21" s="183"/>
      <c r="W21" s="181"/>
      <c r="X21" s="181"/>
      <c r="Y21" s="181"/>
      <c r="Z21" s="51"/>
      <c r="AA21" s="180"/>
      <c r="AB21" s="181"/>
      <c r="AC21" s="181"/>
      <c r="AD21" s="208"/>
      <c r="AE21" s="52"/>
      <c r="AF21" s="180"/>
      <c r="AG21" s="181"/>
      <c r="AH21" s="181"/>
      <c r="AI21" s="208"/>
      <c r="AJ21" s="51"/>
      <c r="AK21" s="180"/>
      <c r="AL21" s="181"/>
      <c r="AM21" s="181"/>
      <c r="AN21" s="181"/>
      <c r="AO21" s="182"/>
      <c r="AP21" s="183"/>
      <c r="AQ21" s="181"/>
      <c r="AR21" s="181"/>
      <c r="AS21" s="181"/>
      <c r="AT21" s="52"/>
      <c r="AU21" s="180"/>
      <c r="AV21" s="181"/>
      <c r="AW21" s="181"/>
      <c r="AX21" s="181"/>
      <c r="AY21" s="182"/>
      <c r="AZ21" s="183"/>
      <c r="BA21" s="181"/>
      <c r="BB21" s="181"/>
      <c r="BC21" s="181"/>
      <c r="BD21" s="52"/>
      <c r="BE21" s="180"/>
      <c r="BF21" s="181"/>
      <c r="BG21" s="181"/>
      <c r="BH21" s="181"/>
      <c r="BI21" s="52"/>
      <c r="BJ21" s="239"/>
      <c r="BK21" s="240"/>
      <c r="BL21" s="240"/>
      <c r="BM21" s="240"/>
      <c r="BN21" s="241"/>
      <c r="BO21" s="235"/>
      <c r="BP21" s="235"/>
      <c r="BQ21" s="235"/>
      <c r="BR21" s="235"/>
      <c r="BS21" s="236"/>
      <c r="BT21" s="180"/>
      <c r="BU21" s="181"/>
      <c r="BV21" s="181"/>
      <c r="BW21" s="181"/>
      <c r="BX21" s="182"/>
      <c r="BY21" s="209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</row>
    <row x14ac:dyDescent="0.25" r="22" customHeight="1" ht="15">
      <c r="A22" s="54"/>
      <c r="B22" s="189"/>
      <c r="C22" s="190"/>
      <c r="D22" s="190"/>
      <c r="E22" s="190"/>
      <c r="F22" s="191"/>
      <c r="G22" s="192" t="s">
        <v>432</v>
      </c>
      <c r="H22" s="193"/>
      <c r="I22" s="194"/>
      <c r="J22" s="194"/>
      <c r="K22" s="194"/>
      <c r="L22" s="194">
        <f>SUM(L18:L21)</f>
      </c>
      <c r="M22" s="194">
        <f>SUM(M18:M20)</f>
      </c>
      <c r="N22" s="194">
        <f>SUM(N18:N20)</f>
      </c>
      <c r="O22" s="194">
        <f>SUM(O18:O20)</f>
      </c>
      <c r="P22" s="194">
        <f>SUM(P18:BD21)</f>
      </c>
      <c r="Q22" s="195"/>
      <c r="R22" s="195"/>
      <c r="S22" s="195"/>
      <c r="T22" s="195"/>
      <c r="U22" s="196"/>
      <c r="V22" s="195"/>
      <c r="W22" s="195"/>
      <c r="X22" s="195"/>
      <c r="Y22" s="195"/>
      <c r="Z22" s="196"/>
      <c r="AA22" s="195"/>
      <c r="AB22" s="195"/>
      <c r="AC22" s="195"/>
      <c r="AD22" s="197"/>
      <c r="AE22" s="196"/>
      <c r="AF22" s="195"/>
      <c r="AG22" s="195"/>
      <c r="AH22" s="195"/>
      <c r="AI22" s="197"/>
      <c r="AJ22" s="196"/>
      <c r="AK22" s="195"/>
      <c r="AL22" s="195"/>
      <c r="AM22" s="195"/>
      <c r="AN22" s="195"/>
      <c r="AO22" s="217"/>
      <c r="AP22" s="195"/>
      <c r="AQ22" s="195"/>
      <c r="AR22" s="195"/>
      <c r="AS22" s="195"/>
      <c r="AT22" s="196"/>
      <c r="AU22" s="195"/>
      <c r="AV22" s="195"/>
      <c r="AW22" s="195"/>
      <c r="AX22" s="195"/>
      <c r="AY22" s="196"/>
      <c r="AZ22" s="195"/>
      <c r="BA22" s="195"/>
      <c r="BB22" s="195"/>
      <c r="BC22" s="195"/>
      <c r="BD22" s="196"/>
      <c r="BE22" s="195"/>
      <c r="BF22" s="195"/>
      <c r="BG22" s="195"/>
      <c r="BH22" s="195"/>
      <c r="BI22" s="196"/>
      <c r="BJ22" s="242"/>
      <c r="BK22" s="242"/>
      <c r="BL22" s="242"/>
      <c r="BM22" s="242"/>
      <c r="BN22" s="243"/>
      <c r="BO22" s="195"/>
      <c r="BP22" s="195"/>
      <c r="BQ22" s="195"/>
      <c r="BR22" s="195"/>
      <c r="BS22" s="196"/>
      <c r="BT22" s="195"/>
      <c r="BU22" s="195"/>
      <c r="BV22" s="195"/>
      <c r="BW22" s="195"/>
      <c r="BX22" s="196"/>
      <c r="BY22" s="200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</row>
    <row x14ac:dyDescent="0.25" r="23" customHeight="1" ht="18" hidden="1">
      <c r="A23" s="54"/>
      <c r="B23" s="244" t="s">
        <v>442</v>
      </c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5"/>
      <c r="R23" s="165"/>
      <c r="S23" s="165"/>
      <c r="T23" s="165"/>
      <c r="U23" s="166"/>
      <c r="V23" s="165"/>
      <c r="W23" s="165"/>
      <c r="X23" s="165"/>
      <c r="Y23" s="165"/>
      <c r="Z23" s="166"/>
      <c r="AA23" s="165"/>
      <c r="AB23" s="165"/>
      <c r="AC23" s="165"/>
      <c r="AD23" s="165"/>
      <c r="AE23" s="166"/>
      <c r="AF23" s="165"/>
      <c r="AG23" s="165"/>
      <c r="AH23" s="165"/>
      <c r="AI23" s="165"/>
      <c r="AJ23" s="166"/>
      <c r="AK23" s="165"/>
      <c r="AL23" s="165"/>
      <c r="AM23" s="165"/>
      <c r="AN23" s="165"/>
      <c r="AO23" s="166"/>
      <c r="AP23" s="165"/>
      <c r="AQ23" s="165"/>
      <c r="AR23" s="165"/>
      <c r="AS23" s="165"/>
      <c r="AT23" s="166"/>
      <c r="AU23" s="165"/>
      <c r="AV23" s="165"/>
      <c r="AW23" s="165"/>
      <c r="AX23" s="165"/>
      <c r="AY23" s="166"/>
      <c r="AZ23" s="165"/>
      <c r="BA23" s="165"/>
      <c r="BB23" s="165"/>
      <c r="BC23" s="165"/>
      <c r="BD23" s="166"/>
      <c r="BE23" s="165"/>
      <c r="BF23" s="165"/>
      <c r="BG23" s="165"/>
      <c r="BH23" s="165"/>
      <c r="BI23" s="166"/>
      <c r="BJ23" s="165"/>
      <c r="BK23" s="165"/>
      <c r="BL23" s="165"/>
      <c r="BM23" s="165"/>
      <c r="BN23" s="166"/>
      <c r="BO23" s="165"/>
      <c r="BP23" s="165"/>
      <c r="BQ23" s="165"/>
      <c r="BR23" s="165"/>
      <c r="BS23" s="166"/>
      <c r="BT23" s="165"/>
      <c r="BU23" s="165"/>
      <c r="BV23" s="165"/>
      <c r="BW23" s="165"/>
      <c r="BX23" s="166"/>
      <c r="BY23" s="169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</row>
    <row x14ac:dyDescent="0.25" r="24" customHeight="1" ht="18" hidden="1">
      <c r="A24" s="54"/>
      <c r="B24" s="57"/>
      <c r="C24" s="245"/>
      <c r="D24" s="245"/>
      <c r="E24" s="245"/>
      <c r="F24" s="246"/>
      <c r="G24" s="57"/>
      <c r="H24" s="247"/>
      <c r="I24" s="248"/>
      <c r="J24" s="248"/>
      <c r="K24" s="248"/>
      <c r="L24" s="248"/>
      <c r="M24" s="177"/>
      <c r="N24" s="178"/>
      <c r="O24" s="178"/>
      <c r="P24" s="179"/>
      <c r="Q24" s="180"/>
      <c r="R24" s="105"/>
      <c r="S24" s="105"/>
      <c r="T24" s="105"/>
      <c r="U24" s="182"/>
      <c r="V24" s="105"/>
      <c r="W24" s="105"/>
      <c r="X24" s="105"/>
      <c r="Y24" s="105"/>
      <c r="Z24" s="51"/>
      <c r="AA24" s="180"/>
      <c r="AB24" s="105"/>
      <c r="AC24" s="105"/>
      <c r="AD24" s="105"/>
      <c r="AE24" s="182"/>
      <c r="AF24" s="105"/>
      <c r="AG24" s="105"/>
      <c r="AH24" s="105"/>
      <c r="AI24" s="105"/>
      <c r="AJ24" s="51"/>
      <c r="AK24" s="180"/>
      <c r="AL24" s="105"/>
      <c r="AM24" s="105"/>
      <c r="AN24" s="105"/>
      <c r="AO24" s="182"/>
      <c r="AP24" s="105"/>
      <c r="AQ24" s="105"/>
      <c r="AR24" s="105"/>
      <c r="AS24" s="105"/>
      <c r="AT24" s="52"/>
      <c r="AU24" s="180"/>
      <c r="AV24" s="105"/>
      <c r="AW24" s="105"/>
      <c r="AX24" s="105"/>
      <c r="AY24" s="182"/>
      <c r="AZ24" s="105"/>
      <c r="BA24" s="105"/>
      <c r="BB24" s="105"/>
      <c r="BC24" s="105"/>
      <c r="BD24" s="52"/>
      <c r="BE24" s="180"/>
      <c r="BF24" s="105"/>
      <c r="BG24" s="105"/>
      <c r="BH24" s="105"/>
      <c r="BI24" s="182"/>
      <c r="BJ24" s="105"/>
      <c r="BK24" s="105"/>
      <c r="BL24" s="105"/>
      <c r="BM24" s="105"/>
      <c r="BN24" s="52"/>
      <c r="BO24" s="180"/>
      <c r="BP24" s="105"/>
      <c r="BQ24" s="105"/>
      <c r="BR24" s="105"/>
      <c r="BS24" s="182"/>
      <c r="BT24" s="105"/>
      <c r="BU24" s="105"/>
      <c r="BV24" s="105"/>
      <c r="BW24" s="105"/>
      <c r="BX24" s="52"/>
      <c r="BY24" s="209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54"/>
    </row>
    <row x14ac:dyDescent="0.25" r="25" customHeight="1" ht="18" hidden="1">
      <c r="A25" s="54"/>
      <c r="B25" s="57"/>
      <c r="C25" s="245"/>
      <c r="D25" s="245"/>
      <c r="E25" s="245"/>
      <c r="F25" s="246"/>
      <c r="G25" s="57"/>
      <c r="H25" s="247"/>
      <c r="I25" s="248"/>
      <c r="J25" s="248"/>
      <c r="K25" s="248"/>
      <c r="L25" s="248"/>
      <c r="M25" s="177"/>
      <c r="N25" s="178"/>
      <c r="O25" s="178"/>
      <c r="P25" s="179"/>
      <c r="Q25" s="180"/>
      <c r="R25" s="105"/>
      <c r="S25" s="105"/>
      <c r="T25" s="105"/>
      <c r="U25" s="182"/>
      <c r="V25" s="105"/>
      <c r="W25" s="105"/>
      <c r="X25" s="105"/>
      <c r="Y25" s="105"/>
      <c r="Z25" s="51"/>
      <c r="AA25" s="180"/>
      <c r="AB25" s="105"/>
      <c r="AC25" s="105"/>
      <c r="AD25" s="105"/>
      <c r="AE25" s="182"/>
      <c r="AF25" s="105"/>
      <c r="AG25" s="105"/>
      <c r="AH25" s="105"/>
      <c r="AI25" s="105"/>
      <c r="AJ25" s="51"/>
      <c r="AK25" s="180"/>
      <c r="AL25" s="105"/>
      <c r="AM25" s="105"/>
      <c r="AN25" s="105"/>
      <c r="AO25" s="182"/>
      <c r="AP25" s="105"/>
      <c r="AQ25" s="105"/>
      <c r="AR25" s="105"/>
      <c r="AS25" s="105"/>
      <c r="AT25" s="52"/>
      <c r="AU25" s="180"/>
      <c r="AV25" s="105"/>
      <c r="AW25" s="105"/>
      <c r="AX25" s="105"/>
      <c r="AY25" s="182"/>
      <c r="AZ25" s="105"/>
      <c r="BA25" s="105"/>
      <c r="BB25" s="105"/>
      <c r="BC25" s="105"/>
      <c r="BD25" s="52"/>
      <c r="BE25" s="180"/>
      <c r="BF25" s="105"/>
      <c r="BG25" s="105"/>
      <c r="BH25" s="105"/>
      <c r="BI25" s="182"/>
      <c r="BJ25" s="105"/>
      <c r="BK25" s="105"/>
      <c r="BL25" s="105"/>
      <c r="BM25" s="105"/>
      <c r="BN25" s="52"/>
      <c r="BO25" s="180"/>
      <c r="BP25" s="105"/>
      <c r="BQ25" s="105"/>
      <c r="BR25" s="105"/>
      <c r="BS25" s="182"/>
      <c r="BT25" s="105"/>
      <c r="BU25" s="105"/>
      <c r="BV25" s="105"/>
      <c r="BW25" s="105"/>
      <c r="BX25" s="52"/>
      <c r="BY25" s="209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54"/>
    </row>
    <row x14ac:dyDescent="0.25" r="26" customHeight="1" ht="18" hidden="1">
      <c r="A26" s="54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5"/>
      <c r="R26" s="165"/>
      <c r="S26" s="165"/>
      <c r="T26" s="165"/>
      <c r="U26" s="166"/>
      <c r="V26" s="165"/>
      <c r="W26" s="165"/>
      <c r="X26" s="165"/>
      <c r="Y26" s="165"/>
      <c r="Z26" s="166"/>
      <c r="AA26" s="165"/>
      <c r="AB26" s="165"/>
      <c r="AC26" s="165"/>
      <c r="AD26" s="165"/>
      <c r="AE26" s="166"/>
      <c r="AF26" s="165"/>
      <c r="AG26" s="165"/>
      <c r="AH26" s="165"/>
      <c r="AI26" s="165"/>
      <c r="AJ26" s="166"/>
      <c r="AK26" s="165"/>
      <c r="AL26" s="165"/>
      <c r="AM26" s="165"/>
      <c r="AN26" s="165"/>
      <c r="AO26" s="166"/>
      <c r="AP26" s="165"/>
      <c r="AQ26" s="165"/>
      <c r="AR26" s="165"/>
      <c r="AS26" s="165"/>
      <c r="AT26" s="166"/>
      <c r="AU26" s="165"/>
      <c r="AV26" s="165"/>
      <c r="AW26" s="165"/>
      <c r="AX26" s="165"/>
      <c r="AY26" s="166"/>
      <c r="AZ26" s="165"/>
      <c r="BA26" s="165"/>
      <c r="BB26" s="165"/>
      <c r="BC26" s="165"/>
      <c r="BD26" s="166"/>
      <c r="BE26" s="165"/>
      <c r="BF26" s="165"/>
      <c r="BG26" s="165"/>
      <c r="BH26" s="165"/>
      <c r="BI26" s="166"/>
      <c r="BJ26" s="165"/>
      <c r="BK26" s="165"/>
      <c r="BL26" s="165"/>
      <c r="BM26" s="165"/>
      <c r="BN26" s="166"/>
      <c r="BO26" s="165"/>
      <c r="BP26" s="165"/>
      <c r="BQ26" s="165"/>
      <c r="BR26" s="165"/>
      <c r="BS26" s="166"/>
      <c r="BT26" s="165"/>
      <c r="BU26" s="165"/>
      <c r="BV26" s="165"/>
      <c r="BW26" s="165"/>
      <c r="BX26" s="166"/>
      <c r="BY26" s="169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</row>
    <row x14ac:dyDescent="0.25" r="27" customHeight="1" ht="17.55">
      <c r="A27" s="54"/>
      <c r="B27" s="50"/>
      <c r="C27" s="249"/>
      <c r="D27" s="249"/>
      <c r="E27" s="249"/>
      <c r="F27" s="249"/>
      <c r="G27" s="50"/>
      <c r="H27" s="52"/>
      <c r="I27" s="105"/>
      <c r="J27" s="105"/>
      <c r="K27" s="105"/>
      <c r="L27" s="105"/>
      <c r="M27" s="105"/>
      <c r="N27" s="105"/>
      <c r="O27" s="105"/>
      <c r="P27" s="105"/>
      <c r="Q27" s="72" t="s">
        <v>443</v>
      </c>
      <c r="R27" s="250"/>
      <c r="S27" s="250"/>
      <c r="T27" s="250"/>
      <c r="U27" s="52"/>
      <c r="V27" s="105"/>
      <c r="W27" s="105"/>
      <c r="X27" s="105"/>
      <c r="Y27" s="105"/>
      <c r="Z27" s="51"/>
      <c r="AA27" s="105"/>
      <c r="AB27" s="105"/>
      <c r="AC27" s="105"/>
      <c r="AD27" s="105"/>
      <c r="AE27" s="52"/>
      <c r="AF27" s="105"/>
      <c r="AG27" s="105"/>
      <c r="AH27" s="105"/>
      <c r="AI27" s="105"/>
      <c r="AJ27" s="51"/>
      <c r="AK27" s="105"/>
      <c r="AL27" s="105"/>
      <c r="AM27" s="105"/>
      <c r="AN27" s="105"/>
      <c r="AO27" s="51"/>
      <c r="AP27" s="105"/>
      <c r="AQ27" s="105"/>
      <c r="AR27" s="105"/>
      <c r="AS27" s="105"/>
      <c r="AT27" s="52"/>
      <c r="AU27" s="105"/>
      <c r="AV27" s="105"/>
      <c r="AW27" s="105"/>
      <c r="AX27" s="105"/>
      <c r="AY27" s="52"/>
      <c r="AZ27" s="105"/>
      <c r="BA27" s="105"/>
      <c r="BB27" s="105"/>
      <c r="BC27" s="105"/>
      <c r="BD27" s="52"/>
      <c r="BE27" s="105"/>
      <c r="BF27" s="105"/>
      <c r="BG27" s="105"/>
      <c r="BH27" s="105"/>
      <c r="BI27" s="52"/>
      <c r="BJ27" s="105"/>
      <c r="BK27" s="105"/>
      <c r="BL27" s="105"/>
      <c r="BM27" s="105"/>
      <c r="BN27" s="52"/>
      <c r="BO27" s="105"/>
      <c r="BP27" s="105"/>
      <c r="BQ27" s="105"/>
      <c r="BR27" s="105"/>
      <c r="BS27" s="52"/>
      <c r="BT27" s="105"/>
      <c r="BU27" s="105"/>
      <c r="BV27" s="105"/>
      <c r="BW27" s="105"/>
      <c r="BX27" s="52"/>
      <c r="BY27" s="5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54"/>
    </row>
    <row x14ac:dyDescent="0.25" r="28" customHeight="1" ht="18">
      <c r="A28" s="54"/>
      <c r="B28" s="251" t="s">
        <v>444</v>
      </c>
      <c r="C28" s="252"/>
      <c r="D28" s="249"/>
      <c r="E28" s="249"/>
      <c r="F28" s="249"/>
      <c r="G28" s="50"/>
      <c r="H28" s="52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52"/>
      <c r="V28" s="105"/>
      <c r="W28" s="105"/>
      <c r="X28" s="105"/>
      <c r="Y28" s="105"/>
      <c r="Z28" s="51"/>
      <c r="AA28" s="105"/>
      <c r="AB28" s="105"/>
      <c r="AC28" s="105"/>
      <c r="AD28" s="105"/>
      <c r="AE28" s="52"/>
      <c r="AF28" s="105"/>
      <c r="AG28" s="105"/>
      <c r="AH28" s="105"/>
      <c r="AI28" s="105"/>
      <c r="AJ28" s="51"/>
      <c r="AK28" s="105"/>
      <c r="AL28" s="105"/>
      <c r="AM28" s="105"/>
      <c r="AN28" s="105"/>
      <c r="AO28" s="51"/>
      <c r="AP28" s="105"/>
      <c r="AQ28" s="105"/>
      <c r="AR28" s="105"/>
      <c r="AS28" s="105"/>
      <c r="AT28" s="52"/>
      <c r="AU28" s="105"/>
      <c r="AV28" s="105"/>
      <c r="AW28" s="105"/>
      <c r="AX28" s="105"/>
      <c r="AY28" s="52"/>
      <c r="AZ28" s="105"/>
      <c r="BA28" s="105"/>
      <c r="BB28" s="105"/>
      <c r="BC28" s="105"/>
      <c r="BD28" s="52"/>
      <c r="BE28" s="105"/>
      <c r="BF28" s="105"/>
      <c r="BG28" s="105"/>
      <c r="BH28" s="105"/>
      <c r="BI28" s="52"/>
      <c r="BJ28" s="105"/>
      <c r="BK28" s="105"/>
      <c r="BL28" s="105"/>
      <c r="BM28" s="105"/>
      <c r="BN28" s="52"/>
      <c r="BO28" s="105"/>
      <c r="BP28" s="105"/>
      <c r="BQ28" s="105"/>
      <c r="BR28" s="105"/>
      <c r="BS28" s="52"/>
      <c r="BT28" s="105"/>
      <c r="BU28" s="105"/>
      <c r="BV28" s="105"/>
      <c r="BW28" s="105"/>
      <c r="BX28" s="52"/>
      <c r="BY28" s="5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54"/>
    </row>
    <row x14ac:dyDescent="0.25" r="29" customHeight="1" ht="18">
      <c r="A29" s="54"/>
      <c r="B29" s="253" t="s">
        <v>445</v>
      </c>
      <c r="C29" s="254"/>
      <c r="D29" s="52"/>
      <c r="E29" s="52"/>
      <c r="F29" s="92"/>
      <c r="G29" s="52"/>
      <c r="H29" s="52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52"/>
      <c r="V29" s="105"/>
      <c r="W29" s="105"/>
      <c r="X29" s="105"/>
      <c r="Y29" s="105"/>
      <c r="Z29" s="51"/>
      <c r="AA29" s="105"/>
      <c r="AB29" s="105"/>
      <c r="AC29" s="105"/>
      <c r="AD29" s="105"/>
      <c r="AE29" s="52"/>
      <c r="AF29" s="105"/>
      <c r="AG29" s="105"/>
      <c r="AH29" s="105"/>
      <c r="AI29" s="105"/>
      <c r="AJ29" s="51"/>
      <c r="AK29" s="105"/>
      <c r="AL29" s="105"/>
      <c r="AM29" s="105"/>
      <c r="AN29" s="105"/>
      <c r="AO29" s="51"/>
      <c r="AP29" s="105"/>
      <c r="AQ29" s="105"/>
      <c r="AR29" s="105"/>
      <c r="AS29" s="105"/>
      <c r="AT29" s="52"/>
      <c r="AU29" s="105"/>
      <c r="AV29" s="105"/>
      <c r="AW29" s="105"/>
      <c r="AX29" s="105"/>
      <c r="AY29" s="52"/>
      <c r="AZ29" s="105"/>
      <c r="BA29" s="105"/>
      <c r="BB29" s="105"/>
      <c r="BC29" s="105"/>
      <c r="BD29" s="52"/>
      <c r="BE29" s="105"/>
      <c r="BF29" s="105"/>
      <c r="BG29" s="105"/>
      <c r="BH29" s="105"/>
      <c r="BI29" s="52"/>
      <c r="BJ29" s="105"/>
      <c r="BK29" s="105"/>
      <c r="BL29" s="105"/>
      <c r="BM29" s="105"/>
      <c r="BN29" s="52"/>
      <c r="BO29" s="105"/>
      <c r="BP29" s="105"/>
      <c r="BQ29" s="105"/>
      <c r="BR29" s="105"/>
      <c r="BS29" s="52"/>
      <c r="BT29" s="105"/>
      <c r="BU29" s="105"/>
      <c r="BV29" s="105"/>
      <c r="BW29" s="105"/>
      <c r="BX29" s="52"/>
      <c r="BY29" s="5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54"/>
    </row>
    <row x14ac:dyDescent="0.25" r="30" customHeight="1" ht="18">
      <c r="A30" s="54"/>
      <c r="B30" s="110" t="s">
        <v>446</v>
      </c>
      <c r="C30" s="255"/>
      <c r="D30" s="52"/>
      <c r="E30" s="52"/>
      <c r="F30" s="92"/>
      <c r="G30" s="52"/>
      <c r="H30" s="52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52"/>
      <c r="V30" s="105"/>
      <c r="W30" s="105"/>
      <c r="X30" s="105"/>
      <c r="Y30" s="105"/>
      <c r="Z30" s="51"/>
      <c r="AA30" s="105"/>
      <c r="AB30" s="105"/>
      <c r="AC30" s="105"/>
      <c r="AD30" s="105"/>
      <c r="AE30" s="52"/>
      <c r="AF30" s="105"/>
      <c r="AG30" s="105"/>
      <c r="AH30" s="105"/>
      <c r="AI30" s="105"/>
      <c r="AJ30" s="51"/>
      <c r="AK30" s="105"/>
      <c r="AL30" s="105"/>
      <c r="AM30" s="105"/>
      <c r="AN30" s="105"/>
      <c r="AO30" s="51"/>
      <c r="AP30" s="105"/>
      <c r="AQ30" s="105"/>
      <c r="AR30" s="105"/>
      <c r="AS30" s="105"/>
      <c r="AT30" s="51"/>
      <c r="AU30" s="105"/>
      <c r="AV30" s="105"/>
      <c r="AW30" s="105"/>
      <c r="AX30" s="105"/>
      <c r="AY30" s="51"/>
      <c r="AZ30" s="105"/>
      <c r="BA30" s="105"/>
      <c r="BB30" s="105"/>
      <c r="BC30" s="105"/>
      <c r="BD30" s="51"/>
      <c r="BE30" s="105"/>
      <c r="BF30" s="105"/>
      <c r="BG30" s="105"/>
      <c r="BH30" s="105"/>
      <c r="BI30" s="51"/>
      <c r="BJ30" s="105"/>
      <c r="BK30" s="105"/>
      <c r="BL30" s="105"/>
      <c r="BM30" s="105"/>
      <c r="BN30" s="51"/>
      <c r="BO30" s="105"/>
      <c r="BP30" s="105"/>
      <c r="BQ30" s="105"/>
      <c r="BR30" s="105"/>
      <c r="BS30" s="51"/>
      <c r="BT30" s="105"/>
      <c r="BU30" s="105"/>
      <c r="BV30" s="105"/>
      <c r="BW30" s="105"/>
      <c r="BX30" s="51"/>
      <c r="BY30" s="5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54"/>
    </row>
    <row x14ac:dyDescent="0.25" r="31" customHeight="1" ht="18">
      <c r="A31" s="54"/>
      <c r="B31" s="256" t="s">
        <v>447</v>
      </c>
      <c r="C31" s="257"/>
      <c r="D31" s="52"/>
      <c r="E31" s="52"/>
      <c r="F31" s="92"/>
      <c r="G31" s="52"/>
      <c r="H31" s="52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52"/>
      <c r="V31" s="105"/>
      <c r="W31" s="105"/>
      <c r="X31" s="105"/>
      <c r="Y31" s="105"/>
      <c r="Z31" s="51"/>
      <c r="AA31" s="105"/>
      <c r="AB31" s="105"/>
      <c r="AC31" s="105"/>
      <c r="AD31" s="105"/>
      <c r="AE31" s="52"/>
      <c r="AF31" s="105"/>
      <c r="AG31" s="105"/>
      <c r="AH31" s="105"/>
      <c r="AI31" s="105"/>
      <c r="AJ31" s="51"/>
      <c r="AK31" s="105"/>
      <c r="AL31" s="105"/>
      <c r="AM31" s="105"/>
      <c r="AN31" s="105"/>
      <c r="AO31" s="51"/>
      <c r="AP31" s="105"/>
      <c r="AQ31" s="105"/>
      <c r="AR31" s="105"/>
      <c r="AS31" s="105"/>
      <c r="AT31" s="51"/>
      <c r="AU31" s="105"/>
      <c r="AV31" s="105"/>
      <c r="AW31" s="105"/>
      <c r="AX31" s="105"/>
      <c r="AY31" s="51"/>
      <c r="AZ31" s="105"/>
      <c r="BA31" s="105"/>
      <c r="BB31" s="105"/>
      <c r="BC31" s="105"/>
      <c r="BD31" s="51"/>
      <c r="BE31" s="105"/>
      <c r="BF31" s="105"/>
      <c r="BG31" s="105"/>
      <c r="BH31" s="105"/>
      <c r="BI31" s="51"/>
      <c r="BJ31" s="105"/>
      <c r="BK31" s="105"/>
      <c r="BL31" s="105"/>
      <c r="BM31" s="105"/>
      <c r="BN31" s="51"/>
      <c r="BO31" s="105"/>
      <c r="BP31" s="105"/>
      <c r="BQ31" s="105"/>
      <c r="BR31" s="105"/>
      <c r="BS31" s="51"/>
      <c r="BT31" s="105"/>
      <c r="BU31" s="105"/>
      <c r="BV31" s="105"/>
      <c r="BW31" s="105"/>
      <c r="BX31" s="51"/>
      <c r="BY31" s="5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54"/>
    </row>
    <row x14ac:dyDescent="0.25" r="32" customHeight="1" ht="18">
      <c r="A32" s="54"/>
      <c r="B32" s="98"/>
      <c r="C32" s="258"/>
      <c r="D32" s="52"/>
      <c r="E32" s="52"/>
      <c r="F32" s="92"/>
      <c r="G32" s="52"/>
      <c r="H32" s="52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52"/>
      <c r="V32" s="105"/>
      <c r="W32" s="105"/>
      <c r="X32" s="105"/>
      <c r="Y32" s="105"/>
      <c r="Z32" s="51"/>
      <c r="AA32" s="105"/>
      <c r="AB32" s="105"/>
      <c r="AC32" s="105"/>
      <c r="AD32" s="105"/>
      <c r="AE32" s="52"/>
      <c r="AF32" s="105"/>
      <c r="AG32" s="105"/>
      <c r="AH32" s="105"/>
      <c r="AI32" s="105"/>
      <c r="AJ32" s="51"/>
      <c r="AK32" s="105"/>
      <c r="AL32" s="105"/>
      <c r="AM32" s="105"/>
      <c r="AN32" s="105"/>
      <c r="AO32" s="51"/>
      <c r="AP32" s="105"/>
      <c r="AQ32" s="105"/>
      <c r="AR32" s="105"/>
      <c r="AS32" s="105"/>
      <c r="AT32" s="51"/>
      <c r="AU32" s="105"/>
      <c r="AV32" s="105"/>
      <c r="AW32" s="105"/>
      <c r="AX32" s="105"/>
      <c r="AY32" s="51"/>
      <c r="AZ32" s="105"/>
      <c r="BA32" s="105"/>
      <c r="BB32" s="105"/>
      <c r="BC32" s="105"/>
      <c r="BD32" s="51"/>
      <c r="BE32" s="105"/>
      <c r="BF32" s="105"/>
      <c r="BG32" s="105"/>
      <c r="BH32" s="105"/>
      <c r="BI32" s="51"/>
      <c r="BJ32" s="105"/>
      <c r="BK32" s="105"/>
      <c r="BL32" s="105"/>
      <c r="BM32" s="105"/>
      <c r="BN32" s="51"/>
      <c r="BO32" s="105"/>
      <c r="BP32" s="105"/>
      <c r="BQ32" s="105"/>
      <c r="BR32" s="105"/>
      <c r="BS32" s="51"/>
      <c r="BT32" s="105"/>
      <c r="BU32" s="105"/>
      <c r="BV32" s="105"/>
      <c r="BW32" s="105"/>
      <c r="BX32" s="51"/>
      <c r="BY32" s="5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54"/>
    </row>
    <row x14ac:dyDescent="0.25" r="33" customHeight="1" ht="18">
      <c r="A33" s="54"/>
      <c r="B33" s="50"/>
      <c r="C33" s="249"/>
      <c r="D33" s="249"/>
      <c r="E33" s="249"/>
      <c r="F33" s="249"/>
      <c r="G33" s="50"/>
      <c r="H33" s="52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52"/>
      <c r="V33" s="105"/>
      <c r="W33" s="105"/>
      <c r="X33" s="105"/>
      <c r="Y33" s="105"/>
      <c r="Z33" s="51"/>
      <c r="AA33" s="105"/>
      <c r="AB33" s="105"/>
      <c r="AC33" s="105"/>
      <c r="AD33" s="105"/>
      <c r="AE33" s="52"/>
      <c r="AF33" s="105"/>
      <c r="AG33" s="105"/>
      <c r="AH33" s="105"/>
      <c r="AI33" s="105"/>
      <c r="AJ33" s="51"/>
      <c r="AK33" s="105"/>
      <c r="AL33" s="105"/>
      <c r="AM33" s="105"/>
      <c r="AN33" s="105"/>
      <c r="AO33" s="51"/>
      <c r="AP33" s="105"/>
      <c r="AQ33" s="105"/>
      <c r="AR33" s="105"/>
      <c r="AS33" s="105"/>
      <c r="AT33" s="51"/>
      <c r="AU33" s="105"/>
      <c r="AV33" s="105"/>
      <c r="AW33" s="105"/>
      <c r="AX33" s="105"/>
      <c r="AY33" s="51"/>
      <c r="AZ33" s="105"/>
      <c r="BA33" s="105"/>
      <c r="BB33" s="105"/>
      <c r="BC33" s="105"/>
      <c r="BD33" s="51"/>
      <c r="BE33" s="105"/>
      <c r="BF33" s="105"/>
      <c r="BG33" s="105"/>
      <c r="BH33" s="105"/>
      <c r="BI33" s="51"/>
      <c r="BJ33" s="105"/>
      <c r="BK33" s="105"/>
      <c r="BL33" s="105"/>
      <c r="BM33" s="105"/>
      <c r="BN33" s="51"/>
      <c r="BO33" s="105"/>
      <c r="BP33" s="105"/>
      <c r="BQ33" s="105"/>
      <c r="BR33" s="105"/>
      <c r="BS33" s="51"/>
      <c r="BT33" s="105"/>
      <c r="BU33" s="105"/>
      <c r="BV33" s="105"/>
      <c r="BW33" s="105"/>
      <c r="BX33" s="51"/>
      <c r="BY33" s="5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54"/>
    </row>
    <row x14ac:dyDescent="0.25" r="34" customHeight="1" ht="18">
      <c r="A34" s="54"/>
      <c r="B34" s="50"/>
      <c r="C34" s="249"/>
      <c r="D34" s="249"/>
      <c r="E34" s="249"/>
      <c r="F34" s="249"/>
      <c r="G34" s="50"/>
      <c r="H34" s="52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52"/>
      <c r="V34" s="105"/>
      <c r="W34" s="105"/>
      <c r="X34" s="105"/>
      <c r="Y34" s="105"/>
      <c r="Z34" s="51"/>
      <c r="AA34" s="105"/>
      <c r="AB34" s="105"/>
      <c r="AC34" s="105"/>
      <c r="AD34" s="105"/>
      <c r="AE34" s="52"/>
      <c r="AF34" s="105"/>
      <c r="AG34" s="105"/>
      <c r="AH34" s="105"/>
      <c r="AI34" s="105"/>
      <c r="AJ34" s="51"/>
      <c r="AK34" s="105"/>
      <c r="AL34" s="105"/>
      <c r="AM34" s="105"/>
      <c r="AN34" s="105"/>
      <c r="AO34" s="51"/>
      <c r="AP34" s="105"/>
      <c r="AQ34" s="105"/>
      <c r="AR34" s="105"/>
      <c r="AS34" s="105"/>
      <c r="AT34" s="51"/>
      <c r="AU34" s="105"/>
      <c r="AV34" s="105"/>
      <c r="AW34" s="105"/>
      <c r="AX34" s="105"/>
      <c r="AY34" s="51"/>
      <c r="AZ34" s="105"/>
      <c r="BA34" s="105"/>
      <c r="BB34" s="105"/>
      <c r="BC34" s="105"/>
      <c r="BD34" s="51"/>
      <c r="BE34" s="105"/>
      <c r="BF34" s="105"/>
      <c r="BG34" s="105"/>
      <c r="BH34" s="105"/>
      <c r="BI34" s="51"/>
      <c r="BJ34" s="105"/>
      <c r="BK34" s="105"/>
      <c r="BL34" s="105"/>
      <c r="BM34" s="105"/>
      <c r="BN34" s="51"/>
      <c r="BO34" s="105"/>
      <c r="BP34" s="105"/>
      <c r="BQ34" s="105"/>
      <c r="BR34" s="105"/>
      <c r="BS34" s="51"/>
      <c r="BT34" s="105"/>
      <c r="BU34" s="105"/>
      <c r="BV34" s="105"/>
      <c r="BW34" s="105"/>
      <c r="BX34" s="51"/>
      <c r="BY34" s="5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54"/>
    </row>
    <row x14ac:dyDescent="0.25" r="35" customHeight="1" ht="18">
      <c r="A35" s="54"/>
      <c r="B35" s="50"/>
      <c r="C35" s="249"/>
      <c r="D35" s="249"/>
      <c r="E35" s="249"/>
      <c r="F35" s="249"/>
      <c r="G35" s="50"/>
      <c r="H35" s="183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52"/>
      <c r="V35" s="105"/>
      <c r="W35" s="105"/>
      <c r="X35" s="105"/>
      <c r="Y35" s="105"/>
      <c r="Z35" s="51"/>
      <c r="AA35" s="105"/>
      <c r="AB35" s="105"/>
      <c r="AC35" s="105"/>
      <c r="AD35" s="105"/>
      <c r="AE35" s="52"/>
      <c r="AF35" s="105"/>
      <c r="AG35" s="105"/>
      <c r="AH35" s="105"/>
      <c r="AI35" s="105"/>
      <c r="AJ35" s="51"/>
      <c r="AK35" s="62" t="s">
        <v>448</v>
      </c>
      <c r="AL35" s="105"/>
      <c r="AM35" s="105"/>
      <c r="AN35" s="105"/>
      <c r="AO35" s="51"/>
      <c r="AP35" s="105"/>
      <c r="AQ35" s="105"/>
      <c r="AR35" s="105"/>
      <c r="AS35" s="105"/>
      <c r="AT35" s="51"/>
      <c r="AU35" s="105"/>
      <c r="AV35" s="105"/>
      <c r="AW35" s="105"/>
      <c r="AX35" s="105"/>
      <c r="AY35" s="51"/>
      <c r="AZ35" s="105"/>
      <c r="BA35" s="105"/>
      <c r="BB35" s="105"/>
      <c r="BC35" s="105"/>
      <c r="BD35" s="51"/>
      <c r="BE35" s="105"/>
      <c r="BF35" s="105"/>
      <c r="BG35" s="105"/>
      <c r="BH35" s="105"/>
      <c r="BI35" s="51"/>
      <c r="BJ35" s="105"/>
      <c r="BK35" s="105"/>
      <c r="BL35" s="105"/>
      <c r="BM35" s="105"/>
      <c r="BN35" s="51"/>
      <c r="BO35" s="105"/>
      <c r="BP35" s="105"/>
      <c r="BQ35" s="105"/>
      <c r="BR35" s="105"/>
      <c r="BS35" s="51"/>
      <c r="BT35" s="105"/>
      <c r="BU35" s="105"/>
      <c r="BV35" s="105"/>
      <c r="BW35" s="105"/>
      <c r="BX35" s="51"/>
      <c r="BY35" s="5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54"/>
    </row>
    <row x14ac:dyDescent="0.25" r="36" customHeight="1" ht="18">
      <c r="A36" s="54"/>
      <c r="B36" s="50"/>
      <c r="C36" s="249"/>
      <c r="D36" s="249"/>
      <c r="E36" s="249"/>
      <c r="F36" s="249"/>
      <c r="G36" s="50"/>
      <c r="H36" s="52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52"/>
      <c r="V36" s="105"/>
      <c r="W36" s="105"/>
      <c r="X36" s="105"/>
      <c r="Y36" s="105"/>
      <c r="Z36" s="51"/>
      <c r="AA36" s="105"/>
      <c r="AB36" s="105"/>
      <c r="AC36" s="105"/>
      <c r="AD36" s="105"/>
      <c r="AE36" s="52"/>
      <c r="AF36" s="105"/>
      <c r="AG36" s="105"/>
      <c r="AH36" s="105"/>
      <c r="AI36" s="105"/>
      <c r="AJ36" s="51"/>
      <c r="AK36" s="105"/>
      <c r="AL36" s="105"/>
      <c r="AM36" s="105"/>
      <c r="AN36" s="105"/>
      <c r="AO36" s="51"/>
      <c r="AP36" s="105"/>
      <c r="AQ36" s="105"/>
      <c r="AR36" s="105"/>
      <c r="AS36" s="105"/>
      <c r="AT36" s="51"/>
      <c r="AU36" s="105"/>
      <c r="AV36" s="105"/>
      <c r="AW36" s="105"/>
      <c r="AX36" s="105"/>
      <c r="AY36" s="51"/>
      <c r="AZ36" s="105"/>
      <c r="BA36" s="105"/>
      <c r="BB36" s="105"/>
      <c r="BC36" s="105"/>
      <c r="BD36" s="51"/>
      <c r="BE36" s="105"/>
      <c r="BF36" s="105"/>
      <c r="BG36" s="105"/>
      <c r="BH36" s="105"/>
      <c r="BI36" s="51"/>
      <c r="BJ36" s="105"/>
      <c r="BK36" s="105"/>
      <c r="BL36" s="105"/>
      <c r="BM36" s="105"/>
      <c r="BN36" s="51"/>
      <c r="BO36" s="105"/>
      <c r="BP36" s="105"/>
      <c r="BQ36" s="105"/>
      <c r="BR36" s="105"/>
      <c r="BS36" s="51"/>
      <c r="BT36" s="105"/>
      <c r="BU36" s="105"/>
      <c r="BV36" s="105"/>
      <c r="BW36" s="105"/>
      <c r="BX36" s="51"/>
      <c r="BY36" s="5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54"/>
    </row>
    <row x14ac:dyDescent="0.25" r="37" customHeight="1" ht="18">
      <c r="A37" s="54"/>
      <c r="B37" s="50"/>
      <c r="C37" s="249"/>
      <c r="D37" s="249"/>
      <c r="E37" s="249"/>
      <c r="F37" s="249"/>
      <c r="G37" s="50"/>
      <c r="H37" s="52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52"/>
      <c r="V37" s="105"/>
      <c r="W37" s="105"/>
      <c r="X37" s="105"/>
      <c r="Y37" s="105"/>
      <c r="Z37" s="51"/>
      <c r="AA37" s="105"/>
      <c r="AB37" s="105"/>
      <c r="AC37" s="105"/>
      <c r="AD37" s="105"/>
      <c r="AE37" s="52"/>
      <c r="AF37" s="105"/>
      <c r="AG37" s="105"/>
      <c r="AH37" s="105"/>
      <c r="AI37" s="105"/>
      <c r="AJ37" s="51"/>
      <c r="AK37" s="105"/>
      <c r="AL37" s="105"/>
      <c r="AM37" s="105"/>
      <c r="AN37" s="105"/>
      <c r="AO37" s="51"/>
      <c r="AP37" s="105"/>
      <c r="AQ37" s="105"/>
      <c r="AR37" s="105"/>
      <c r="AS37" s="105"/>
      <c r="AT37" s="51"/>
      <c r="AU37" s="105"/>
      <c r="AV37" s="105"/>
      <c r="AW37" s="105"/>
      <c r="AX37" s="105"/>
      <c r="AY37" s="51"/>
      <c r="AZ37" s="105"/>
      <c r="BA37" s="105"/>
      <c r="BB37" s="105"/>
      <c r="BC37" s="105"/>
      <c r="BD37" s="51"/>
      <c r="BE37" s="105"/>
      <c r="BF37" s="105"/>
      <c r="BG37" s="105"/>
      <c r="BH37" s="105"/>
      <c r="BI37" s="51"/>
      <c r="BJ37" s="105"/>
      <c r="BK37" s="105"/>
      <c r="BL37" s="105"/>
      <c r="BM37" s="105"/>
      <c r="BN37" s="51"/>
      <c r="BO37" s="105"/>
      <c r="BP37" s="105"/>
      <c r="BQ37" s="105"/>
      <c r="BR37" s="105"/>
      <c r="BS37" s="51"/>
      <c r="BT37" s="105"/>
      <c r="BU37" s="105"/>
      <c r="BV37" s="105"/>
      <c r="BW37" s="105"/>
      <c r="BX37" s="51"/>
      <c r="BY37" s="5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54"/>
    </row>
    <row x14ac:dyDescent="0.25" r="38" customHeight="1" ht="18">
      <c r="A38" s="54"/>
      <c r="B38" s="50"/>
      <c r="C38" s="249"/>
      <c r="D38" s="249"/>
      <c r="E38" s="249"/>
      <c r="F38" s="249"/>
      <c r="G38" s="50"/>
      <c r="H38" s="52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52"/>
      <c r="V38" s="105"/>
      <c r="W38" s="105"/>
      <c r="X38" s="105"/>
      <c r="Y38" s="105"/>
      <c r="Z38" s="51"/>
      <c r="AA38" s="105"/>
      <c r="AB38" s="105"/>
      <c r="AC38" s="105"/>
      <c r="AD38" s="105"/>
      <c r="AE38" s="52"/>
      <c r="AF38" s="105"/>
      <c r="AG38" s="105"/>
      <c r="AH38" s="105"/>
      <c r="AI38" s="105"/>
      <c r="AJ38" s="51"/>
      <c r="AK38" s="105"/>
      <c r="AL38" s="105"/>
      <c r="AM38" s="105"/>
      <c r="AN38" s="105"/>
      <c r="AO38" s="51"/>
      <c r="AP38" s="105"/>
      <c r="AQ38" s="105"/>
      <c r="AR38" s="105"/>
      <c r="AS38" s="105"/>
      <c r="AT38" s="51"/>
      <c r="AU38" s="105"/>
      <c r="AV38" s="105"/>
      <c r="AW38" s="105"/>
      <c r="AX38" s="105"/>
      <c r="AY38" s="51"/>
      <c r="AZ38" s="105"/>
      <c r="BA38" s="105"/>
      <c r="BB38" s="105"/>
      <c r="BC38" s="105"/>
      <c r="BD38" s="51"/>
      <c r="BE38" s="105"/>
      <c r="BF38" s="105"/>
      <c r="BG38" s="105"/>
      <c r="BH38" s="105"/>
      <c r="BI38" s="51"/>
      <c r="BJ38" s="105"/>
      <c r="BK38" s="105"/>
      <c r="BL38" s="105"/>
      <c r="BM38" s="105"/>
      <c r="BN38" s="51"/>
      <c r="BO38" s="105"/>
      <c r="BP38" s="105"/>
      <c r="BQ38" s="105"/>
      <c r="BR38" s="105"/>
      <c r="BS38" s="51"/>
      <c r="BT38" s="105"/>
      <c r="BU38" s="105"/>
      <c r="BV38" s="105"/>
      <c r="BW38" s="105"/>
      <c r="BX38" s="51"/>
      <c r="BY38" s="5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54"/>
    </row>
    <row x14ac:dyDescent="0.25" r="39" customHeight="1" ht="18">
      <c r="A39" s="54"/>
      <c r="B39" s="50"/>
      <c r="C39" s="249"/>
      <c r="D39" s="249"/>
      <c r="E39" s="249"/>
      <c r="F39" s="249"/>
      <c r="G39" s="50"/>
      <c r="H39" s="52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52"/>
      <c r="V39" s="105"/>
      <c r="W39" s="105"/>
      <c r="X39" s="105"/>
      <c r="Y39" s="105"/>
      <c r="Z39" s="51"/>
      <c r="AA39" s="105"/>
      <c r="AB39" s="105"/>
      <c r="AC39" s="105"/>
      <c r="AD39" s="105"/>
      <c r="AE39" s="52"/>
      <c r="AF39" s="105"/>
      <c r="AG39" s="105"/>
      <c r="AH39" s="105"/>
      <c r="AI39" s="105"/>
      <c r="AJ39" s="51"/>
      <c r="AK39" s="105"/>
      <c r="AL39" s="105"/>
      <c r="AM39" s="105"/>
      <c r="AN39" s="105"/>
      <c r="AO39" s="51"/>
      <c r="AP39" s="105"/>
      <c r="AQ39" s="105"/>
      <c r="AR39" s="105"/>
      <c r="AS39" s="105"/>
      <c r="AT39" s="51"/>
      <c r="AU39" s="105"/>
      <c r="AV39" s="105"/>
      <c r="AW39" s="105"/>
      <c r="AX39" s="105"/>
      <c r="AY39" s="51"/>
      <c r="AZ39" s="105"/>
      <c r="BA39" s="105"/>
      <c r="BB39" s="105"/>
      <c r="BC39" s="105"/>
      <c r="BD39" s="51"/>
      <c r="BE39" s="105"/>
      <c r="BF39" s="105"/>
      <c r="BG39" s="105"/>
      <c r="BH39" s="105"/>
      <c r="BI39" s="51"/>
      <c r="BJ39" s="105"/>
      <c r="BK39" s="105"/>
      <c r="BL39" s="105"/>
      <c r="BM39" s="105"/>
      <c r="BN39" s="51"/>
      <c r="BO39" s="105"/>
      <c r="BP39" s="105"/>
      <c r="BQ39" s="105"/>
      <c r="BR39" s="105"/>
      <c r="BS39" s="51"/>
      <c r="BT39" s="105"/>
      <c r="BU39" s="105"/>
      <c r="BV39" s="105"/>
      <c r="BW39" s="105"/>
      <c r="BX39" s="51"/>
      <c r="BY39" s="5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54"/>
    </row>
    <row x14ac:dyDescent="0.25" r="40" customHeight="1" ht="18">
      <c r="A40" s="54"/>
      <c r="B40" s="50"/>
      <c r="C40" s="249"/>
      <c r="D40" s="249"/>
      <c r="E40" s="249"/>
      <c r="F40" s="249"/>
      <c r="G40" s="50"/>
      <c r="H40" s="52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52"/>
      <c r="V40" s="105"/>
      <c r="W40" s="105"/>
      <c r="X40" s="105"/>
      <c r="Y40" s="105"/>
      <c r="Z40" s="51"/>
      <c r="AA40" s="105"/>
      <c r="AB40" s="105"/>
      <c r="AC40" s="105"/>
      <c r="AD40" s="105"/>
      <c r="AE40" s="52"/>
      <c r="AF40" s="105"/>
      <c r="AG40" s="105"/>
      <c r="AH40" s="105"/>
      <c r="AI40" s="105"/>
      <c r="AJ40" s="51"/>
      <c r="AK40" s="105"/>
      <c r="AL40" s="105"/>
      <c r="AM40" s="105"/>
      <c r="AN40" s="105"/>
      <c r="AO40" s="51"/>
      <c r="AP40" s="105"/>
      <c r="AQ40" s="105"/>
      <c r="AR40" s="105"/>
      <c r="AS40" s="105"/>
      <c r="AT40" s="51"/>
      <c r="AU40" s="105"/>
      <c r="AV40" s="105"/>
      <c r="AW40" s="105"/>
      <c r="AX40" s="105"/>
      <c r="AY40" s="51"/>
      <c r="AZ40" s="105"/>
      <c r="BA40" s="105"/>
      <c r="BB40" s="105"/>
      <c r="BC40" s="105"/>
      <c r="BD40" s="51"/>
      <c r="BE40" s="105"/>
      <c r="BF40" s="105"/>
      <c r="BG40" s="105"/>
      <c r="BH40" s="105"/>
      <c r="BI40" s="51"/>
      <c r="BJ40" s="105"/>
      <c r="BK40" s="105"/>
      <c r="BL40" s="105"/>
      <c r="BM40" s="105"/>
      <c r="BN40" s="51"/>
      <c r="BO40" s="105"/>
      <c r="BP40" s="105"/>
      <c r="BQ40" s="105"/>
      <c r="BR40" s="105"/>
      <c r="BS40" s="51"/>
      <c r="BT40" s="105"/>
      <c r="BU40" s="105"/>
      <c r="BV40" s="105"/>
      <c r="BW40" s="105"/>
      <c r="BX40" s="51"/>
      <c r="BY40" s="5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54"/>
    </row>
    <row x14ac:dyDescent="0.25" r="41" customHeight="1" ht="18">
      <c r="A41" s="54"/>
      <c r="B41" s="50"/>
      <c r="C41" s="249"/>
      <c r="D41" s="249"/>
      <c r="E41" s="249"/>
      <c r="F41" s="249"/>
      <c r="G41" s="50"/>
      <c r="H41" s="52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52"/>
      <c r="V41" s="105"/>
      <c r="W41" s="105"/>
      <c r="X41" s="105"/>
      <c r="Y41" s="105"/>
      <c r="Z41" s="51"/>
      <c r="AA41" s="105"/>
      <c r="AB41" s="105"/>
      <c r="AC41" s="105"/>
      <c r="AD41" s="105"/>
      <c r="AE41" s="52"/>
      <c r="AF41" s="105"/>
      <c r="AG41" s="105"/>
      <c r="AH41" s="105"/>
      <c r="AI41" s="105"/>
      <c r="AJ41" s="51"/>
      <c r="AK41" s="105"/>
      <c r="AL41" s="105"/>
      <c r="AM41" s="105"/>
      <c r="AN41" s="105"/>
      <c r="AO41" s="51"/>
      <c r="AP41" s="105"/>
      <c r="AQ41" s="105"/>
      <c r="AR41" s="105"/>
      <c r="AS41" s="105"/>
      <c r="AT41" s="51"/>
      <c r="AU41" s="105"/>
      <c r="AV41" s="105"/>
      <c r="AW41" s="105"/>
      <c r="AX41" s="105"/>
      <c r="AY41" s="51"/>
      <c r="AZ41" s="105"/>
      <c r="BA41" s="105"/>
      <c r="BB41" s="105"/>
      <c r="BC41" s="105"/>
      <c r="BD41" s="51"/>
      <c r="BE41" s="105"/>
      <c r="BF41" s="105"/>
      <c r="BG41" s="105"/>
      <c r="BH41" s="105"/>
      <c r="BI41" s="51"/>
      <c r="BJ41" s="105"/>
      <c r="BK41" s="105"/>
      <c r="BL41" s="105"/>
      <c r="BM41" s="105"/>
      <c r="BN41" s="51"/>
      <c r="BO41" s="105"/>
      <c r="BP41" s="105"/>
      <c r="BQ41" s="105"/>
      <c r="BR41" s="105"/>
      <c r="BS41" s="51"/>
      <c r="BT41" s="105"/>
      <c r="BU41" s="105"/>
      <c r="BV41" s="105"/>
      <c r="BW41" s="105"/>
      <c r="BX41" s="51"/>
      <c r="BY41" s="5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54"/>
    </row>
    <row x14ac:dyDescent="0.25" r="42" customHeight="1" ht="18">
      <c r="A42" s="54"/>
      <c r="B42" s="50"/>
      <c r="C42" s="249"/>
      <c r="D42" s="249"/>
      <c r="E42" s="249"/>
      <c r="F42" s="249"/>
      <c r="G42" s="50"/>
      <c r="H42" s="52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52"/>
      <c r="V42" s="105"/>
      <c r="W42" s="105"/>
      <c r="X42" s="105"/>
      <c r="Y42" s="105"/>
      <c r="Z42" s="51"/>
      <c r="AA42" s="105"/>
      <c r="AB42" s="105"/>
      <c r="AC42" s="105"/>
      <c r="AD42" s="105"/>
      <c r="AE42" s="52"/>
      <c r="AF42" s="105"/>
      <c r="AG42" s="105"/>
      <c r="AH42" s="105"/>
      <c r="AI42" s="105"/>
      <c r="AJ42" s="51"/>
      <c r="AK42" s="105"/>
      <c r="AL42" s="105"/>
      <c r="AM42" s="105"/>
      <c r="AN42" s="105"/>
      <c r="AO42" s="51"/>
      <c r="AP42" s="105"/>
      <c r="AQ42" s="105"/>
      <c r="AR42" s="105"/>
      <c r="AS42" s="105"/>
      <c r="AT42" s="51"/>
      <c r="AU42" s="105"/>
      <c r="AV42" s="105"/>
      <c r="AW42" s="105"/>
      <c r="AX42" s="105"/>
      <c r="AY42" s="51"/>
      <c r="AZ42" s="105"/>
      <c r="BA42" s="105"/>
      <c r="BB42" s="105"/>
      <c r="BC42" s="105"/>
      <c r="BD42" s="51"/>
      <c r="BE42" s="105"/>
      <c r="BF42" s="105"/>
      <c r="BG42" s="105"/>
      <c r="BH42" s="105"/>
      <c r="BI42" s="51"/>
      <c r="BJ42" s="105"/>
      <c r="BK42" s="105"/>
      <c r="BL42" s="105"/>
      <c r="BM42" s="105"/>
      <c r="BN42" s="51"/>
      <c r="BO42" s="105"/>
      <c r="BP42" s="105"/>
      <c r="BQ42" s="105"/>
      <c r="BR42" s="105"/>
      <c r="BS42" s="51"/>
      <c r="BT42" s="105"/>
      <c r="BU42" s="105"/>
      <c r="BV42" s="105"/>
      <c r="BW42" s="105"/>
      <c r="BX42" s="51"/>
      <c r="BY42" s="5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54"/>
    </row>
    <row x14ac:dyDescent="0.25" r="43" customHeight="1" ht="18">
      <c r="A43" s="54"/>
      <c r="B43" s="50"/>
      <c r="C43" s="249"/>
      <c r="D43" s="249"/>
      <c r="E43" s="249"/>
      <c r="F43" s="249"/>
      <c r="G43" s="50"/>
      <c r="H43" s="52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52"/>
      <c r="V43" s="105"/>
      <c r="W43" s="105"/>
      <c r="X43" s="105"/>
      <c r="Y43" s="105"/>
      <c r="Z43" s="51"/>
      <c r="AA43" s="105"/>
      <c r="AB43" s="105"/>
      <c r="AC43" s="105"/>
      <c r="AD43" s="105"/>
      <c r="AE43" s="52"/>
      <c r="AF43" s="105"/>
      <c r="AG43" s="105"/>
      <c r="AH43" s="105"/>
      <c r="AI43" s="105"/>
      <c r="AJ43" s="51"/>
      <c r="AK43" s="105"/>
      <c r="AL43" s="105"/>
      <c r="AM43" s="105"/>
      <c r="AN43" s="105"/>
      <c r="AO43" s="51"/>
      <c r="AP43" s="105"/>
      <c r="AQ43" s="105"/>
      <c r="AR43" s="105"/>
      <c r="AS43" s="105"/>
      <c r="AT43" s="51"/>
      <c r="AU43" s="105"/>
      <c r="AV43" s="105"/>
      <c r="AW43" s="105"/>
      <c r="AX43" s="105"/>
      <c r="AY43" s="51"/>
      <c r="AZ43" s="105"/>
      <c r="BA43" s="105"/>
      <c r="BB43" s="105"/>
      <c r="BC43" s="105"/>
      <c r="BD43" s="51"/>
      <c r="BE43" s="105"/>
      <c r="BF43" s="105"/>
      <c r="BG43" s="105"/>
      <c r="BH43" s="105"/>
      <c r="BI43" s="51"/>
      <c r="BJ43" s="105"/>
      <c r="BK43" s="105"/>
      <c r="BL43" s="105"/>
      <c r="BM43" s="105"/>
      <c r="BN43" s="51"/>
      <c r="BO43" s="105"/>
      <c r="BP43" s="105"/>
      <c r="BQ43" s="105"/>
      <c r="BR43" s="105"/>
      <c r="BS43" s="51"/>
      <c r="BT43" s="105"/>
      <c r="BU43" s="105"/>
      <c r="BV43" s="105"/>
      <c r="BW43" s="105"/>
      <c r="BX43" s="51"/>
      <c r="BY43" s="5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54"/>
    </row>
    <row x14ac:dyDescent="0.25" r="44" customHeight="1" ht="18">
      <c r="A44" s="54"/>
      <c r="B44" s="50"/>
      <c r="C44" s="249"/>
      <c r="D44" s="249"/>
      <c r="E44" s="249"/>
      <c r="F44" s="249"/>
      <c r="G44" s="50"/>
      <c r="H44" s="52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52"/>
      <c r="V44" s="105"/>
      <c r="W44" s="105"/>
      <c r="X44" s="105"/>
      <c r="Y44" s="105"/>
      <c r="Z44" s="51"/>
      <c r="AA44" s="105"/>
      <c r="AB44" s="105"/>
      <c r="AC44" s="105"/>
      <c r="AD44" s="105"/>
      <c r="AE44" s="52"/>
      <c r="AF44" s="105"/>
      <c r="AG44" s="105"/>
      <c r="AH44" s="105"/>
      <c r="AI44" s="105"/>
      <c r="AJ44" s="51"/>
      <c r="AK44" s="105"/>
      <c r="AL44" s="105"/>
      <c r="AM44" s="105"/>
      <c r="AN44" s="105"/>
      <c r="AO44" s="51"/>
      <c r="AP44" s="105"/>
      <c r="AQ44" s="105"/>
      <c r="AR44" s="105"/>
      <c r="AS44" s="105"/>
      <c r="AT44" s="51"/>
      <c r="AU44" s="105"/>
      <c r="AV44" s="105"/>
      <c r="AW44" s="105"/>
      <c r="AX44" s="105"/>
      <c r="AY44" s="51"/>
      <c r="AZ44" s="105"/>
      <c r="BA44" s="105"/>
      <c r="BB44" s="105"/>
      <c r="BC44" s="105"/>
      <c r="BD44" s="51"/>
      <c r="BE44" s="105"/>
      <c r="BF44" s="105"/>
      <c r="BG44" s="105"/>
      <c r="BH44" s="105"/>
      <c r="BI44" s="51"/>
      <c r="BJ44" s="105"/>
      <c r="BK44" s="105"/>
      <c r="BL44" s="105"/>
      <c r="BM44" s="105"/>
      <c r="BN44" s="51"/>
      <c r="BO44" s="105"/>
      <c r="BP44" s="105"/>
      <c r="BQ44" s="105"/>
      <c r="BR44" s="105"/>
      <c r="BS44" s="51"/>
      <c r="BT44" s="105"/>
      <c r="BU44" s="105"/>
      <c r="BV44" s="105"/>
      <c r="BW44" s="105"/>
      <c r="BX44" s="51"/>
      <c r="BY44" s="5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54"/>
    </row>
    <row x14ac:dyDescent="0.25" r="45" customHeight="1" ht="18">
      <c r="A45" s="54"/>
      <c r="B45" s="50"/>
      <c r="C45" s="249"/>
      <c r="D45" s="249"/>
      <c r="E45" s="249"/>
      <c r="F45" s="249"/>
      <c r="G45" s="50"/>
      <c r="H45" s="52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52"/>
      <c r="V45" s="105"/>
      <c r="W45" s="105"/>
      <c r="X45" s="105"/>
      <c r="Y45" s="105"/>
      <c r="Z45" s="51"/>
      <c r="AA45" s="105"/>
      <c r="AB45" s="105"/>
      <c r="AC45" s="105"/>
      <c r="AD45" s="105"/>
      <c r="AE45" s="52"/>
      <c r="AF45" s="105"/>
      <c r="AG45" s="105"/>
      <c r="AH45" s="105"/>
      <c r="AI45" s="105"/>
      <c r="AJ45" s="51"/>
      <c r="AK45" s="105"/>
      <c r="AL45" s="105"/>
      <c r="AM45" s="105"/>
      <c r="AN45" s="105"/>
      <c r="AO45" s="51"/>
      <c r="AP45" s="105"/>
      <c r="AQ45" s="105"/>
      <c r="AR45" s="105"/>
      <c r="AS45" s="105"/>
      <c r="AT45" s="51"/>
      <c r="AU45" s="105"/>
      <c r="AV45" s="105"/>
      <c r="AW45" s="105"/>
      <c r="AX45" s="105"/>
      <c r="AY45" s="51"/>
      <c r="AZ45" s="105"/>
      <c r="BA45" s="105"/>
      <c r="BB45" s="105"/>
      <c r="BC45" s="105"/>
      <c r="BD45" s="51"/>
      <c r="BE45" s="105"/>
      <c r="BF45" s="105"/>
      <c r="BG45" s="105"/>
      <c r="BH45" s="105"/>
      <c r="BI45" s="51"/>
      <c r="BJ45" s="105"/>
      <c r="BK45" s="105"/>
      <c r="BL45" s="105"/>
      <c r="BM45" s="105"/>
      <c r="BN45" s="51"/>
      <c r="BO45" s="105"/>
      <c r="BP45" s="105"/>
      <c r="BQ45" s="105"/>
      <c r="BR45" s="105"/>
      <c r="BS45" s="51"/>
      <c r="BT45" s="105"/>
      <c r="BU45" s="105"/>
      <c r="BV45" s="105"/>
      <c r="BW45" s="105"/>
      <c r="BX45" s="51"/>
      <c r="BY45" s="5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54"/>
    </row>
    <row x14ac:dyDescent="0.25" r="46" customHeight="1" ht="18">
      <c r="A46" s="54"/>
      <c r="B46" s="50"/>
      <c r="C46" s="249"/>
      <c r="D46" s="249"/>
      <c r="E46" s="249"/>
      <c r="F46" s="249"/>
      <c r="G46" s="50"/>
      <c r="H46" s="52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52"/>
      <c r="V46" s="105"/>
      <c r="W46" s="105"/>
      <c r="X46" s="105"/>
      <c r="Y46" s="105"/>
      <c r="Z46" s="51"/>
      <c r="AA46" s="105"/>
      <c r="AB46" s="105"/>
      <c r="AC46" s="105"/>
      <c r="AD46" s="105"/>
      <c r="AE46" s="52"/>
      <c r="AF46" s="105"/>
      <c r="AG46" s="105"/>
      <c r="AH46" s="105"/>
      <c r="AI46" s="105"/>
      <c r="AJ46" s="51"/>
      <c r="AK46" s="105"/>
      <c r="AL46" s="105"/>
      <c r="AM46" s="105"/>
      <c r="AN46" s="105"/>
      <c r="AO46" s="51"/>
      <c r="AP46" s="105"/>
      <c r="AQ46" s="105"/>
      <c r="AR46" s="105"/>
      <c r="AS46" s="105"/>
      <c r="AT46" s="51"/>
      <c r="AU46" s="105"/>
      <c r="AV46" s="105"/>
      <c r="AW46" s="105"/>
      <c r="AX46" s="105"/>
      <c r="AY46" s="51"/>
      <c r="AZ46" s="105"/>
      <c r="BA46" s="105"/>
      <c r="BB46" s="105"/>
      <c r="BC46" s="105"/>
      <c r="BD46" s="51"/>
      <c r="BE46" s="105"/>
      <c r="BF46" s="105"/>
      <c r="BG46" s="105"/>
      <c r="BH46" s="105"/>
      <c r="BI46" s="51"/>
      <c r="BJ46" s="105"/>
      <c r="BK46" s="105"/>
      <c r="BL46" s="105"/>
      <c r="BM46" s="105"/>
      <c r="BN46" s="51"/>
      <c r="BO46" s="105"/>
      <c r="BP46" s="105"/>
      <c r="BQ46" s="105"/>
      <c r="BR46" s="105"/>
      <c r="BS46" s="51"/>
      <c r="BT46" s="105"/>
      <c r="BU46" s="105"/>
      <c r="BV46" s="105"/>
      <c r="BW46" s="105"/>
      <c r="BX46" s="51"/>
      <c r="BY46" s="5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54"/>
    </row>
    <row x14ac:dyDescent="0.25" r="47" customHeight="1" ht="18">
      <c r="A47" s="54"/>
      <c r="B47" s="50"/>
      <c r="C47" s="249"/>
      <c r="D47" s="249"/>
      <c r="E47" s="249"/>
      <c r="F47" s="249"/>
      <c r="G47" s="50"/>
      <c r="H47" s="52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52"/>
      <c r="V47" s="105"/>
      <c r="W47" s="105"/>
      <c r="X47" s="105"/>
      <c r="Y47" s="105"/>
      <c r="Z47" s="51"/>
      <c r="AA47" s="105"/>
      <c r="AB47" s="105"/>
      <c r="AC47" s="105"/>
      <c r="AD47" s="105"/>
      <c r="AE47" s="52"/>
      <c r="AF47" s="105"/>
      <c r="AG47" s="105"/>
      <c r="AH47" s="105"/>
      <c r="AI47" s="105"/>
      <c r="AJ47" s="51"/>
      <c r="AK47" s="105"/>
      <c r="AL47" s="105"/>
      <c r="AM47" s="105"/>
      <c r="AN47" s="105"/>
      <c r="AO47" s="51"/>
      <c r="AP47" s="105"/>
      <c r="AQ47" s="105"/>
      <c r="AR47" s="105"/>
      <c r="AS47" s="105"/>
      <c r="AT47" s="51"/>
      <c r="AU47" s="105"/>
      <c r="AV47" s="105"/>
      <c r="AW47" s="105"/>
      <c r="AX47" s="105"/>
      <c r="AY47" s="51"/>
      <c r="AZ47" s="105"/>
      <c r="BA47" s="105"/>
      <c r="BB47" s="105"/>
      <c r="BC47" s="105"/>
      <c r="BD47" s="51"/>
      <c r="BE47" s="105"/>
      <c r="BF47" s="105"/>
      <c r="BG47" s="105"/>
      <c r="BH47" s="105"/>
      <c r="BI47" s="51"/>
      <c r="BJ47" s="105"/>
      <c r="BK47" s="105"/>
      <c r="BL47" s="105"/>
      <c r="BM47" s="105"/>
      <c r="BN47" s="51"/>
      <c r="BO47" s="105"/>
      <c r="BP47" s="105"/>
      <c r="BQ47" s="105"/>
      <c r="BR47" s="105"/>
      <c r="BS47" s="51"/>
      <c r="BT47" s="105"/>
      <c r="BU47" s="105"/>
      <c r="BV47" s="105"/>
      <c r="BW47" s="105"/>
      <c r="BX47" s="51"/>
      <c r="BY47" s="5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54"/>
    </row>
    <row x14ac:dyDescent="0.25" r="48" customHeight="1" ht="18">
      <c r="A48" s="54"/>
      <c r="B48" s="50"/>
      <c r="C48" s="249"/>
      <c r="D48" s="249"/>
      <c r="E48" s="249"/>
      <c r="F48" s="249"/>
      <c r="G48" s="50"/>
      <c r="H48" s="52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52"/>
      <c r="V48" s="105"/>
      <c r="W48" s="105"/>
      <c r="X48" s="105"/>
      <c r="Y48" s="105"/>
      <c r="Z48" s="51"/>
      <c r="AA48" s="105"/>
      <c r="AB48" s="105"/>
      <c r="AC48" s="105"/>
      <c r="AD48" s="105"/>
      <c r="AE48" s="52"/>
      <c r="AF48" s="105"/>
      <c r="AG48" s="105"/>
      <c r="AH48" s="105"/>
      <c r="AI48" s="105"/>
      <c r="AJ48" s="51"/>
      <c r="AK48" s="105"/>
      <c r="AL48" s="105"/>
      <c r="AM48" s="105"/>
      <c r="AN48" s="105"/>
      <c r="AO48" s="51"/>
      <c r="AP48" s="105"/>
      <c r="AQ48" s="105"/>
      <c r="AR48" s="105"/>
      <c r="AS48" s="105"/>
      <c r="AT48" s="51"/>
      <c r="AU48" s="105"/>
      <c r="AV48" s="105"/>
      <c r="AW48" s="105"/>
      <c r="AX48" s="105"/>
      <c r="AY48" s="51"/>
      <c r="AZ48" s="105"/>
      <c r="BA48" s="105"/>
      <c r="BB48" s="105"/>
      <c r="BC48" s="105"/>
      <c r="BD48" s="51"/>
      <c r="BE48" s="105"/>
      <c r="BF48" s="105"/>
      <c r="BG48" s="105"/>
      <c r="BH48" s="105"/>
      <c r="BI48" s="51"/>
      <c r="BJ48" s="105"/>
      <c r="BK48" s="105"/>
      <c r="BL48" s="105"/>
      <c r="BM48" s="105"/>
      <c r="BN48" s="51"/>
      <c r="BO48" s="105"/>
      <c r="BP48" s="105"/>
      <c r="BQ48" s="105"/>
      <c r="BR48" s="105"/>
      <c r="BS48" s="51"/>
      <c r="BT48" s="105"/>
      <c r="BU48" s="105"/>
      <c r="BV48" s="105"/>
      <c r="BW48" s="105"/>
      <c r="BX48" s="51"/>
      <c r="BY48" s="5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54"/>
    </row>
    <row x14ac:dyDescent="0.25" r="49" customHeight="1" ht="18">
      <c r="A49" s="54"/>
      <c r="B49" s="50"/>
      <c r="C49" s="249"/>
      <c r="D49" s="249"/>
      <c r="E49" s="249"/>
      <c r="F49" s="249"/>
      <c r="G49" s="50"/>
      <c r="H49" s="52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52"/>
      <c r="V49" s="105"/>
      <c r="W49" s="105"/>
      <c r="X49" s="105"/>
      <c r="Y49" s="105"/>
      <c r="Z49" s="51"/>
      <c r="AA49" s="105"/>
      <c r="AB49" s="105"/>
      <c r="AC49" s="105"/>
      <c r="AD49" s="105"/>
      <c r="AE49" s="52"/>
      <c r="AF49" s="105"/>
      <c r="AG49" s="105"/>
      <c r="AH49" s="105"/>
      <c r="AI49" s="105"/>
      <c r="AJ49" s="51"/>
      <c r="AK49" s="105"/>
      <c r="AL49" s="105"/>
      <c r="AM49" s="105"/>
      <c r="AN49" s="105"/>
      <c r="AO49" s="51"/>
      <c r="AP49" s="105"/>
      <c r="AQ49" s="105"/>
      <c r="AR49" s="105"/>
      <c r="AS49" s="105"/>
      <c r="AT49" s="51"/>
      <c r="AU49" s="105"/>
      <c r="AV49" s="105"/>
      <c r="AW49" s="105"/>
      <c r="AX49" s="105"/>
      <c r="AY49" s="51"/>
      <c r="AZ49" s="105"/>
      <c r="BA49" s="105"/>
      <c r="BB49" s="105"/>
      <c r="BC49" s="105"/>
      <c r="BD49" s="51"/>
      <c r="BE49" s="105"/>
      <c r="BF49" s="105"/>
      <c r="BG49" s="105"/>
      <c r="BH49" s="105"/>
      <c r="BI49" s="51"/>
      <c r="BJ49" s="105"/>
      <c r="BK49" s="105"/>
      <c r="BL49" s="105"/>
      <c r="BM49" s="105"/>
      <c r="BN49" s="51"/>
      <c r="BO49" s="105"/>
      <c r="BP49" s="105"/>
      <c r="BQ49" s="105"/>
      <c r="BR49" s="105"/>
      <c r="BS49" s="51"/>
      <c r="BT49" s="105"/>
      <c r="BU49" s="105"/>
      <c r="BV49" s="105"/>
      <c r="BW49" s="105"/>
      <c r="BX49" s="51"/>
      <c r="BY49" s="5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54"/>
    </row>
    <row x14ac:dyDescent="0.25" r="50" customHeight="1" ht="18">
      <c r="A50" s="54"/>
      <c r="B50" s="50"/>
      <c r="C50" s="249"/>
      <c r="D50" s="249"/>
      <c r="E50" s="249"/>
      <c r="F50" s="249"/>
      <c r="G50" s="50"/>
      <c r="H50" s="52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52"/>
      <c r="V50" s="105"/>
      <c r="W50" s="105"/>
      <c r="X50" s="105"/>
      <c r="Y50" s="105"/>
      <c r="Z50" s="51"/>
      <c r="AA50" s="105"/>
      <c r="AB50" s="105"/>
      <c r="AC50" s="105"/>
      <c r="AD50" s="105"/>
      <c r="AE50" s="52"/>
      <c r="AF50" s="105"/>
      <c r="AG50" s="105"/>
      <c r="AH50" s="105"/>
      <c r="AI50" s="105"/>
      <c r="AJ50" s="51"/>
      <c r="AK50" s="105"/>
      <c r="AL50" s="105"/>
      <c r="AM50" s="105"/>
      <c r="AN50" s="105"/>
      <c r="AO50" s="51"/>
      <c r="AP50" s="105"/>
      <c r="AQ50" s="105"/>
      <c r="AR50" s="105"/>
      <c r="AS50" s="105"/>
      <c r="AT50" s="51"/>
      <c r="AU50" s="105"/>
      <c r="AV50" s="105"/>
      <c r="AW50" s="105"/>
      <c r="AX50" s="105"/>
      <c r="AY50" s="51"/>
      <c r="AZ50" s="105"/>
      <c r="BA50" s="105"/>
      <c r="BB50" s="105"/>
      <c r="BC50" s="105"/>
      <c r="BD50" s="51"/>
      <c r="BE50" s="105"/>
      <c r="BF50" s="105"/>
      <c r="BG50" s="105"/>
      <c r="BH50" s="105"/>
      <c r="BI50" s="51"/>
      <c r="BJ50" s="105"/>
      <c r="BK50" s="105"/>
      <c r="BL50" s="105"/>
      <c r="BM50" s="105"/>
      <c r="BN50" s="51"/>
      <c r="BO50" s="105"/>
      <c r="BP50" s="105"/>
      <c r="BQ50" s="105"/>
      <c r="BR50" s="105"/>
      <c r="BS50" s="51"/>
      <c r="BT50" s="105"/>
      <c r="BU50" s="105"/>
      <c r="BV50" s="105"/>
      <c r="BW50" s="105"/>
      <c r="BX50" s="51"/>
      <c r="BY50" s="5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54"/>
    </row>
    <row x14ac:dyDescent="0.25" r="51" customHeight="1" ht="18">
      <c r="A51" s="54"/>
      <c r="B51" s="50"/>
      <c r="C51" s="249"/>
      <c r="D51" s="249"/>
      <c r="E51" s="249"/>
      <c r="F51" s="249"/>
      <c r="G51" s="50"/>
      <c r="H51" s="52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52"/>
      <c r="V51" s="105"/>
      <c r="W51" s="105"/>
      <c r="X51" s="105"/>
      <c r="Y51" s="105"/>
      <c r="Z51" s="51"/>
      <c r="AA51" s="105"/>
      <c r="AB51" s="105"/>
      <c r="AC51" s="105"/>
      <c r="AD51" s="105"/>
      <c r="AE51" s="52"/>
      <c r="AF51" s="105"/>
      <c r="AG51" s="105"/>
      <c r="AH51" s="105"/>
      <c r="AI51" s="105"/>
      <c r="AJ51" s="51"/>
      <c r="AK51" s="105"/>
      <c r="AL51" s="105"/>
      <c r="AM51" s="105"/>
      <c r="AN51" s="105"/>
      <c r="AO51" s="51"/>
      <c r="AP51" s="105"/>
      <c r="AQ51" s="105"/>
      <c r="AR51" s="105"/>
      <c r="AS51" s="105"/>
      <c r="AT51" s="51"/>
      <c r="AU51" s="105"/>
      <c r="AV51" s="105"/>
      <c r="AW51" s="105"/>
      <c r="AX51" s="105"/>
      <c r="AY51" s="51"/>
      <c r="AZ51" s="105"/>
      <c r="BA51" s="105"/>
      <c r="BB51" s="105"/>
      <c r="BC51" s="105"/>
      <c r="BD51" s="51"/>
      <c r="BE51" s="105"/>
      <c r="BF51" s="105"/>
      <c r="BG51" s="105"/>
      <c r="BH51" s="105"/>
      <c r="BI51" s="51"/>
      <c r="BJ51" s="105"/>
      <c r="BK51" s="105"/>
      <c r="BL51" s="105"/>
      <c r="BM51" s="105"/>
      <c r="BN51" s="51"/>
      <c r="BO51" s="105"/>
      <c r="BP51" s="105"/>
      <c r="BQ51" s="105"/>
      <c r="BR51" s="105"/>
      <c r="BS51" s="51"/>
      <c r="BT51" s="105"/>
      <c r="BU51" s="105"/>
      <c r="BV51" s="105"/>
      <c r="BW51" s="105"/>
      <c r="BX51" s="51"/>
      <c r="BY51" s="5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54"/>
    </row>
    <row x14ac:dyDescent="0.25" r="52" customHeight="1" ht="18">
      <c r="A52" s="54"/>
      <c r="B52" s="50"/>
      <c r="C52" s="249"/>
      <c r="D52" s="249"/>
      <c r="E52" s="249"/>
      <c r="F52" s="249"/>
      <c r="G52" s="50"/>
      <c r="H52" s="52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52"/>
      <c r="V52" s="105"/>
      <c r="W52" s="105"/>
      <c r="X52" s="105"/>
      <c r="Y52" s="105"/>
      <c r="Z52" s="51"/>
      <c r="AA52" s="105"/>
      <c r="AB52" s="105"/>
      <c r="AC52" s="105"/>
      <c r="AD52" s="105"/>
      <c r="AE52" s="52"/>
      <c r="AF52" s="105"/>
      <c r="AG52" s="105"/>
      <c r="AH52" s="105"/>
      <c r="AI52" s="105"/>
      <c r="AJ52" s="51"/>
      <c r="AK52" s="105"/>
      <c r="AL52" s="105"/>
      <c r="AM52" s="105"/>
      <c r="AN52" s="105"/>
      <c r="AO52" s="51"/>
      <c r="AP52" s="105"/>
      <c r="AQ52" s="105"/>
      <c r="AR52" s="105"/>
      <c r="AS52" s="105"/>
      <c r="AT52" s="51"/>
      <c r="AU52" s="105"/>
      <c r="AV52" s="105"/>
      <c r="AW52" s="105"/>
      <c r="AX52" s="105"/>
      <c r="AY52" s="51"/>
      <c r="AZ52" s="105"/>
      <c r="BA52" s="105"/>
      <c r="BB52" s="105"/>
      <c r="BC52" s="105"/>
      <c r="BD52" s="51"/>
      <c r="BE52" s="105"/>
      <c r="BF52" s="105"/>
      <c r="BG52" s="105"/>
      <c r="BH52" s="105"/>
      <c r="BI52" s="51"/>
      <c r="BJ52" s="105"/>
      <c r="BK52" s="105"/>
      <c r="BL52" s="105"/>
      <c r="BM52" s="105"/>
      <c r="BN52" s="51"/>
      <c r="BO52" s="105"/>
      <c r="BP52" s="105"/>
      <c r="BQ52" s="105"/>
      <c r="BR52" s="105"/>
      <c r="BS52" s="51"/>
      <c r="BT52" s="105"/>
      <c r="BU52" s="105"/>
      <c r="BV52" s="105"/>
      <c r="BW52" s="105"/>
      <c r="BX52" s="51"/>
      <c r="BY52" s="5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54"/>
    </row>
    <row x14ac:dyDescent="0.25" r="53" customHeight="1" ht="18">
      <c r="A53" s="54"/>
      <c r="B53" s="50"/>
      <c r="C53" s="249"/>
      <c r="D53" s="249"/>
      <c r="E53" s="249"/>
      <c r="F53" s="249"/>
      <c r="G53" s="50"/>
      <c r="H53" s="52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52"/>
      <c r="V53" s="105"/>
      <c r="W53" s="105"/>
      <c r="X53" s="105"/>
      <c r="Y53" s="105"/>
      <c r="Z53" s="51"/>
      <c r="AA53" s="105"/>
      <c r="AB53" s="105"/>
      <c r="AC53" s="105"/>
      <c r="AD53" s="105"/>
      <c r="AE53" s="52"/>
      <c r="AF53" s="105"/>
      <c r="AG53" s="105"/>
      <c r="AH53" s="105"/>
      <c r="AI53" s="105"/>
      <c r="AJ53" s="51"/>
      <c r="AK53" s="105"/>
      <c r="AL53" s="105"/>
      <c r="AM53" s="105"/>
      <c r="AN53" s="105"/>
      <c r="AO53" s="51"/>
      <c r="AP53" s="105"/>
      <c r="AQ53" s="105"/>
      <c r="AR53" s="105"/>
      <c r="AS53" s="105"/>
      <c r="AT53" s="51"/>
      <c r="AU53" s="105"/>
      <c r="AV53" s="105"/>
      <c r="AW53" s="105"/>
      <c r="AX53" s="105"/>
      <c r="AY53" s="51"/>
      <c r="AZ53" s="105"/>
      <c r="BA53" s="105"/>
      <c r="BB53" s="105"/>
      <c r="BC53" s="105"/>
      <c r="BD53" s="51"/>
      <c r="BE53" s="105"/>
      <c r="BF53" s="105"/>
      <c r="BG53" s="105"/>
      <c r="BH53" s="105"/>
      <c r="BI53" s="51"/>
      <c r="BJ53" s="105"/>
      <c r="BK53" s="105"/>
      <c r="BL53" s="105"/>
      <c r="BM53" s="105"/>
      <c r="BN53" s="51"/>
      <c r="BO53" s="105"/>
      <c r="BP53" s="105"/>
      <c r="BQ53" s="105"/>
      <c r="BR53" s="105"/>
      <c r="BS53" s="51"/>
      <c r="BT53" s="105"/>
      <c r="BU53" s="105"/>
      <c r="BV53" s="105"/>
      <c r="BW53" s="105"/>
      <c r="BX53" s="51"/>
      <c r="BY53" s="5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54"/>
    </row>
    <row x14ac:dyDescent="0.25" r="54" customHeight="1" ht="18">
      <c r="A54" s="54"/>
      <c r="B54" s="50"/>
      <c r="C54" s="249"/>
      <c r="D54" s="249"/>
      <c r="E54" s="249"/>
      <c r="F54" s="249"/>
      <c r="G54" s="50"/>
      <c r="H54" s="52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52"/>
      <c r="V54" s="105"/>
      <c r="W54" s="105"/>
      <c r="X54" s="105"/>
      <c r="Y54" s="105"/>
      <c r="Z54" s="51"/>
      <c r="AA54" s="105"/>
      <c r="AB54" s="105"/>
      <c r="AC54" s="105"/>
      <c r="AD54" s="105"/>
      <c r="AE54" s="52"/>
      <c r="AF54" s="105"/>
      <c r="AG54" s="105"/>
      <c r="AH54" s="105"/>
      <c r="AI54" s="105"/>
      <c r="AJ54" s="51"/>
      <c r="AK54" s="105"/>
      <c r="AL54" s="105"/>
      <c r="AM54" s="105"/>
      <c r="AN54" s="105"/>
      <c r="AO54" s="51"/>
      <c r="AP54" s="105"/>
      <c r="AQ54" s="105"/>
      <c r="AR54" s="105"/>
      <c r="AS54" s="105"/>
      <c r="AT54" s="51"/>
      <c r="AU54" s="105"/>
      <c r="AV54" s="105"/>
      <c r="AW54" s="105"/>
      <c r="AX54" s="105"/>
      <c r="AY54" s="51"/>
      <c r="AZ54" s="105"/>
      <c r="BA54" s="105"/>
      <c r="BB54" s="105"/>
      <c r="BC54" s="105"/>
      <c r="BD54" s="51"/>
      <c r="BE54" s="105"/>
      <c r="BF54" s="105"/>
      <c r="BG54" s="105"/>
      <c r="BH54" s="105"/>
      <c r="BI54" s="51"/>
      <c r="BJ54" s="105"/>
      <c r="BK54" s="105"/>
      <c r="BL54" s="105"/>
      <c r="BM54" s="105"/>
      <c r="BN54" s="51"/>
      <c r="BO54" s="105"/>
      <c r="BP54" s="105"/>
      <c r="BQ54" s="105"/>
      <c r="BR54" s="105"/>
      <c r="BS54" s="51"/>
      <c r="BT54" s="105"/>
      <c r="BU54" s="105"/>
      <c r="BV54" s="105"/>
      <c r="BW54" s="105"/>
      <c r="BX54" s="51"/>
      <c r="BY54" s="5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54"/>
    </row>
    <row x14ac:dyDescent="0.25" r="55" customHeight="1" ht="18">
      <c r="A55" s="54"/>
      <c r="B55" s="50"/>
      <c r="C55" s="249"/>
      <c r="D55" s="249"/>
      <c r="E55" s="249"/>
      <c r="F55" s="249"/>
      <c r="G55" s="50"/>
      <c r="H55" s="52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52"/>
      <c r="V55" s="105"/>
      <c r="W55" s="105"/>
      <c r="X55" s="105"/>
      <c r="Y55" s="105"/>
      <c r="Z55" s="51"/>
      <c r="AA55" s="105"/>
      <c r="AB55" s="105"/>
      <c r="AC55" s="105"/>
      <c r="AD55" s="105"/>
      <c r="AE55" s="52"/>
      <c r="AF55" s="105"/>
      <c r="AG55" s="105"/>
      <c r="AH55" s="105"/>
      <c r="AI55" s="105"/>
      <c r="AJ55" s="51"/>
      <c r="AK55" s="105"/>
      <c r="AL55" s="105"/>
      <c r="AM55" s="105"/>
      <c r="AN55" s="105"/>
      <c r="AO55" s="51"/>
      <c r="AP55" s="105"/>
      <c r="AQ55" s="105"/>
      <c r="AR55" s="105"/>
      <c r="AS55" s="105"/>
      <c r="AT55" s="51"/>
      <c r="AU55" s="105"/>
      <c r="AV55" s="105"/>
      <c r="AW55" s="105"/>
      <c r="AX55" s="105"/>
      <c r="AY55" s="51"/>
      <c r="AZ55" s="105"/>
      <c r="BA55" s="105"/>
      <c r="BB55" s="105"/>
      <c r="BC55" s="105"/>
      <c r="BD55" s="51"/>
      <c r="BE55" s="105"/>
      <c r="BF55" s="105"/>
      <c r="BG55" s="105"/>
      <c r="BH55" s="105"/>
      <c r="BI55" s="51"/>
      <c r="BJ55" s="105"/>
      <c r="BK55" s="105"/>
      <c r="BL55" s="105"/>
      <c r="BM55" s="105"/>
      <c r="BN55" s="51"/>
      <c r="BO55" s="105"/>
      <c r="BP55" s="105"/>
      <c r="BQ55" s="105"/>
      <c r="BR55" s="105"/>
      <c r="BS55" s="51"/>
      <c r="BT55" s="105"/>
      <c r="BU55" s="105"/>
      <c r="BV55" s="105"/>
      <c r="BW55" s="105"/>
      <c r="BX55" s="51"/>
      <c r="BY55" s="5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54"/>
    </row>
    <row x14ac:dyDescent="0.25" r="56" customHeight="1" ht="18">
      <c r="A56" s="54"/>
      <c r="B56" s="50"/>
      <c r="C56" s="249"/>
      <c r="D56" s="249"/>
      <c r="E56" s="249"/>
      <c r="F56" s="249"/>
      <c r="G56" s="50"/>
      <c r="H56" s="52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52"/>
      <c r="V56" s="105"/>
      <c r="W56" s="105"/>
      <c r="X56" s="105"/>
      <c r="Y56" s="105"/>
      <c r="Z56" s="51"/>
      <c r="AA56" s="105"/>
      <c r="AB56" s="105"/>
      <c r="AC56" s="105"/>
      <c r="AD56" s="105"/>
      <c r="AE56" s="52"/>
      <c r="AF56" s="105"/>
      <c r="AG56" s="105"/>
      <c r="AH56" s="105"/>
      <c r="AI56" s="105"/>
      <c r="AJ56" s="51"/>
      <c r="AK56" s="105"/>
      <c r="AL56" s="105"/>
      <c r="AM56" s="105"/>
      <c r="AN56" s="105"/>
      <c r="AO56" s="51"/>
      <c r="AP56" s="105"/>
      <c r="AQ56" s="105"/>
      <c r="AR56" s="105"/>
      <c r="AS56" s="105"/>
      <c r="AT56" s="51"/>
      <c r="AU56" s="105"/>
      <c r="AV56" s="105"/>
      <c r="AW56" s="105"/>
      <c r="AX56" s="105"/>
      <c r="AY56" s="51"/>
      <c r="AZ56" s="105"/>
      <c r="BA56" s="105"/>
      <c r="BB56" s="105"/>
      <c r="BC56" s="105"/>
      <c r="BD56" s="51"/>
      <c r="BE56" s="105"/>
      <c r="BF56" s="105"/>
      <c r="BG56" s="105"/>
      <c r="BH56" s="105"/>
      <c r="BI56" s="51"/>
      <c r="BJ56" s="105"/>
      <c r="BK56" s="105"/>
      <c r="BL56" s="105"/>
      <c r="BM56" s="105"/>
      <c r="BN56" s="51"/>
      <c r="BO56" s="105"/>
      <c r="BP56" s="105"/>
      <c r="BQ56" s="105"/>
      <c r="BR56" s="105"/>
      <c r="BS56" s="51"/>
      <c r="BT56" s="105"/>
      <c r="BU56" s="105"/>
      <c r="BV56" s="105"/>
      <c r="BW56" s="105"/>
      <c r="BX56" s="51"/>
      <c r="BY56" s="5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</row>
    <row x14ac:dyDescent="0.25" r="57" customHeight="1" ht="18">
      <c r="A57" s="54"/>
      <c r="B57" s="50"/>
      <c r="C57" s="249"/>
      <c r="D57" s="249"/>
      <c r="E57" s="249"/>
      <c r="F57" s="249"/>
      <c r="G57" s="50"/>
      <c r="H57" s="52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52"/>
      <c r="V57" s="105"/>
      <c r="W57" s="105"/>
      <c r="X57" s="105"/>
      <c r="Y57" s="105"/>
      <c r="Z57" s="51"/>
      <c r="AA57" s="105"/>
      <c r="AB57" s="105"/>
      <c r="AC57" s="105"/>
      <c r="AD57" s="105"/>
      <c r="AE57" s="52"/>
      <c r="AF57" s="105"/>
      <c r="AG57" s="105"/>
      <c r="AH57" s="105"/>
      <c r="AI57" s="105"/>
      <c r="AJ57" s="51"/>
      <c r="AK57" s="105"/>
      <c r="AL57" s="105"/>
      <c r="AM57" s="105"/>
      <c r="AN57" s="105"/>
      <c r="AO57" s="51"/>
      <c r="AP57" s="105"/>
      <c r="AQ57" s="105"/>
      <c r="AR57" s="105"/>
      <c r="AS57" s="105"/>
      <c r="AT57" s="51"/>
      <c r="AU57" s="105"/>
      <c r="AV57" s="105"/>
      <c r="AW57" s="105"/>
      <c r="AX57" s="105"/>
      <c r="AY57" s="51"/>
      <c r="AZ57" s="105"/>
      <c r="BA57" s="105"/>
      <c r="BB57" s="105"/>
      <c r="BC57" s="105"/>
      <c r="BD57" s="51"/>
      <c r="BE57" s="105"/>
      <c r="BF57" s="105"/>
      <c r="BG57" s="105"/>
      <c r="BH57" s="105"/>
      <c r="BI57" s="51"/>
      <c r="BJ57" s="105"/>
      <c r="BK57" s="105"/>
      <c r="BL57" s="105"/>
      <c r="BM57" s="105"/>
      <c r="BN57" s="51"/>
      <c r="BO57" s="105"/>
      <c r="BP57" s="105"/>
      <c r="BQ57" s="105"/>
      <c r="BR57" s="105"/>
      <c r="BS57" s="51"/>
      <c r="BT57" s="105"/>
      <c r="BU57" s="105"/>
      <c r="BV57" s="105"/>
      <c r="BW57" s="105"/>
      <c r="BX57" s="51"/>
      <c r="BY57" s="5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</row>
    <row x14ac:dyDescent="0.25" r="58" customHeight="1" ht="18">
      <c r="A58" s="54"/>
      <c r="B58" s="50"/>
      <c r="C58" s="249"/>
      <c r="D58" s="249"/>
      <c r="E58" s="249"/>
      <c r="F58" s="249"/>
      <c r="G58" s="50"/>
      <c r="H58" s="52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52"/>
      <c r="V58" s="105"/>
      <c r="W58" s="105"/>
      <c r="X58" s="105"/>
      <c r="Y58" s="105"/>
      <c r="Z58" s="51"/>
      <c r="AA58" s="105"/>
      <c r="AB58" s="105"/>
      <c r="AC58" s="105"/>
      <c r="AD58" s="105"/>
      <c r="AE58" s="52"/>
      <c r="AF58" s="105"/>
      <c r="AG58" s="105"/>
      <c r="AH58" s="105"/>
      <c r="AI58" s="105"/>
      <c r="AJ58" s="51"/>
      <c r="AK58" s="105"/>
      <c r="AL58" s="105"/>
      <c r="AM58" s="105"/>
      <c r="AN58" s="105"/>
      <c r="AO58" s="51"/>
      <c r="AP58" s="105"/>
      <c r="AQ58" s="105"/>
      <c r="AR58" s="105"/>
      <c r="AS58" s="105"/>
      <c r="AT58" s="51"/>
      <c r="AU58" s="105"/>
      <c r="AV58" s="105"/>
      <c r="AW58" s="105"/>
      <c r="AX58" s="105"/>
      <c r="AY58" s="51"/>
      <c r="AZ58" s="105"/>
      <c r="BA58" s="105"/>
      <c r="BB58" s="105"/>
      <c r="BC58" s="105"/>
      <c r="BD58" s="51"/>
      <c r="BE58" s="105"/>
      <c r="BF58" s="105"/>
      <c r="BG58" s="105"/>
      <c r="BH58" s="105"/>
      <c r="BI58" s="51"/>
      <c r="BJ58" s="105"/>
      <c r="BK58" s="105"/>
      <c r="BL58" s="105"/>
      <c r="BM58" s="105"/>
      <c r="BN58" s="51"/>
      <c r="BO58" s="105"/>
      <c r="BP58" s="105"/>
      <c r="BQ58" s="105"/>
      <c r="BR58" s="105"/>
      <c r="BS58" s="51"/>
      <c r="BT58" s="105"/>
      <c r="BU58" s="105"/>
      <c r="BV58" s="105"/>
      <c r="BW58" s="105"/>
      <c r="BX58" s="51"/>
      <c r="BY58" s="5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</row>
    <row x14ac:dyDescent="0.25" r="59" customHeight="1" ht="18">
      <c r="A59" s="54"/>
      <c r="B59" s="50"/>
      <c r="C59" s="249"/>
      <c r="D59" s="249"/>
      <c r="E59" s="249"/>
      <c r="F59" s="249"/>
      <c r="G59" s="50"/>
      <c r="H59" s="52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52"/>
      <c r="V59" s="105"/>
      <c r="W59" s="105"/>
      <c r="X59" s="105"/>
      <c r="Y59" s="105"/>
      <c r="Z59" s="51"/>
      <c r="AA59" s="105"/>
      <c r="AB59" s="105"/>
      <c r="AC59" s="105"/>
      <c r="AD59" s="105"/>
      <c r="AE59" s="52"/>
      <c r="AF59" s="105"/>
      <c r="AG59" s="105"/>
      <c r="AH59" s="105"/>
      <c r="AI59" s="105"/>
      <c r="AJ59" s="51"/>
      <c r="AK59" s="105"/>
      <c r="AL59" s="105"/>
      <c r="AM59" s="105"/>
      <c r="AN59" s="105"/>
      <c r="AO59" s="51"/>
      <c r="AP59" s="105"/>
      <c r="AQ59" s="105"/>
      <c r="AR59" s="105"/>
      <c r="AS59" s="105"/>
      <c r="AT59" s="51"/>
      <c r="AU59" s="105"/>
      <c r="AV59" s="105"/>
      <c r="AW59" s="105"/>
      <c r="AX59" s="105"/>
      <c r="AY59" s="51"/>
      <c r="AZ59" s="105"/>
      <c r="BA59" s="105"/>
      <c r="BB59" s="105"/>
      <c r="BC59" s="105"/>
      <c r="BD59" s="51"/>
      <c r="BE59" s="105"/>
      <c r="BF59" s="105"/>
      <c r="BG59" s="105"/>
      <c r="BH59" s="105"/>
      <c r="BI59" s="51"/>
      <c r="BJ59" s="105"/>
      <c r="BK59" s="105"/>
      <c r="BL59" s="105"/>
      <c r="BM59" s="105"/>
      <c r="BN59" s="51"/>
      <c r="BO59" s="105"/>
      <c r="BP59" s="105"/>
      <c r="BQ59" s="105"/>
      <c r="BR59" s="105"/>
      <c r="BS59" s="51"/>
      <c r="BT59" s="105"/>
      <c r="BU59" s="105"/>
      <c r="BV59" s="105"/>
      <c r="BW59" s="105"/>
      <c r="BX59" s="51"/>
      <c r="BY59" s="5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</row>
    <row x14ac:dyDescent="0.25" r="60" customHeight="1" ht="18">
      <c r="A60" s="54"/>
      <c r="B60" s="50"/>
      <c r="C60" s="249"/>
      <c r="D60" s="249"/>
      <c r="E60" s="249"/>
      <c r="F60" s="249"/>
      <c r="G60" s="50"/>
      <c r="H60" s="52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52"/>
      <c r="V60" s="105"/>
      <c r="W60" s="105"/>
      <c r="X60" s="105"/>
      <c r="Y60" s="105"/>
      <c r="Z60" s="51"/>
      <c r="AA60" s="105"/>
      <c r="AB60" s="105"/>
      <c r="AC60" s="105"/>
      <c r="AD60" s="105"/>
      <c r="AE60" s="52"/>
      <c r="AF60" s="105"/>
      <c r="AG60" s="105"/>
      <c r="AH60" s="105"/>
      <c r="AI60" s="105"/>
      <c r="AJ60" s="51"/>
      <c r="AK60" s="105"/>
      <c r="AL60" s="105"/>
      <c r="AM60" s="105"/>
      <c r="AN60" s="105"/>
      <c r="AO60" s="51"/>
      <c r="AP60" s="105"/>
      <c r="AQ60" s="105"/>
      <c r="AR60" s="105"/>
      <c r="AS60" s="105"/>
      <c r="AT60" s="51"/>
      <c r="AU60" s="105"/>
      <c r="AV60" s="105"/>
      <c r="AW60" s="105"/>
      <c r="AX60" s="105"/>
      <c r="AY60" s="51"/>
      <c r="AZ60" s="105"/>
      <c r="BA60" s="105"/>
      <c r="BB60" s="105"/>
      <c r="BC60" s="105"/>
      <c r="BD60" s="51"/>
      <c r="BE60" s="105"/>
      <c r="BF60" s="105"/>
      <c r="BG60" s="105"/>
      <c r="BH60" s="105"/>
      <c r="BI60" s="51"/>
      <c r="BJ60" s="105"/>
      <c r="BK60" s="105"/>
      <c r="BL60" s="105"/>
      <c r="BM60" s="105"/>
      <c r="BN60" s="51"/>
      <c r="BO60" s="105"/>
      <c r="BP60" s="105"/>
      <c r="BQ60" s="105"/>
      <c r="BR60" s="105"/>
      <c r="BS60" s="51"/>
      <c r="BT60" s="105"/>
      <c r="BU60" s="105"/>
      <c r="BV60" s="105"/>
      <c r="BW60" s="105"/>
      <c r="BX60" s="51"/>
      <c r="BY60" s="5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</row>
    <row x14ac:dyDescent="0.25" r="61" customHeight="1" ht="18">
      <c r="A61" s="54"/>
      <c r="B61" s="50"/>
      <c r="C61" s="249"/>
      <c r="D61" s="249"/>
      <c r="E61" s="249"/>
      <c r="F61" s="249"/>
      <c r="G61" s="50"/>
      <c r="H61" s="52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52"/>
      <c r="V61" s="105"/>
      <c r="W61" s="105"/>
      <c r="X61" s="105"/>
      <c r="Y61" s="105"/>
      <c r="Z61" s="51"/>
      <c r="AA61" s="105"/>
      <c r="AB61" s="105"/>
      <c r="AC61" s="105"/>
      <c r="AD61" s="105"/>
      <c r="AE61" s="52"/>
      <c r="AF61" s="105"/>
      <c r="AG61" s="105"/>
      <c r="AH61" s="105"/>
      <c r="AI61" s="105"/>
      <c r="AJ61" s="51"/>
      <c r="AK61" s="105"/>
      <c r="AL61" s="105"/>
      <c r="AM61" s="105"/>
      <c r="AN61" s="105"/>
      <c r="AO61" s="51"/>
      <c r="AP61" s="105"/>
      <c r="AQ61" s="105"/>
      <c r="AR61" s="105"/>
      <c r="AS61" s="105"/>
      <c r="AT61" s="51"/>
      <c r="AU61" s="105"/>
      <c r="AV61" s="105"/>
      <c r="AW61" s="105"/>
      <c r="AX61" s="105"/>
      <c r="AY61" s="51"/>
      <c r="AZ61" s="105"/>
      <c r="BA61" s="105"/>
      <c r="BB61" s="105"/>
      <c r="BC61" s="105"/>
      <c r="BD61" s="51"/>
      <c r="BE61" s="105"/>
      <c r="BF61" s="105"/>
      <c r="BG61" s="105"/>
      <c r="BH61" s="105"/>
      <c r="BI61" s="51"/>
      <c r="BJ61" s="105"/>
      <c r="BK61" s="105"/>
      <c r="BL61" s="105"/>
      <c r="BM61" s="105"/>
      <c r="BN61" s="51"/>
      <c r="BO61" s="105"/>
      <c r="BP61" s="105"/>
      <c r="BQ61" s="105"/>
      <c r="BR61" s="105"/>
      <c r="BS61" s="51"/>
      <c r="BT61" s="105"/>
      <c r="BU61" s="105"/>
      <c r="BV61" s="105"/>
      <c r="BW61" s="105"/>
      <c r="BX61" s="51"/>
      <c r="BY61" s="5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</row>
    <row x14ac:dyDescent="0.25" r="62" customHeight="1" ht="18">
      <c r="A62" s="54"/>
      <c r="B62" s="50"/>
      <c r="C62" s="249"/>
      <c r="D62" s="249"/>
      <c r="E62" s="249"/>
      <c r="F62" s="249"/>
      <c r="G62" s="50"/>
      <c r="H62" s="52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52"/>
      <c r="V62" s="105"/>
      <c r="W62" s="105"/>
      <c r="X62" s="105"/>
      <c r="Y62" s="105"/>
      <c r="Z62" s="51"/>
      <c r="AA62" s="105"/>
      <c r="AB62" s="105"/>
      <c r="AC62" s="105"/>
      <c r="AD62" s="105"/>
      <c r="AE62" s="52"/>
      <c r="AF62" s="105"/>
      <c r="AG62" s="105"/>
      <c r="AH62" s="105"/>
      <c r="AI62" s="105"/>
      <c r="AJ62" s="51"/>
      <c r="AK62" s="105"/>
      <c r="AL62" s="105"/>
      <c r="AM62" s="105"/>
      <c r="AN62" s="105"/>
      <c r="AO62" s="51"/>
      <c r="AP62" s="105"/>
      <c r="AQ62" s="105"/>
      <c r="AR62" s="105"/>
      <c r="AS62" s="105"/>
      <c r="AT62" s="51"/>
      <c r="AU62" s="105"/>
      <c r="AV62" s="105"/>
      <c r="AW62" s="105"/>
      <c r="AX62" s="105"/>
      <c r="AY62" s="51"/>
      <c r="AZ62" s="105"/>
      <c r="BA62" s="105"/>
      <c r="BB62" s="105"/>
      <c r="BC62" s="105"/>
      <c r="BD62" s="51"/>
      <c r="BE62" s="105"/>
      <c r="BF62" s="105"/>
      <c r="BG62" s="105"/>
      <c r="BH62" s="105"/>
      <c r="BI62" s="51"/>
      <c r="BJ62" s="105"/>
      <c r="BK62" s="105"/>
      <c r="BL62" s="105"/>
      <c r="BM62" s="105"/>
      <c r="BN62" s="51"/>
      <c r="BO62" s="105"/>
      <c r="BP62" s="105"/>
      <c r="BQ62" s="105"/>
      <c r="BR62" s="105"/>
      <c r="BS62" s="51"/>
      <c r="BT62" s="105"/>
      <c r="BU62" s="105"/>
      <c r="BV62" s="105"/>
      <c r="BW62" s="105"/>
      <c r="BX62" s="51"/>
      <c r="BY62" s="5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</row>
    <row x14ac:dyDescent="0.25" r="63" customHeight="1" ht="18">
      <c r="A63" s="54"/>
      <c r="B63" s="50"/>
      <c r="C63" s="249"/>
      <c r="D63" s="249"/>
      <c r="E63" s="249"/>
      <c r="F63" s="249"/>
      <c r="G63" s="50"/>
      <c r="H63" s="52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52"/>
      <c r="V63" s="105"/>
      <c r="W63" s="105"/>
      <c r="X63" s="105"/>
      <c r="Y63" s="105"/>
      <c r="Z63" s="51"/>
      <c r="AA63" s="105"/>
      <c r="AB63" s="105"/>
      <c r="AC63" s="105"/>
      <c r="AD63" s="105"/>
      <c r="AE63" s="52"/>
      <c r="AF63" s="105"/>
      <c r="AG63" s="105"/>
      <c r="AH63" s="105"/>
      <c r="AI63" s="105"/>
      <c r="AJ63" s="51"/>
      <c r="AK63" s="105"/>
      <c r="AL63" s="105"/>
      <c r="AM63" s="105"/>
      <c r="AN63" s="105"/>
      <c r="AO63" s="51"/>
      <c r="AP63" s="105"/>
      <c r="AQ63" s="105"/>
      <c r="AR63" s="105"/>
      <c r="AS63" s="105"/>
      <c r="AT63" s="51"/>
      <c r="AU63" s="105"/>
      <c r="AV63" s="105"/>
      <c r="AW63" s="105"/>
      <c r="AX63" s="105"/>
      <c r="AY63" s="51"/>
      <c r="AZ63" s="105"/>
      <c r="BA63" s="105"/>
      <c r="BB63" s="105"/>
      <c r="BC63" s="105"/>
      <c r="BD63" s="51"/>
      <c r="BE63" s="105"/>
      <c r="BF63" s="105"/>
      <c r="BG63" s="105"/>
      <c r="BH63" s="105"/>
      <c r="BI63" s="51"/>
      <c r="BJ63" s="105"/>
      <c r="BK63" s="105"/>
      <c r="BL63" s="105"/>
      <c r="BM63" s="105"/>
      <c r="BN63" s="51"/>
      <c r="BO63" s="105"/>
      <c r="BP63" s="105"/>
      <c r="BQ63" s="105"/>
      <c r="BR63" s="105"/>
      <c r="BS63" s="51"/>
      <c r="BT63" s="105"/>
      <c r="BU63" s="105"/>
      <c r="BV63" s="105"/>
      <c r="BW63" s="105"/>
      <c r="BX63" s="51"/>
      <c r="BY63" s="5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</row>
    <row x14ac:dyDescent="0.25" r="64" customHeight="1" ht="18">
      <c r="A64" s="54"/>
      <c r="B64" s="50"/>
      <c r="C64" s="249"/>
      <c r="D64" s="249"/>
      <c r="E64" s="249"/>
      <c r="F64" s="249"/>
      <c r="G64" s="50"/>
      <c r="H64" s="52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52"/>
      <c r="V64" s="105"/>
      <c r="W64" s="105"/>
      <c r="X64" s="105"/>
      <c r="Y64" s="105"/>
      <c r="Z64" s="51"/>
      <c r="AA64" s="105"/>
      <c r="AB64" s="105"/>
      <c r="AC64" s="105"/>
      <c r="AD64" s="105"/>
      <c r="AE64" s="52"/>
      <c r="AF64" s="105"/>
      <c r="AG64" s="105"/>
      <c r="AH64" s="105"/>
      <c r="AI64" s="105"/>
      <c r="AJ64" s="51"/>
      <c r="AK64" s="105"/>
      <c r="AL64" s="105"/>
      <c r="AM64" s="105"/>
      <c r="AN64" s="105"/>
      <c r="AO64" s="51"/>
      <c r="AP64" s="105"/>
      <c r="AQ64" s="105"/>
      <c r="AR64" s="105"/>
      <c r="AS64" s="105"/>
      <c r="AT64" s="51"/>
      <c r="AU64" s="105"/>
      <c r="AV64" s="105"/>
      <c r="AW64" s="105"/>
      <c r="AX64" s="105"/>
      <c r="AY64" s="51"/>
      <c r="AZ64" s="105"/>
      <c r="BA64" s="105"/>
      <c r="BB64" s="105"/>
      <c r="BC64" s="105"/>
      <c r="BD64" s="51"/>
      <c r="BE64" s="105"/>
      <c r="BF64" s="105"/>
      <c r="BG64" s="105"/>
      <c r="BH64" s="105"/>
      <c r="BI64" s="51"/>
      <c r="BJ64" s="105"/>
      <c r="BK64" s="105"/>
      <c r="BL64" s="105"/>
      <c r="BM64" s="105"/>
      <c r="BN64" s="51"/>
      <c r="BO64" s="105"/>
      <c r="BP64" s="105"/>
      <c r="BQ64" s="105"/>
      <c r="BR64" s="105"/>
      <c r="BS64" s="51"/>
      <c r="BT64" s="105"/>
      <c r="BU64" s="105"/>
      <c r="BV64" s="105"/>
      <c r="BW64" s="105"/>
      <c r="BX64" s="51"/>
      <c r="BY64" s="5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</row>
    <row x14ac:dyDescent="0.25" r="65" customHeight="1" ht="18">
      <c r="A65" s="54"/>
      <c r="B65" s="50"/>
      <c r="C65" s="249"/>
      <c r="D65" s="249"/>
      <c r="E65" s="249"/>
      <c r="F65" s="249"/>
      <c r="G65" s="50"/>
      <c r="H65" s="52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52"/>
      <c r="V65" s="105"/>
      <c r="W65" s="105"/>
      <c r="X65" s="105"/>
      <c r="Y65" s="105"/>
      <c r="Z65" s="51"/>
      <c r="AA65" s="105"/>
      <c r="AB65" s="105"/>
      <c r="AC65" s="105"/>
      <c r="AD65" s="105"/>
      <c r="AE65" s="52"/>
      <c r="AF65" s="105"/>
      <c r="AG65" s="105"/>
      <c r="AH65" s="105"/>
      <c r="AI65" s="105"/>
      <c r="AJ65" s="51"/>
      <c r="AK65" s="105"/>
      <c r="AL65" s="105"/>
      <c r="AM65" s="105"/>
      <c r="AN65" s="105"/>
      <c r="AO65" s="51"/>
      <c r="AP65" s="105"/>
      <c r="AQ65" s="105"/>
      <c r="AR65" s="105"/>
      <c r="AS65" s="105"/>
      <c r="AT65" s="51"/>
      <c r="AU65" s="105"/>
      <c r="AV65" s="105"/>
      <c r="AW65" s="105"/>
      <c r="AX65" s="105"/>
      <c r="AY65" s="51"/>
      <c r="AZ65" s="105"/>
      <c r="BA65" s="105"/>
      <c r="BB65" s="105"/>
      <c r="BC65" s="105"/>
      <c r="BD65" s="51"/>
      <c r="BE65" s="105"/>
      <c r="BF65" s="105"/>
      <c r="BG65" s="105"/>
      <c r="BH65" s="105"/>
      <c r="BI65" s="51"/>
      <c r="BJ65" s="105"/>
      <c r="BK65" s="105"/>
      <c r="BL65" s="105"/>
      <c r="BM65" s="105"/>
      <c r="BN65" s="51"/>
      <c r="BO65" s="105"/>
      <c r="BP65" s="105"/>
      <c r="BQ65" s="105"/>
      <c r="BR65" s="105"/>
      <c r="BS65" s="51"/>
      <c r="BT65" s="105"/>
      <c r="BU65" s="105"/>
      <c r="BV65" s="105"/>
      <c r="BW65" s="105"/>
      <c r="BX65" s="51"/>
      <c r="BY65" s="5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</row>
    <row x14ac:dyDescent="0.25" r="66" customHeight="1" ht="18">
      <c r="A66" s="54"/>
      <c r="B66" s="50"/>
      <c r="C66" s="249"/>
      <c r="D66" s="249"/>
      <c r="E66" s="249"/>
      <c r="F66" s="249"/>
      <c r="G66" s="50"/>
      <c r="H66" s="52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52"/>
      <c r="V66" s="105"/>
      <c r="W66" s="105"/>
      <c r="X66" s="105"/>
      <c r="Y66" s="105"/>
      <c r="Z66" s="51"/>
      <c r="AA66" s="105"/>
      <c r="AB66" s="105"/>
      <c r="AC66" s="105"/>
      <c r="AD66" s="105"/>
      <c r="AE66" s="52"/>
      <c r="AF66" s="105"/>
      <c r="AG66" s="105"/>
      <c r="AH66" s="105"/>
      <c r="AI66" s="105"/>
      <c r="AJ66" s="51"/>
      <c r="AK66" s="105"/>
      <c r="AL66" s="105"/>
      <c r="AM66" s="105"/>
      <c r="AN66" s="105"/>
      <c r="AO66" s="51"/>
      <c r="AP66" s="105"/>
      <c r="AQ66" s="105"/>
      <c r="AR66" s="105"/>
      <c r="AS66" s="105"/>
      <c r="AT66" s="51"/>
      <c r="AU66" s="105"/>
      <c r="AV66" s="105"/>
      <c r="AW66" s="105"/>
      <c r="AX66" s="105"/>
      <c r="AY66" s="51"/>
      <c r="AZ66" s="105"/>
      <c r="BA66" s="105"/>
      <c r="BB66" s="105"/>
      <c r="BC66" s="105"/>
      <c r="BD66" s="51"/>
      <c r="BE66" s="105"/>
      <c r="BF66" s="105"/>
      <c r="BG66" s="105"/>
      <c r="BH66" s="105"/>
      <c r="BI66" s="51"/>
      <c r="BJ66" s="105"/>
      <c r="BK66" s="105"/>
      <c r="BL66" s="105"/>
      <c r="BM66" s="105"/>
      <c r="BN66" s="51"/>
      <c r="BO66" s="105"/>
      <c r="BP66" s="105"/>
      <c r="BQ66" s="105"/>
      <c r="BR66" s="105"/>
      <c r="BS66" s="51"/>
      <c r="BT66" s="105"/>
      <c r="BU66" s="105"/>
      <c r="BV66" s="105"/>
      <c r="BW66" s="105"/>
      <c r="BX66" s="51"/>
      <c r="BY66" s="5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</row>
    <row x14ac:dyDescent="0.25" r="67" customHeight="1" ht="18">
      <c r="A67" s="54"/>
      <c r="B67" s="50"/>
      <c r="C67" s="249"/>
      <c r="D67" s="249"/>
      <c r="E67" s="249"/>
      <c r="F67" s="249"/>
      <c r="G67" s="50"/>
      <c r="H67" s="52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52"/>
      <c r="V67" s="105"/>
      <c r="W67" s="105"/>
      <c r="X67" s="105"/>
      <c r="Y67" s="105"/>
      <c r="Z67" s="51"/>
      <c r="AA67" s="105"/>
      <c r="AB67" s="105"/>
      <c r="AC67" s="105"/>
      <c r="AD67" s="105"/>
      <c r="AE67" s="52"/>
      <c r="AF67" s="105"/>
      <c r="AG67" s="105"/>
      <c r="AH67" s="105"/>
      <c r="AI67" s="105"/>
      <c r="AJ67" s="51"/>
      <c r="AK67" s="105"/>
      <c r="AL67" s="105"/>
      <c r="AM67" s="105"/>
      <c r="AN67" s="105"/>
      <c r="AO67" s="51"/>
      <c r="AP67" s="105"/>
      <c r="AQ67" s="105"/>
      <c r="AR67" s="105"/>
      <c r="AS67" s="105"/>
      <c r="AT67" s="51"/>
      <c r="AU67" s="105"/>
      <c r="AV67" s="105"/>
      <c r="AW67" s="105"/>
      <c r="AX67" s="105"/>
      <c r="AY67" s="51"/>
      <c r="AZ67" s="105"/>
      <c r="BA67" s="105"/>
      <c r="BB67" s="105"/>
      <c r="BC67" s="105"/>
      <c r="BD67" s="51"/>
      <c r="BE67" s="105"/>
      <c r="BF67" s="105"/>
      <c r="BG67" s="105"/>
      <c r="BH67" s="105"/>
      <c r="BI67" s="51"/>
      <c r="BJ67" s="105"/>
      <c r="BK67" s="105"/>
      <c r="BL67" s="105"/>
      <c r="BM67" s="105"/>
      <c r="BN67" s="51"/>
      <c r="BO67" s="105"/>
      <c r="BP67" s="105"/>
      <c r="BQ67" s="105"/>
      <c r="BR67" s="105"/>
      <c r="BS67" s="51"/>
      <c r="BT67" s="105"/>
      <c r="BU67" s="105"/>
      <c r="BV67" s="105"/>
      <c r="BW67" s="105"/>
      <c r="BX67" s="51"/>
      <c r="BY67" s="5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</row>
    <row x14ac:dyDescent="0.25" r="68" customHeight="1" ht="18">
      <c r="A68" s="54"/>
      <c r="B68" s="50"/>
      <c r="C68" s="249"/>
      <c r="D68" s="249"/>
      <c r="E68" s="249"/>
      <c r="F68" s="249"/>
      <c r="G68" s="50"/>
      <c r="H68" s="52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52"/>
      <c r="V68" s="105"/>
      <c r="W68" s="105"/>
      <c r="X68" s="105"/>
      <c r="Y68" s="105"/>
      <c r="Z68" s="51"/>
      <c r="AA68" s="105"/>
      <c r="AB68" s="105"/>
      <c r="AC68" s="105"/>
      <c r="AD68" s="105"/>
      <c r="AE68" s="52"/>
      <c r="AF68" s="105"/>
      <c r="AG68" s="105"/>
      <c r="AH68" s="105"/>
      <c r="AI68" s="105"/>
      <c r="AJ68" s="51"/>
      <c r="AK68" s="105"/>
      <c r="AL68" s="105"/>
      <c r="AM68" s="105"/>
      <c r="AN68" s="105"/>
      <c r="AO68" s="51"/>
      <c r="AP68" s="105"/>
      <c r="AQ68" s="105"/>
      <c r="AR68" s="105"/>
      <c r="AS68" s="105"/>
      <c r="AT68" s="51"/>
      <c r="AU68" s="105"/>
      <c r="AV68" s="105"/>
      <c r="AW68" s="105"/>
      <c r="AX68" s="105"/>
      <c r="AY68" s="51"/>
      <c r="AZ68" s="105"/>
      <c r="BA68" s="105"/>
      <c r="BB68" s="105"/>
      <c r="BC68" s="105"/>
      <c r="BD68" s="51"/>
      <c r="BE68" s="105"/>
      <c r="BF68" s="105"/>
      <c r="BG68" s="105"/>
      <c r="BH68" s="105"/>
      <c r="BI68" s="51"/>
      <c r="BJ68" s="105"/>
      <c r="BK68" s="105"/>
      <c r="BL68" s="105"/>
      <c r="BM68" s="105"/>
      <c r="BN68" s="51"/>
      <c r="BO68" s="105"/>
      <c r="BP68" s="105"/>
      <c r="BQ68" s="105"/>
      <c r="BR68" s="105"/>
      <c r="BS68" s="51"/>
      <c r="BT68" s="105"/>
      <c r="BU68" s="105"/>
      <c r="BV68" s="105"/>
      <c r="BW68" s="105"/>
      <c r="BX68" s="51"/>
      <c r="BY68" s="5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</row>
    <row x14ac:dyDescent="0.25" r="69" customHeight="1" ht="18">
      <c r="A69" s="54"/>
      <c r="B69" s="50"/>
      <c r="C69" s="249"/>
      <c r="D69" s="249"/>
      <c r="E69" s="249"/>
      <c r="F69" s="249"/>
      <c r="G69" s="50"/>
      <c r="H69" s="52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52"/>
      <c r="V69" s="105"/>
      <c r="W69" s="105"/>
      <c r="X69" s="105"/>
      <c r="Y69" s="105"/>
      <c r="Z69" s="51"/>
      <c r="AA69" s="105"/>
      <c r="AB69" s="105"/>
      <c r="AC69" s="105"/>
      <c r="AD69" s="105"/>
      <c r="AE69" s="52"/>
      <c r="AF69" s="105"/>
      <c r="AG69" s="105"/>
      <c r="AH69" s="105"/>
      <c r="AI69" s="105"/>
      <c r="AJ69" s="51"/>
      <c r="AK69" s="105"/>
      <c r="AL69" s="105"/>
      <c r="AM69" s="105"/>
      <c r="AN69" s="105"/>
      <c r="AO69" s="51"/>
      <c r="AP69" s="105"/>
      <c r="AQ69" s="105"/>
      <c r="AR69" s="105"/>
      <c r="AS69" s="105"/>
      <c r="AT69" s="51"/>
      <c r="AU69" s="105"/>
      <c r="AV69" s="105"/>
      <c r="AW69" s="105"/>
      <c r="AX69" s="105"/>
      <c r="AY69" s="51"/>
      <c r="AZ69" s="105"/>
      <c r="BA69" s="105"/>
      <c r="BB69" s="105"/>
      <c r="BC69" s="105"/>
      <c r="BD69" s="51"/>
      <c r="BE69" s="105"/>
      <c r="BF69" s="105"/>
      <c r="BG69" s="105"/>
      <c r="BH69" s="105"/>
      <c r="BI69" s="51"/>
      <c r="BJ69" s="105"/>
      <c r="BK69" s="105"/>
      <c r="BL69" s="105"/>
      <c r="BM69" s="105"/>
      <c r="BN69" s="51"/>
      <c r="BO69" s="105"/>
      <c r="BP69" s="105"/>
      <c r="BQ69" s="105"/>
      <c r="BR69" s="105"/>
      <c r="BS69" s="51"/>
      <c r="BT69" s="105"/>
      <c r="BU69" s="105"/>
      <c r="BV69" s="105"/>
      <c r="BW69" s="105"/>
      <c r="BX69" s="51"/>
      <c r="BY69" s="5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</row>
    <row x14ac:dyDescent="0.25" r="70" customHeight="1" ht="18">
      <c r="A70" s="54"/>
      <c r="B70" s="50"/>
      <c r="C70" s="249"/>
      <c r="D70" s="249"/>
      <c r="E70" s="249"/>
      <c r="F70" s="249"/>
      <c r="G70" s="50"/>
      <c r="H70" s="52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52"/>
      <c r="V70" s="105"/>
      <c r="W70" s="105"/>
      <c r="X70" s="105"/>
      <c r="Y70" s="105"/>
      <c r="Z70" s="51"/>
      <c r="AA70" s="105"/>
      <c r="AB70" s="105"/>
      <c r="AC70" s="105"/>
      <c r="AD70" s="105"/>
      <c r="AE70" s="52"/>
      <c r="AF70" s="105"/>
      <c r="AG70" s="105"/>
      <c r="AH70" s="105"/>
      <c r="AI70" s="105"/>
      <c r="AJ70" s="51"/>
      <c r="AK70" s="105"/>
      <c r="AL70" s="105"/>
      <c r="AM70" s="105"/>
      <c r="AN70" s="105"/>
      <c r="AO70" s="51"/>
      <c r="AP70" s="105"/>
      <c r="AQ70" s="105"/>
      <c r="AR70" s="105"/>
      <c r="AS70" s="105"/>
      <c r="AT70" s="51"/>
      <c r="AU70" s="105"/>
      <c r="AV70" s="105"/>
      <c r="AW70" s="105"/>
      <c r="AX70" s="105"/>
      <c r="AY70" s="51"/>
      <c r="AZ70" s="105"/>
      <c r="BA70" s="105"/>
      <c r="BB70" s="105"/>
      <c r="BC70" s="105"/>
      <c r="BD70" s="51"/>
      <c r="BE70" s="105"/>
      <c r="BF70" s="105"/>
      <c r="BG70" s="105"/>
      <c r="BH70" s="105"/>
      <c r="BI70" s="51"/>
      <c r="BJ70" s="105"/>
      <c r="BK70" s="105"/>
      <c r="BL70" s="105"/>
      <c r="BM70" s="105"/>
      <c r="BN70" s="51"/>
      <c r="BO70" s="105"/>
      <c r="BP70" s="105"/>
      <c r="BQ70" s="105"/>
      <c r="BR70" s="105"/>
      <c r="BS70" s="51"/>
      <c r="BT70" s="105"/>
      <c r="BU70" s="105"/>
      <c r="BV70" s="105"/>
      <c r="BW70" s="105"/>
      <c r="BX70" s="51"/>
      <c r="BY70" s="5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</row>
    <row x14ac:dyDescent="0.25" r="71" customHeight="1" ht="18">
      <c r="A71" s="54"/>
      <c r="B71" s="50"/>
      <c r="C71" s="249"/>
      <c r="D71" s="249"/>
      <c r="E71" s="249"/>
      <c r="F71" s="249"/>
      <c r="G71" s="50"/>
      <c r="H71" s="52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52"/>
      <c r="V71" s="105"/>
      <c r="W71" s="105"/>
      <c r="X71" s="105"/>
      <c r="Y71" s="105"/>
      <c r="Z71" s="51"/>
      <c r="AA71" s="105"/>
      <c r="AB71" s="105"/>
      <c r="AC71" s="105"/>
      <c r="AD71" s="105"/>
      <c r="AE71" s="52"/>
      <c r="AF71" s="105"/>
      <c r="AG71" s="105"/>
      <c r="AH71" s="105"/>
      <c r="AI71" s="105"/>
      <c r="AJ71" s="51"/>
      <c r="AK71" s="105"/>
      <c r="AL71" s="105"/>
      <c r="AM71" s="105"/>
      <c r="AN71" s="105"/>
      <c r="AO71" s="51"/>
      <c r="AP71" s="105"/>
      <c r="AQ71" s="105"/>
      <c r="AR71" s="105"/>
      <c r="AS71" s="105"/>
      <c r="AT71" s="51"/>
      <c r="AU71" s="105"/>
      <c r="AV71" s="105"/>
      <c r="AW71" s="105"/>
      <c r="AX71" s="105"/>
      <c r="AY71" s="51"/>
      <c r="AZ71" s="105"/>
      <c r="BA71" s="105"/>
      <c r="BB71" s="105"/>
      <c r="BC71" s="105"/>
      <c r="BD71" s="51"/>
      <c r="BE71" s="105"/>
      <c r="BF71" s="105"/>
      <c r="BG71" s="105"/>
      <c r="BH71" s="105"/>
      <c r="BI71" s="51"/>
      <c r="BJ71" s="105"/>
      <c r="BK71" s="105"/>
      <c r="BL71" s="105"/>
      <c r="BM71" s="105"/>
      <c r="BN71" s="51"/>
      <c r="BO71" s="105"/>
      <c r="BP71" s="105"/>
      <c r="BQ71" s="105"/>
      <c r="BR71" s="105"/>
      <c r="BS71" s="51"/>
      <c r="BT71" s="105"/>
      <c r="BU71" s="105"/>
      <c r="BV71" s="105"/>
      <c r="BW71" s="105"/>
      <c r="BX71" s="51"/>
      <c r="BY71" s="5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</row>
    <row x14ac:dyDescent="0.25" r="72" customHeight="1" ht="18">
      <c r="A72" s="54"/>
      <c r="B72" s="50"/>
      <c r="C72" s="249"/>
      <c r="D72" s="249"/>
      <c r="E72" s="249"/>
      <c r="F72" s="249"/>
      <c r="G72" s="50"/>
      <c r="H72" s="52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52"/>
      <c r="V72" s="105"/>
      <c r="W72" s="105"/>
      <c r="X72" s="105"/>
      <c r="Y72" s="105"/>
      <c r="Z72" s="51"/>
      <c r="AA72" s="105"/>
      <c r="AB72" s="105"/>
      <c r="AC72" s="105"/>
      <c r="AD72" s="105"/>
      <c r="AE72" s="52"/>
      <c r="AF72" s="105"/>
      <c r="AG72" s="105"/>
      <c r="AH72" s="105"/>
      <c r="AI72" s="105"/>
      <c r="AJ72" s="51"/>
      <c r="AK72" s="105"/>
      <c r="AL72" s="105"/>
      <c r="AM72" s="105"/>
      <c r="AN72" s="105"/>
      <c r="AO72" s="51"/>
      <c r="AP72" s="105"/>
      <c r="AQ72" s="105"/>
      <c r="AR72" s="105"/>
      <c r="AS72" s="105"/>
      <c r="AT72" s="51"/>
      <c r="AU72" s="105"/>
      <c r="AV72" s="105"/>
      <c r="AW72" s="105"/>
      <c r="AX72" s="105"/>
      <c r="AY72" s="51"/>
      <c r="AZ72" s="105"/>
      <c r="BA72" s="105"/>
      <c r="BB72" s="105"/>
      <c r="BC72" s="105"/>
      <c r="BD72" s="51"/>
      <c r="BE72" s="105"/>
      <c r="BF72" s="105"/>
      <c r="BG72" s="105"/>
      <c r="BH72" s="105"/>
      <c r="BI72" s="51"/>
      <c r="BJ72" s="105"/>
      <c r="BK72" s="105"/>
      <c r="BL72" s="105"/>
      <c r="BM72" s="105"/>
      <c r="BN72" s="51"/>
      <c r="BO72" s="105"/>
      <c r="BP72" s="105"/>
      <c r="BQ72" s="105"/>
      <c r="BR72" s="105"/>
      <c r="BS72" s="51"/>
      <c r="BT72" s="105"/>
      <c r="BU72" s="105"/>
      <c r="BV72" s="105"/>
      <c r="BW72" s="105"/>
      <c r="BX72" s="51"/>
      <c r="BY72" s="5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</row>
    <row x14ac:dyDescent="0.25" r="73" customHeight="1" ht="18">
      <c r="A73" s="54"/>
      <c r="B73" s="50"/>
      <c r="C73" s="249"/>
      <c r="D73" s="249"/>
      <c r="E73" s="249"/>
      <c r="F73" s="249"/>
      <c r="G73" s="50"/>
      <c r="H73" s="52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52"/>
      <c r="V73" s="105"/>
      <c r="W73" s="105"/>
      <c r="X73" s="105"/>
      <c r="Y73" s="105"/>
      <c r="Z73" s="51"/>
      <c r="AA73" s="105"/>
      <c r="AB73" s="105"/>
      <c r="AC73" s="105"/>
      <c r="AD73" s="105"/>
      <c r="AE73" s="52"/>
      <c r="AF73" s="105"/>
      <c r="AG73" s="105"/>
      <c r="AH73" s="105"/>
      <c r="AI73" s="105"/>
      <c r="AJ73" s="51"/>
      <c r="AK73" s="105"/>
      <c r="AL73" s="105"/>
      <c r="AM73" s="105"/>
      <c r="AN73" s="105"/>
      <c r="AO73" s="51"/>
      <c r="AP73" s="105"/>
      <c r="AQ73" s="105"/>
      <c r="AR73" s="105"/>
      <c r="AS73" s="105"/>
      <c r="AT73" s="51"/>
      <c r="AU73" s="105"/>
      <c r="AV73" s="105"/>
      <c r="AW73" s="105"/>
      <c r="AX73" s="105"/>
      <c r="AY73" s="51"/>
      <c r="AZ73" s="105"/>
      <c r="BA73" s="105"/>
      <c r="BB73" s="105"/>
      <c r="BC73" s="105"/>
      <c r="BD73" s="51"/>
      <c r="BE73" s="105"/>
      <c r="BF73" s="105"/>
      <c r="BG73" s="105"/>
      <c r="BH73" s="105"/>
      <c r="BI73" s="51"/>
      <c r="BJ73" s="105"/>
      <c r="BK73" s="105"/>
      <c r="BL73" s="105"/>
      <c r="BM73" s="105"/>
      <c r="BN73" s="51"/>
      <c r="BO73" s="105"/>
      <c r="BP73" s="105"/>
      <c r="BQ73" s="105"/>
      <c r="BR73" s="105"/>
      <c r="BS73" s="51"/>
      <c r="BT73" s="105"/>
      <c r="BU73" s="105"/>
      <c r="BV73" s="105"/>
      <c r="BW73" s="105"/>
      <c r="BX73" s="51"/>
      <c r="BY73" s="5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</row>
    <row x14ac:dyDescent="0.25" r="74" customHeight="1" ht="18">
      <c r="A74" s="54"/>
      <c r="B74" s="50"/>
      <c r="C74" s="249"/>
      <c r="D74" s="249"/>
      <c r="E74" s="249"/>
      <c r="F74" s="249"/>
      <c r="G74" s="50"/>
      <c r="H74" s="52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52"/>
      <c r="V74" s="105"/>
      <c r="W74" s="105"/>
      <c r="X74" s="105"/>
      <c r="Y74" s="105"/>
      <c r="Z74" s="51"/>
      <c r="AA74" s="105"/>
      <c r="AB74" s="105"/>
      <c r="AC74" s="105"/>
      <c r="AD74" s="105"/>
      <c r="AE74" s="52"/>
      <c r="AF74" s="105"/>
      <c r="AG74" s="105"/>
      <c r="AH74" s="105"/>
      <c r="AI74" s="105"/>
      <c r="AJ74" s="51"/>
      <c r="AK74" s="105"/>
      <c r="AL74" s="105"/>
      <c r="AM74" s="105"/>
      <c r="AN74" s="105"/>
      <c r="AO74" s="51"/>
      <c r="AP74" s="105"/>
      <c r="AQ74" s="105"/>
      <c r="AR74" s="105"/>
      <c r="AS74" s="105"/>
      <c r="AT74" s="51"/>
      <c r="AU74" s="105"/>
      <c r="AV74" s="105"/>
      <c r="AW74" s="105"/>
      <c r="AX74" s="105"/>
      <c r="AY74" s="51"/>
      <c r="AZ74" s="105"/>
      <c r="BA74" s="105"/>
      <c r="BB74" s="105"/>
      <c r="BC74" s="105"/>
      <c r="BD74" s="51"/>
      <c r="BE74" s="105"/>
      <c r="BF74" s="105"/>
      <c r="BG74" s="105"/>
      <c r="BH74" s="105"/>
      <c r="BI74" s="51"/>
      <c r="BJ74" s="105"/>
      <c r="BK74" s="105"/>
      <c r="BL74" s="105"/>
      <c r="BM74" s="105"/>
      <c r="BN74" s="51"/>
      <c r="BO74" s="105"/>
      <c r="BP74" s="105"/>
      <c r="BQ74" s="105"/>
      <c r="BR74" s="105"/>
      <c r="BS74" s="51"/>
      <c r="BT74" s="105"/>
      <c r="BU74" s="105"/>
      <c r="BV74" s="105"/>
      <c r="BW74" s="105"/>
      <c r="BX74" s="51"/>
      <c r="BY74" s="5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</row>
    <row x14ac:dyDescent="0.25" r="75" customHeight="1" ht="18">
      <c r="A75" s="54"/>
      <c r="B75" s="50"/>
      <c r="C75" s="249"/>
      <c r="D75" s="249"/>
      <c r="E75" s="249"/>
      <c r="F75" s="249"/>
      <c r="G75" s="50"/>
      <c r="H75" s="52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52"/>
      <c r="V75" s="105"/>
      <c r="W75" s="105"/>
      <c r="X75" s="105"/>
      <c r="Y75" s="105"/>
      <c r="Z75" s="51"/>
      <c r="AA75" s="105"/>
      <c r="AB75" s="105"/>
      <c r="AC75" s="105"/>
      <c r="AD75" s="105"/>
      <c r="AE75" s="52"/>
      <c r="AF75" s="105"/>
      <c r="AG75" s="105"/>
      <c r="AH75" s="105"/>
      <c r="AI75" s="105"/>
      <c r="AJ75" s="51"/>
      <c r="AK75" s="105"/>
      <c r="AL75" s="105"/>
      <c r="AM75" s="105"/>
      <c r="AN75" s="105"/>
      <c r="AO75" s="51"/>
      <c r="AP75" s="105"/>
      <c r="AQ75" s="105"/>
      <c r="AR75" s="105"/>
      <c r="AS75" s="105"/>
      <c r="AT75" s="51"/>
      <c r="AU75" s="105"/>
      <c r="AV75" s="105"/>
      <c r="AW75" s="105"/>
      <c r="AX75" s="105"/>
      <c r="AY75" s="51"/>
      <c r="AZ75" s="105"/>
      <c r="BA75" s="105"/>
      <c r="BB75" s="105"/>
      <c r="BC75" s="105"/>
      <c r="BD75" s="51"/>
      <c r="BE75" s="105"/>
      <c r="BF75" s="105"/>
      <c r="BG75" s="105"/>
      <c r="BH75" s="105"/>
      <c r="BI75" s="51"/>
      <c r="BJ75" s="105"/>
      <c r="BK75" s="105"/>
      <c r="BL75" s="105"/>
      <c r="BM75" s="105"/>
      <c r="BN75" s="51"/>
      <c r="BO75" s="105"/>
      <c r="BP75" s="105"/>
      <c r="BQ75" s="105"/>
      <c r="BR75" s="105"/>
      <c r="BS75" s="51"/>
      <c r="BT75" s="105"/>
      <c r="BU75" s="105"/>
      <c r="BV75" s="105"/>
      <c r="BW75" s="105"/>
      <c r="BX75" s="51"/>
      <c r="BY75" s="5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</row>
    <row x14ac:dyDescent="0.25" r="76" customHeight="1" ht="18">
      <c r="A76" s="54"/>
      <c r="B76" s="50"/>
      <c r="C76" s="249"/>
      <c r="D76" s="249"/>
      <c r="E76" s="249"/>
      <c r="F76" s="249"/>
      <c r="G76" s="50"/>
      <c r="H76" s="52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52"/>
      <c r="V76" s="105"/>
      <c r="W76" s="105"/>
      <c r="X76" s="105"/>
      <c r="Y76" s="105"/>
      <c r="Z76" s="51"/>
      <c r="AA76" s="105"/>
      <c r="AB76" s="105"/>
      <c r="AC76" s="105"/>
      <c r="AD76" s="105"/>
      <c r="AE76" s="52"/>
      <c r="AF76" s="105"/>
      <c r="AG76" s="105"/>
      <c r="AH76" s="105"/>
      <c r="AI76" s="105"/>
      <c r="AJ76" s="51"/>
      <c r="AK76" s="105"/>
      <c r="AL76" s="105"/>
      <c r="AM76" s="105"/>
      <c r="AN76" s="105"/>
      <c r="AO76" s="51"/>
      <c r="AP76" s="105"/>
      <c r="AQ76" s="105"/>
      <c r="AR76" s="105"/>
      <c r="AS76" s="105"/>
      <c r="AT76" s="51"/>
      <c r="AU76" s="105"/>
      <c r="AV76" s="105"/>
      <c r="AW76" s="105"/>
      <c r="AX76" s="105"/>
      <c r="AY76" s="51"/>
      <c r="AZ76" s="105"/>
      <c r="BA76" s="105"/>
      <c r="BB76" s="105"/>
      <c r="BC76" s="105"/>
      <c r="BD76" s="51"/>
      <c r="BE76" s="105"/>
      <c r="BF76" s="105"/>
      <c r="BG76" s="105"/>
      <c r="BH76" s="105"/>
      <c r="BI76" s="51"/>
      <c r="BJ76" s="105"/>
      <c r="BK76" s="105"/>
      <c r="BL76" s="105"/>
      <c r="BM76" s="105"/>
      <c r="BN76" s="51"/>
      <c r="BO76" s="105"/>
      <c r="BP76" s="105"/>
      <c r="BQ76" s="105"/>
      <c r="BR76" s="105"/>
      <c r="BS76" s="51"/>
      <c r="BT76" s="105"/>
      <c r="BU76" s="105"/>
      <c r="BV76" s="105"/>
      <c r="BW76" s="105"/>
      <c r="BX76" s="51"/>
      <c r="BY76" s="5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</row>
    <row x14ac:dyDescent="0.25" r="77" customHeight="1" ht="18">
      <c r="A77" s="54"/>
      <c r="B77" s="50"/>
      <c r="C77" s="249"/>
      <c r="D77" s="249"/>
      <c r="E77" s="249"/>
      <c r="F77" s="249"/>
      <c r="G77" s="50"/>
      <c r="H77" s="52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52"/>
      <c r="V77" s="105"/>
      <c r="W77" s="105"/>
      <c r="X77" s="105"/>
      <c r="Y77" s="105"/>
      <c r="Z77" s="51"/>
      <c r="AA77" s="105"/>
      <c r="AB77" s="105"/>
      <c r="AC77" s="105"/>
      <c r="AD77" s="105"/>
      <c r="AE77" s="52"/>
      <c r="AF77" s="105"/>
      <c r="AG77" s="105"/>
      <c r="AH77" s="105"/>
      <c r="AI77" s="105"/>
      <c r="AJ77" s="51"/>
      <c r="AK77" s="105"/>
      <c r="AL77" s="105"/>
      <c r="AM77" s="105"/>
      <c r="AN77" s="105"/>
      <c r="AO77" s="51"/>
      <c r="AP77" s="105"/>
      <c r="AQ77" s="105"/>
      <c r="AR77" s="105"/>
      <c r="AS77" s="105"/>
      <c r="AT77" s="51"/>
      <c r="AU77" s="105"/>
      <c r="AV77" s="105"/>
      <c r="AW77" s="105"/>
      <c r="AX77" s="105"/>
      <c r="AY77" s="51"/>
      <c r="AZ77" s="105"/>
      <c r="BA77" s="105"/>
      <c r="BB77" s="105"/>
      <c r="BC77" s="105"/>
      <c r="BD77" s="51"/>
      <c r="BE77" s="105"/>
      <c r="BF77" s="105"/>
      <c r="BG77" s="105"/>
      <c r="BH77" s="105"/>
      <c r="BI77" s="51"/>
      <c r="BJ77" s="105"/>
      <c r="BK77" s="105"/>
      <c r="BL77" s="105"/>
      <c r="BM77" s="105"/>
      <c r="BN77" s="51"/>
      <c r="BO77" s="105"/>
      <c r="BP77" s="105"/>
      <c r="BQ77" s="105"/>
      <c r="BR77" s="105"/>
      <c r="BS77" s="51"/>
      <c r="BT77" s="105"/>
      <c r="BU77" s="105"/>
      <c r="BV77" s="105"/>
      <c r="BW77" s="105"/>
      <c r="BX77" s="51"/>
      <c r="BY77" s="5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</row>
    <row x14ac:dyDescent="0.25" r="78" customHeight="1" ht="18">
      <c r="A78" s="54"/>
      <c r="B78" s="50"/>
      <c r="C78" s="249"/>
      <c r="D78" s="249"/>
      <c r="E78" s="249"/>
      <c r="F78" s="249"/>
      <c r="G78" s="50"/>
      <c r="H78" s="52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52"/>
      <c r="V78" s="105"/>
      <c r="W78" s="105"/>
      <c r="X78" s="105"/>
      <c r="Y78" s="105"/>
      <c r="Z78" s="51"/>
      <c r="AA78" s="105"/>
      <c r="AB78" s="105"/>
      <c r="AC78" s="105"/>
      <c r="AD78" s="105"/>
      <c r="AE78" s="52"/>
      <c r="AF78" s="105"/>
      <c r="AG78" s="105"/>
      <c r="AH78" s="105"/>
      <c r="AI78" s="105"/>
      <c r="AJ78" s="51"/>
      <c r="AK78" s="105"/>
      <c r="AL78" s="105"/>
      <c r="AM78" s="105"/>
      <c r="AN78" s="105"/>
      <c r="AO78" s="51"/>
      <c r="AP78" s="105"/>
      <c r="AQ78" s="105"/>
      <c r="AR78" s="105"/>
      <c r="AS78" s="105"/>
      <c r="AT78" s="51"/>
      <c r="AU78" s="105"/>
      <c r="AV78" s="105"/>
      <c r="AW78" s="105"/>
      <c r="AX78" s="105"/>
      <c r="AY78" s="51"/>
      <c r="AZ78" s="105"/>
      <c r="BA78" s="105"/>
      <c r="BB78" s="105"/>
      <c r="BC78" s="105"/>
      <c r="BD78" s="51"/>
      <c r="BE78" s="105"/>
      <c r="BF78" s="105"/>
      <c r="BG78" s="105"/>
      <c r="BH78" s="105"/>
      <c r="BI78" s="51"/>
      <c r="BJ78" s="105"/>
      <c r="BK78" s="105"/>
      <c r="BL78" s="105"/>
      <c r="BM78" s="105"/>
      <c r="BN78" s="51"/>
      <c r="BO78" s="105"/>
      <c r="BP78" s="105"/>
      <c r="BQ78" s="105"/>
      <c r="BR78" s="105"/>
      <c r="BS78" s="51"/>
      <c r="BT78" s="105"/>
      <c r="BU78" s="105"/>
      <c r="BV78" s="105"/>
      <c r="BW78" s="105"/>
      <c r="BX78" s="51"/>
      <c r="BY78" s="5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</row>
    <row x14ac:dyDescent="0.25" r="79" customHeight="1" ht="18">
      <c r="A79" s="54"/>
      <c r="B79" s="50"/>
      <c r="C79" s="249"/>
      <c r="D79" s="249"/>
      <c r="E79" s="249"/>
      <c r="F79" s="249"/>
      <c r="G79" s="50"/>
      <c r="H79" s="52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52"/>
      <c r="V79" s="105"/>
      <c r="W79" s="105"/>
      <c r="X79" s="105"/>
      <c r="Y79" s="105"/>
      <c r="Z79" s="51"/>
      <c r="AA79" s="105"/>
      <c r="AB79" s="105"/>
      <c r="AC79" s="105"/>
      <c r="AD79" s="105"/>
      <c r="AE79" s="52"/>
      <c r="AF79" s="105"/>
      <c r="AG79" s="105"/>
      <c r="AH79" s="105"/>
      <c r="AI79" s="105"/>
      <c r="AJ79" s="51"/>
      <c r="AK79" s="105"/>
      <c r="AL79" s="105"/>
      <c r="AM79" s="105"/>
      <c r="AN79" s="105"/>
      <c r="AO79" s="51"/>
      <c r="AP79" s="105"/>
      <c r="AQ79" s="105"/>
      <c r="AR79" s="105"/>
      <c r="AS79" s="105"/>
      <c r="AT79" s="51"/>
      <c r="AU79" s="105"/>
      <c r="AV79" s="105"/>
      <c r="AW79" s="105"/>
      <c r="AX79" s="105"/>
      <c r="AY79" s="51"/>
      <c r="AZ79" s="105"/>
      <c r="BA79" s="105"/>
      <c r="BB79" s="105"/>
      <c r="BC79" s="105"/>
      <c r="BD79" s="51"/>
      <c r="BE79" s="105"/>
      <c r="BF79" s="105"/>
      <c r="BG79" s="105"/>
      <c r="BH79" s="105"/>
      <c r="BI79" s="51"/>
      <c r="BJ79" s="105"/>
      <c r="BK79" s="105"/>
      <c r="BL79" s="105"/>
      <c r="BM79" s="105"/>
      <c r="BN79" s="51"/>
      <c r="BO79" s="105"/>
      <c r="BP79" s="105"/>
      <c r="BQ79" s="105"/>
      <c r="BR79" s="105"/>
      <c r="BS79" s="51"/>
      <c r="BT79" s="105"/>
      <c r="BU79" s="105"/>
      <c r="BV79" s="105"/>
      <c r="BW79" s="105"/>
      <c r="BX79" s="51"/>
      <c r="BY79" s="5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</row>
    <row x14ac:dyDescent="0.25" r="80" customHeight="1" ht="18">
      <c r="A80" s="54"/>
      <c r="B80" s="50"/>
      <c r="C80" s="249"/>
      <c r="D80" s="249"/>
      <c r="E80" s="249"/>
      <c r="F80" s="249"/>
      <c r="G80" s="50"/>
      <c r="H80" s="52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52"/>
      <c r="V80" s="105"/>
      <c r="W80" s="105"/>
      <c r="X80" s="105"/>
      <c r="Y80" s="105"/>
      <c r="Z80" s="51"/>
      <c r="AA80" s="105"/>
      <c r="AB80" s="105"/>
      <c r="AC80" s="105"/>
      <c r="AD80" s="105"/>
      <c r="AE80" s="52"/>
      <c r="AF80" s="105"/>
      <c r="AG80" s="105"/>
      <c r="AH80" s="105"/>
      <c r="AI80" s="105"/>
      <c r="AJ80" s="51"/>
      <c r="AK80" s="105"/>
      <c r="AL80" s="105"/>
      <c r="AM80" s="105"/>
      <c r="AN80" s="105"/>
      <c r="AO80" s="51"/>
      <c r="AP80" s="105"/>
      <c r="AQ80" s="105"/>
      <c r="AR80" s="105"/>
      <c r="AS80" s="105"/>
      <c r="AT80" s="51"/>
      <c r="AU80" s="105"/>
      <c r="AV80" s="105"/>
      <c r="AW80" s="105"/>
      <c r="AX80" s="105"/>
      <c r="AY80" s="51"/>
      <c r="AZ80" s="105"/>
      <c r="BA80" s="105"/>
      <c r="BB80" s="105"/>
      <c r="BC80" s="105"/>
      <c r="BD80" s="51"/>
      <c r="BE80" s="105"/>
      <c r="BF80" s="105"/>
      <c r="BG80" s="105"/>
      <c r="BH80" s="105"/>
      <c r="BI80" s="51"/>
      <c r="BJ80" s="105"/>
      <c r="BK80" s="105"/>
      <c r="BL80" s="105"/>
      <c r="BM80" s="105"/>
      <c r="BN80" s="51"/>
      <c r="BO80" s="105"/>
      <c r="BP80" s="105"/>
      <c r="BQ80" s="105"/>
      <c r="BR80" s="105"/>
      <c r="BS80" s="51"/>
      <c r="BT80" s="105"/>
      <c r="BU80" s="105"/>
      <c r="BV80" s="105"/>
      <c r="BW80" s="105"/>
      <c r="BX80" s="51"/>
      <c r="BY80" s="5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</row>
    <row x14ac:dyDescent="0.25" r="81" customHeight="1" ht="18">
      <c r="A81" s="54"/>
      <c r="B81" s="50"/>
      <c r="C81" s="249"/>
      <c r="D81" s="249"/>
      <c r="E81" s="249"/>
      <c r="F81" s="249"/>
      <c r="G81" s="50"/>
      <c r="H81" s="52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52"/>
      <c r="V81" s="105"/>
      <c r="W81" s="105"/>
      <c r="X81" s="105"/>
      <c r="Y81" s="105"/>
      <c r="Z81" s="51"/>
      <c r="AA81" s="105"/>
      <c r="AB81" s="105"/>
      <c r="AC81" s="105"/>
      <c r="AD81" s="105"/>
      <c r="AE81" s="52"/>
      <c r="AF81" s="105"/>
      <c r="AG81" s="105"/>
      <c r="AH81" s="105"/>
      <c r="AI81" s="105"/>
      <c r="AJ81" s="51"/>
      <c r="AK81" s="105"/>
      <c r="AL81" s="105"/>
      <c r="AM81" s="105"/>
      <c r="AN81" s="105"/>
      <c r="AO81" s="51"/>
      <c r="AP81" s="105"/>
      <c r="AQ81" s="105"/>
      <c r="AR81" s="105"/>
      <c r="AS81" s="105"/>
      <c r="AT81" s="51"/>
      <c r="AU81" s="105"/>
      <c r="AV81" s="105"/>
      <c r="AW81" s="105"/>
      <c r="AX81" s="105"/>
      <c r="AY81" s="51"/>
      <c r="AZ81" s="105"/>
      <c r="BA81" s="105"/>
      <c r="BB81" s="105"/>
      <c r="BC81" s="105"/>
      <c r="BD81" s="51"/>
      <c r="BE81" s="105"/>
      <c r="BF81" s="105"/>
      <c r="BG81" s="105"/>
      <c r="BH81" s="105"/>
      <c r="BI81" s="51"/>
      <c r="BJ81" s="105"/>
      <c r="BK81" s="105"/>
      <c r="BL81" s="105"/>
      <c r="BM81" s="105"/>
      <c r="BN81" s="51"/>
      <c r="BO81" s="105"/>
      <c r="BP81" s="105"/>
      <c r="BQ81" s="105"/>
      <c r="BR81" s="105"/>
      <c r="BS81" s="51"/>
      <c r="BT81" s="105"/>
      <c r="BU81" s="105"/>
      <c r="BV81" s="105"/>
      <c r="BW81" s="105"/>
      <c r="BX81" s="51"/>
      <c r="BY81" s="5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</row>
    <row x14ac:dyDescent="0.25" r="82" customHeight="1" ht="18">
      <c r="A82" s="54"/>
      <c r="B82" s="50"/>
      <c r="C82" s="249"/>
      <c r="D82" s="249"/>
      <c r="E82" s="249"/>
      <c r="F82" s="249"/>
      <c r="G82" s="50"/>
      <c r="H82" s="52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52"/>
      <c r="V82" s="105"/>
      <c r="W82" s="105"/>
      <c r="X82" s="105"/>
      <c r="Y82" s="105"/>
      <c r="Z82" s="51"/>
      <c r="AA82" s="105"/>
      <c r="AB82" s="105"/>
      <c r="AC82" s="105"/>
      <c r="AD82" s="105"/>
      <c r="AE82" s="52"/>
      <c r="AF82" s="105"/>
      <c r="AG82" s="105"/>
      <c r="AH82" s="105"/>
      <c r="AI82" s="105"/>
      <c r="AJ82" s="51"/>
      <c r="AK82" s="105"/>
      <c r="AL82" s="105"/>
      <c r="AM82" s="105"/>
      <c r="AN82" s="105"/>
      <c r="AO82" s="51"/>
      <c r="AP82" s="105"/>
      <c r="AQ82" s="105"/>
      <c r="AR82" s="105"/>
      <c r="AS82" s="105"/>
      <c r="AT82" s="51"/>
      <c r="AU82" s="105"/>
      <c r="AV82" s="105"/>
      <c r="AW82" s="105"/>
      <c r="AX82" s="105"/>
      <c r="AY82" s="51"/>
      <c r="AZ82" s="105"/>
      <c r="BA82" s="105"/>
      <c r="BB82" s="105"/>
      <c r="BC82" s="105"/>
      <c r="BD82" s="51"/>
      <c r="BE82" s="105"/>
      <c r="BF82" s="105"/>
      <c r="BG82" s="105"/>
      <c r="BH82" s="105"/>
      <c r="BI82" s="51"/>
      <c r="BJ82" s="105"/>
      <c r="BK82" s="105"/>
      <c r="BL82" s="105"/>
      <c r="BM82" s="105"/>
      <c r="BN82" s="51"/>
      <c r="BO82" s="105"/>
      <c r="BP82" s="105"/>
      <c r="BQ82" s="105"/>
      <c r="BR82" s="105"/>
      <c r="BS82" s="51"/>
      <c r="BT82" s="105"/>
      <c r="BU82" s="105"/>
      <c r="BV82" s="105"/>
      <c r="BW82" s="105"/>
      <c r="BX82" s="51"/>
      <c r="BY82" s="5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</row>
    <row x14ac:dyDescent="0.25" r="83" customHeight="1" ht="18">
      <c r="A83" s="54"/>
      <c r="B83" s="50"/>
      <c r="C83" s="249"/>
      <c r="D83" s="249"/>
      <c r="E83" s="249"/>
      <c r="F83" s="249"/>
      <c r="G83" s="50"/>
      <c r="H83" s="52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52"/>
      <c r="V83" s="105"/>
      <c r="W83" s="105"/>
      <c r="X83" s="105"/>
      <c r="Y83" s="105"/>
      <c r="Z83" s="51"/>
      <c r="AA83" s="105"/>
      <c r="AB83" s="105"/>
      <c r="AC83" s="105"/>
      <c r="AD83" s="105"/>
      <c r="AE83" s="52"/>
      <c r="AF83" s="105"/>
      <c r="AG83" s="105"/>
      <c r="AH83" s="105"/>
      <c r="AI83" s="105"/>
      <c r="AJ83" s="51"/>
      <c r="AK83" s="105"/>
      <c r="AL83" s="105"/>
      <c r="AM83" s="105"/>
      <c r="AN83" s="105"/>
      <c r="AO83" s="51"/>
      <c r="AP83" s="105"/>
      <c r="AQ83" s="105"/>
      <c r="AR83" s="105"/>
      <c r="AS83" s="105"/>
      <c r="AT83" s="51"/>
      <c r="AU83" s="105"/>
      <c r="AV83" s="105"/>
      <c r="AW83" s="105"/>
      <c r="AX83" s="105"/>
      <c r="AY83" s="51"/>
      <c r="AZ83" s="105"/>
      <c r="BA83" s="105"/>
      <c r="BB83" s="105"/>
      <c r="BC83" s="105"/>
      <c r="BD83" s="51"/>
      <c r="BE83" s="105"/>
      <c r="BF83" s="105"/>
      <c r="BG83" s="105"/>
      <c r="BH83" s="105"/>
      <c r="BI83" s="51"/>
      <c r="BJ83" s="105"/>
      <c r="BK83" s="105"/>
      <c r="BL83" s="105"/>
      <c r="BM83" s="105"/>
      <c r="BN83" s="51"/>
      <c r="BO83" s="105"/>
      <c r="BP83" s="105"/>
      <c r="BQ83" s="105"/>
      <c r="BR83" s="105"/>
      <c r="BS83" s="51"/>
      <c r="BT83" s="105"/>
      <c r="BU83" s="105"/>
      <c r="BV83" s="105"/>
      <c r="BW83" s="105"/>
      <c r="BX83" s="51"/>
      <c r="BY83" s="5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</row>
    <row x14ac:dyDescent="0.25" r="84" customHeight="1" ht="18">
      <c r="A84" s="54"/>
      <c r="B84" s="50"/>
      <c r="C84" s="249"/>
      <c r="D84" s="249"/>
      <c r="E84" s="249"/>
      <c r="F84" s="249"/>
      <c r="G84" s="50"/>
      <c r="H84" s="52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52"/>
      <c r="V84" s="105"/>
      <c r="W84" s="105"/>
      <c r="X84" s="105"/>
      <c r="Y84" s="105"/>
      <c r="Z84" s="51"/>
      <c r="AA84" s="105"/>
      <c r="AB84" s="105"/>
      <c r="AC84" s="105"/>
      <c r="AD84" s="105"/>
      <c r="AE84" s="52"/>
      <c r="AF84" s="105"/>
      <c r="AG84" s="105"/>
      <c r="AH84" s="105"/>
      <c r="AI84" s="105"/>
      <c r="AJ84" s="51"/>
      <c r="AK84" s="105"/>
      <c r="AL84" s="105"/>
      <c r="AM84" s="105"/>
      <c r="AN84" s="105"/>
      <c r="AO84" s="51"/>
      <c r="AP84" s="105"/>
      <c r="AQ84" s="105"/>
      <c r="AR84" s="105"/>
      <c r="AS84" s="105"/>
      <c r="AT84" s="51"/>
      <c r="AU84" s="105"/>
      <c r="AV84" s="105"/>
      <c r="AW84" s="105"/>
      <c r="AX84" s="105"/>
      <c r="AY84" s="51"/>
      <c r="AZ84" s="105"/>
      <c r="BA84" s="105"/>
      <c r="BB84" s="105"/>
      <c r="BC84" s="105"/>
      <c r="BD84" s="51"/>
      <c r="BE84" s="105"/>
      <c r="BF84" s="105"/>
      <c r="BG84" s="105"/>
      <c r="BH84" s="105"/>
      <c r="BI84" s="51"/>
      <c r="BJ84" s="105"/>
      <c r="BK84" s="105"/>
      <c r="BL84" s="105"/>
      <c r="BM84" s="105"/>
      <c r="BN84" s="51"/>
      <c r="BO84" s="105"/>
      <c r="BP84" s="105"/>
      <c r="BQ84" s="105"/>
      <c r="BR84" s="105"/>
      <c r="BS84" s="51"/>
      <c r="BT84" s="105"/>
      <c r="BU84" s="105"/>
      <c r="BV84" s="105"/>
      <c r="BW84" s="105"/>
      <c r="BX84" s="51"/>
      <c r="BY84" s="5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</row>
    <row x14ac:dyDescent="0.25" r="85" customHeight="1" ht="18">
      <c r="A85" s="54"/>
      <c r="B85" s="50"/>
      <c r="C85" s="249"/>
      <c r="D85" s="249"/>
      <c r="E85" s="249"/>
      <c r="F85" s="249"/>
      <c r="G85" s="50"/>
      <c r="H85" s="52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52"/>
      <c r="V85" s="105"/>
      <c r="W85" s="105"/>
      <c r="X85" s="105"/>
      <c r="Y85" s="105"/>
      <c r="Z85" s="51"/>
      <c r="AA85" s="105"/>
      <c r="AB85" s="105"/>
      <c r="AC85" s="105"/>
      <c r="AD85" s="105"/>
      <c r="AE85" s="52"/>
      <c r="AF85" s="105"/>
      <c r="AG85" s="105"/>
      <c r="AH85" s="105"/>
      <c r="AI85" s="105"/>
      <c r="AJ85" s="51"/>
      <c r="AK85" s="105"/>
      <c r="AL85" s="105"/>
      <c r="AM85" s="105"/>
      <c r="AN85" s="105"/>
      <c r="AO85" s="51"/>
      <c r="AP85" s="105"/>
      <c r="AQ85" s="105"/>
      <c r="AR85" s="105"/>
      <c r="AS85" s="105"/>
      <c r="AT85" s="51"/>
      <c r="AU85" s="105"/>
      <c r="AV85" s="105"/>
      <c r="AW85" s="105"/>
      <c r="AX85" s="105"/>
      <c r="AY85" s="51"/>
      <c r="AZ85" s="105"/>
      <c r="BA85" s="105"/>
      <c r="BB85" s="105"/>
      <c r="BC85" s="105"/>
      <c r="BD85" s="51"/>
      <c r="BE85" s="105"/>
      <c r="BF85" s="105"/>
      <c r="BG85" s="105"/>
      <c r="BH85" s="105"/>
      <c r="BI85" s="51"/>
      <c r="BJ85" s="105"/>
      <c r="BK85" s="105"/>
      <c r="BL85" s="105"/>
      <c r="BM85" s="105"/>
      <c r="BN85" s="51"/>
      <c r="BO85" s="105"/>
      <c r="BP85" s="105"/>
      <c r="BQ85" s="105"/>
      <c r="BR85" s="105"/>
      <c r="BS85" s="51"/>
      <c r="BT85" s="105"/>
      <c r="BU85" s="105"/>
      <c r="BV85" s="105"/>
      <c r="BW85" s="105"/>
      <c r="BX85" s="51"/>
      <c r="BY85" s="5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</row>
    <row x14ac:dyDescent="0.25" r="86" customHeight="1" ht="18">
      <c r="A86" s="54"/>
      <c r="B86" s="50"/>
      <c r="C86" s="249"/>
      <c r="D86" s="249"/>
      <c r="E86" s="249"/>
      <c r="F86" s="249"/>
      <c r="G86" s="50"/>
      <c r="H86" s="52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52"/>
      <c r="V86" s="105"/>
      <c r="W86" s="105"/>
      <c r="X86" s="105"/>
      <c r="Y86" s="105"/>
      <c r="Z86" s="51"/>
      <c r="AA86" s="105"/>
      <c r="AB86" s="105"/>
      <c r="AC86" s="105"/>
      <c r="AD86" s="105"/>
      <c r="AE86" s="52"/>
      <c r="AF86" s="105"/>
      <c r="AG86" s="105"/>
      <c r="AH86" s="105"/>
      <c r="AI86" s="105"/>
      <c r="AJ86" s="51"/>
      <c r="AK86" s="105"/>
      <c r="AL86" s="105"/>
      <c r="AM86" s="105"/>
      <c r="AN86" s="105"/>
      <c r="AO86" s="51"/>
      <c r="AP86" s="105"/>
      <c r="AQ86" s="105"/>
      <c r="AR86" s="105"/>
      <c r="AS86" s="105"/>
      <c r="AT86" s="51"/>
      <c r="AU86" s="105"/>
      <c r="AV86" s="105"/>
      <c r="AW86" s="105"/>
      <c r="AX86" s="105"/>
      <c r="AY86" s="51"/>
      <c r="AZ86" s="105"/>
      <c r="BA86" s="105"/>
      <c r="BB86" s="105"/>
      <c r="BC86" s="105"/>
      <c r="BD86" s="51"/>
      <c r="BE86" s="105"/>
      <c r="BF86" s="105"/>
      <c r="BG86" s="105"/>
      <c r="BH86" s="105"/>
      <c r="BI86" s="51"/>
      <c r="BJ86" s="105"/>
      <c r="BK86" s="105"/>
      <c r="BL86" s="105"/>
      <c r="BM86" s="105"/>
      <c r="BN86" s="51"/>
      <c r="BO86" s="105"/>
      <c r="BP86" s="105"/>
      <c r="BQ86" s="105"/>
      <c r="BR86" s="105"/>
      <c r="BS86" s="51"/>
      <c r="BT86" s="105"/>
      <c r="BU86" s="105"/>
      <c r="BV86" s="105"/>
      <c r="BW86" s="105"/>
      <c r="BX86" s="51"/>
      <c r="BY86" s="5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</row>
    <row x14ac:dyDescent="0.25" r="87" customHeight="1" ht="18">
      <c r="A87" s="54"/>
      <c r="B87" s="50"/>
      <c r="C87" s="249"/>
      <c r="D87" s="249"/>
      <c r="E87" s="249"/>
      <c r="F87" s="249"/>
      <c r="G87" s="50"/>
      <c r="H87" s="52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52"/>
      <c r="V87" s="105"/>
      <c r="W87" s="105"/>
      <c r="X87" s="105"/>
      <c r="Y87" s="105"/>
      <c r="Z87" s="51"/>
      <c r="AA87" s="105"/>
      <c r="AB87" s="105"/>
      <c r="AC87" s="105"/>
      <c r="AD87" s="105"/>
      <c r="AE87" s="52"/>
      <c r="AF87" s="105"/>
      <c r="AG87" s="105"/>
      <c r="AH87" s="105"/>
      <c r="AI87" s="105"/>
      <c r="AJ87" s="51"/>
      <c r="AK87" s="105"/>
      <c r="AL87" s="105"/>
      <c r="AM87" s="105"/>
      <c r="AN87" s="105"/>
      <c r="AO87" s="51"/>
      <c r="AP87" s="105"/>
      <c r="AQ87" s="105"/>
      <c r="AR87" s="105"/>
      <c r="AS87" s="105"/>
      <c r="AT87" s="51"/>
      <c r="AU87" s="105"/>
      <c r="AV87" s="105"/>
      <c r="AW87" s="105"/>
      <c r="AX87" s="105"/>
      <c r="AY87" s="51"/>
      <c r="AZ87" s="105"/>
      <c r="BA87" s="105"/>
      <c r="BB87" s="105"/>
      <c r="BC87" s="105"/>
      <c r="BD87" s="51"/>
      <c r="BE87" s="105"/>
      <c r="BF87" s="105"/>
      <c r="BG87" s="105"/>
      <c r="BH87" s="105"/>
      <c r="BI87" s="51"/>
      <c r="BJ87" s="105"/>
      <c r="BK87" s="105"/>
      <c r="BL87" s="105"/>
      <c r="BM87" s="105"/>
      <c r="BN87" s="51"/>
      <c r="BO87" s="105"/>
      <c r="BP87" s="105"/>
      <c r="BQ87" s="105"/>
      <c r="BR87" s="105"/>
      <c r="BS87" s="51"/>
      <c r="BT87" s="105"/>
      <c r="BU87" s="105"/>
      <c r="BV87" s="105"/>
      <c r="BW87" s="105"/>
      <c r="BX87" s="51"/>
      <c r="BY87" s="5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</row>
    <row x14ac:dyDescent="0.25" r="88" customHeight="1" ht="18">
      <c r="A88" s="54"/>
      <c r="B88" s="50"/>
      <c r="C88" s="249"/>
      <c r="D88" s="249"/>
      <c r="E88" s="249"/>
      <c r="F88" s="249"/>
      <c r="G88" s="50"/>
      <c r="H88" s="52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52"/>
      <c r="V88" s="105"/>
      <c r="W88" s="105"/>
      <c r="X88" s="105"/>
      <c r="Y88" s="105"/>
      <c r="Z88" s="51"/>
      <c r="AA88" s="105"/>
      <c r="AB88" s="105"/>
      <c r="AC88" s="105"/>
      <c r="AD88" s="105"/>
      <c r="AE88" s="52"/>
      <c r="AF88" s="105"/>
      <c r="AG88" s="105"/>
      <c r="AH88" s="105"/>
      <c r="AI88" s="105"/>
      <c r="AJ88" s="51"/>
      <c r="AK88" s="105"/>
      <c r="AL88" s="105"/>
      <c r="AM88" s="105"/>
      <c r="AN88" s="105"/>
      <c r="AO88" s="51"/>
      <c r="AP88" s="105"/>
      <c r="AQ88" s="105"/>
      <c r="AR88" s="105"/>
      <c r="AS88" s="105"/>
      <c r="AT88" s="51"/>
      <c r="AU88" s="105"/>
      <c r="AV88" s="105"/>
      <c r="AW88" s="105"/>
      <c r="AX88" s="105"/>
      <c r="AY88" s="51"/>
      <c r="AZ88" s="105"/>
      <c r="BA88" s="105"/>
      <c r="BB88" s="105"/>
      <c r="BC88" s="105"/>
      <c r="BD88" s="51"/>
      <c r="BE88" s="105"/>
      <c r="BF88" s="105"/>
      <c r="BG88" s="105"/>
      <c r="BH88" s="105"/>
      <c r="BI88" s="51"/>
      <c r="BJ88" s="105"/>
      <c r="BK88" s="105"/>
      <c r="BL88" s="105"/>
      <c r="BM88" s="105"/>
      <c r="BN88" s="51"/>
      <c r="BO88" s="105"/>
      <c r="BP88" s="105"/>
      <c r="BQ88" s="105"/>
      <c r="BR88" s="105"/>
      <c r="BS88" s="51"/>
      <c r="BT88" s="105"/>
      <c r="BU88" s="105"/>
      <c r="BV88" s="105"/>
      <c r="BW88" s="105"/>
      <c r="BX88" s="51"/>
      <c r="BY88" s="5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</row>
    <row x14ac:dyDescent="0.25" r="89" customHeight="1" ht="18">
      <c r="A89" s="54"/>
      <c r="B89" s="50"/>
      <c r="C89" s="249"/>
      <c r="D89" s="249"/>
      <c r="E89" s="249"/>
      <c r="F89" s="249"/>
      <c r="G89" s="50"/>
      <c r="H89" s="52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52"/>
      <c r="V89" s="105"/>
      <c r="W89" s="105"/>
      <c r="X89" s="105"/>
      <c r="Y89" s="105"/>
      <c r="Z89" s="51"/>
      <c r="AA89" s="105"/>
      <c r="AB89" s="105"/>
      <c r="AC89" s="105"/>
      <c r="AD89" s="105"/>
      <c r="AE89" s="52"/>
      <c r="AF89" s="105"/>
      <c r="AG89" s="105"/>
      <c r="AH89" s="105"/>
      <c r="AI89" s="105"/>
      <c r="AJ89" s="51"/>
      <c r="AK89" s="105"/>
      <c r="AL89" s="105"/>
      <c r="AM89" s="105"/>
      <c r="AN89" s="105"/>
      <c r="AO89" s="51"/>
      <c r="AP89" s="105"/>
      <c r="AQ89" s="105"/>
      <c r="AR89" s="105"/>
      <c r="AS89" s="105"/>
      <c r="AT89" s="51"/>
      <c r="AU89" s="105"/>
      <c r="AV89" s="105"/>
      <c r="AW89" s="105"/>
      <c r="AX89" s="105"/>
      <c r="AY89" s="51"/>
      <c r="AZ89" s="105"/>
      <c r="BA89" s="105"/>
      <c r="BB89" s="105"/>
      <c r="BC89" s="105"/>
      <c r="BD89" s="51"/>
      <c r="BE89" s="105"/>
      <c r="BF89" s="105"/>
      <c r="BG89" s="105"/>
      <c r="BH89" s="105"/>
      <c r="BI89" s="51"/>
      <c r="BJ89" s="105"/>
      <c r="BK89" s="105"/>
      <c r="BL89" s="105"/>
      <c r="BM89" s="105"/>
      <c r="BN89" s="51"/>
      <c r="BO89" s="105"/>
      <c r="BP89" s="105"/>
      <c r="BQ89" s="105"/>
      <c r="BR89" s="105"/>
      <c r="BS89" s="51"/>
      <c r="BT89" s="105"/>
      <c r="BU89" s="105"/>
      <c r="BV89" s="105"/>
      <c r="BW89" s="105"/>
      <c r="BX89" s="51"/>
      <c r="BY89" s="5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</row>
    <row x14ac:dyDescent="0.25" r="90" customHeight="1" ht="18">
      <c r="A90" s="54"/>
      <c r="B90" s="50"/>
      <c r="C90" s="249"/>
      <c r="D90" s="249"/>
      <c r="E90" s="249"/>
      <c r="F90" s="249"/>
      <c r="G90" s="50"/>
      <c r="H90" s="52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52"/>
      <c r="V90" s="105"/>
      <c r="W90" s="105"/>
      <c r="X90" s="105"/>
      <c r="Y90" s="105"/>
      <c r="Z90" s="51"/>
      <c r="AA90" s="105"/>
      <c r="AB90" s="105"/>
      <c r="AC90" s="105"/>
      <c r="AD90" s="105"/>
      <c r="AE90" s="52"/>
      <c r="AF90" s="105"/>
      <c r="AG90" s="105"/>
      <c r="AH90" s="105"/>
      <c r="AI90" s="105"/>
      <c r="AJ90" s="51"/>
      <c r="AK90" s="105"/>
      <c r="AL90" s="105"/>
      <c r="AM90" s="105"/>
      <c r="AN90" s="105"/>
      <c r="AO90" s="51"/>
      <c r="AP90" s="105"/>
      <c r="AQ90" s="105"/>
      <c r="AR90" s="105"/>
      <c r="AS90" s="105"/>
      <c r="AT90" s="51"/>
      <c r="AU90" s="105"/>
      <c r="AV90" s="105"/>
      <c r="AW90" s="105"/>
      <c r="AX90" s="105"/>
      <c r="AY90" s="51"/>
      <c r="AZ90" s="105"/>
      <c r="BA90" s="105"/>
      <c r="BB90" s="105"/>
      <c r="BC90" s="105"/>
      <c r="BD90" s="51"/>
      <c r="BE90" s="105"/>
      <c r="BF90" s="105"/>
      <c r="BG90" s="105"/>
      <c r="BH90" s="105"/>
      <c r="BI90" s="51"/>
      <c r="BJ90" s="105"/>
      <c r="BK90" s="105"/>
      <c r="BL90" s="105"/>
      <c r="BM90" s="105"/>
      <c r="BN90" s="51"/>
      <c r="BO90" s="105"/>
      <c r="BP90" s="105"/>
      <c r="BQ90" s="105"/>
      <c r="BR90" s="105"/>
      <c r="BS90" s="51"/>
      <c r="BT90" s="105"/>
      <c r="BU90" s="105"/>
      <c r="BV90" s="105"/>
      <c r="BW90" s="105"/>
      <c r="BX90" s="51"/>
      <c r="BY90" s="5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</row>
    <row x14ac:dyDescent="0.25" r="91" customHeight="1" ht="18">
      <c r="A91" s="54"/>
      <c r="B91" s="50"/>
      <c r="C91" s="249"/>
      <c r="D91" s="249"/>
      <c r="E91" s="249"/>
      <c r="F91" s="249"/>
      <c r="G91" s="50"/>
      <c r="H91" s="52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52"/>
      <c r="V91" s="105"/>
      <c r="W91" s="105"/>
      <c r="X91" s="105"/>
      <c r="Y91" s="105"/>
      <c r="Z91" s="51"/>
      <c r="AA91" s="105"/>
      <c r="AB91" s="105"/>
      <c r="AC91" s="105"/>
      <c r="AD91" s="105"/>
      <c r="AE91" s="52"/>
      <c r="AF91" s="105"/>
      <c r="AG91" s="105"/>
      <c r="AH91" s="105"/>
      <c r="AI91" s="105"/>
      <c r="AJ91" s="51"/>
      <c r="AK91" s="105"/>
      <c r="AL91" s="105"/>
      <c r="AM91" s="105"/>
      <c r="AN91" s="105"/>
      <c r="AO91" s="51"/>
      <c r="AP91" s="105"/>
      <c r="AQ91" s="105"/>
      <c r="AR91" s="105"/>
      <c r="AS91" s="105"/>
      <c r="AT91" s="51"/>
      <c r="AU91" s="105"/>
      <c r="AV91" s="105"/>
      <c r="AW91" s="105"/>
      <c r="AX91" s="105"/>
      <c r="AY91" s="51"/>
      <c r="AZ91" s="105"/>
      <c r="BA91" s="105"/>
      <c r="BB91" s="105"/>
      <c r="BC91" s="105"/>
      <c r="BD91" s="51"/>
      <c r="BE91" s="105"/>
      <c r="BF91" s="105"/>
      <c r="BG91" s="105"/>
      <c r="BH91" s="105"/>
      <c r="BI91" s="51"/>
      <c r="BJ91" s="105"/>
      <c r="BK91" s="105"/>
      <c r="BL91" s="105"/>
      <c r="BM91" s="105"/>
      <c r="BN91" s="51"/>
      <c r="BO91" s="105"/>
      <c r="BP91" s="105"/>
      <c r="BQ91" s="105"/>
      <c r="BR91" s="105"/>
      <c r="BS91" s="51"/>
      <c r="BT91" s="105"/>
      <c r="BU91" s="105"/>
      <c r="BV91" s="105"/>
      <c r="BW91" s="105"/>
      <c r="BX91" s="51"/>
      <c r="BY91" s="5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</row>
    <row x14ac:dyDescent="0.25" r="92" customHeight="1" ht="18">
      <c r="A92" s="54"/>
      <c r="B92" s="50"/>
      <c r="C92" s="249"/>
      <c r="D92" s="249"/>
      <c r="E92" s="249"/>
      <c r="F92" s="249"/>
      <c r="G92" s="50"/>
      <c r="H92" s="52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52"/>
      <c r="V92" s="105"/>
      <c r="W92" s="105"/>
      <c r="X92" s="105"/>
      <c r="Y92" s="105"/>
      <c r="Z92" s="51"/>
      <c r="AA92" s="105"/>
      <c r="AB92" s="105"/>
      <c r="AC92" s="105"/>
      <c r="AD92" s="105"/>
      <c r="AE92" s="52"/>
      <c r="AF92" s="105"/>
      <c r="AG92" s="105"/>
      <c r="AH92" s="105"/>
      <c r="AI92" s="105"/>
      <c r="AJ92" s="51"/>
      <c r="AK92" s="105"/>
      <c r="AL92" s="105"/>
      <c r="AM92" s="105"/>
      <c r="AN92" s="105"/>
      <c r="AO92" s="51"/>
      <c r="AP92" s="105"/>
      <c r="AQ92" s="105"/>
      <c r="AR92" s="105"/>
      <c r="AS92" s="105"/>
      <c r="AT92" s="51"/>
      <c r="AU92" s="105"/>
      <c r="AV92" s="105"/>
      <c r="AW92" s="105"/>
      <c r="AX92" s="105"/>
      <c r="AY92" s="51"/>
      <c r="AZ92" s="105"/>
      <c r="BA92" s="105"/>
      <c r="BB92" s="105"/>
      <c r="BC92" s="105"/>
      <c r="BD92" s="51"/>
      <c r="BE92" s="105"/>
      <c r="BF92" s="105"/>
      <c r="BG92" s="105"/>
      <c r="BH92" s="105"/>
      <c r="BI92" s="51"/>
      <c r="BJ92" s="105"/>
      <c r="BK92" s="105"/>
      <c r="BL92" s="105"/>
      <c r="BM92" s="105"/>
      <c r="BN92" s="51"/>
      <c r="BO92" s="105"/>
      <c r="BP92" s="105"/>
      <c r="BQ92" s="105"/>
      <c r="BR92" s="105"/>
      <c r="BS92" s="51"/>
      <c r="BT92" s="105"/>
      <c r="BU92" s="105"/>
      <c r="BV92" s="105"/>
      <c r="BW92" s="105"/>
      <c r="BX92" s="51"/>
      <c r="BY92" s="5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</row>
    <row x14ac:dyDescent="0.25" r="93" customHeight="1" ht="18">
      <c r="A93" s="54"/>
      <c r="B93" s="50"/>
      <c r="C93" s="249"/>
      <c r="D93" s="249"/>
      <c r="E93" s="249"/>
      <c r="F93" s="249"/>
      <c r="G93" s="50"/>
      <c r="H93" s="52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52"/>
      <c r="V93" s="105"/>
      <c r="W93" s="105"/>
      <c r="X93" s="105"/>
      <c r="Y93" s="105"/>
      <c r="Z93" s="51"/>
      <c r="AA93" s="105"/>
      <c r="AB93" s="105"/>
      <c r="AC93" s="105"/>
      <c r="AD93" s="105"/>
      <c r="AE93" s="52"/>
      <c r="AF93" s="105"/>
      <c r="AG93" s="105"/>
      <c r="AH93" s="105"/>
      <c r="AI93" s="105"/>
      <c r="AJ93" s="51"/>
      <c r="AK93" s="105"/>
      <c r="AL93" s="105"/>
      <c r="AM93" s="105"/>
      <c r="AN93" s="105"/>
      <c r="AO93" s="51"/>
      <c r="AP93" s="105"/>
      <c r="AQ93" s="105"/>
      <c r="AR93" s="105"/>
      <c r="AS93" s="105"/>
      <c r="AT93" s="51"/>
      <c r="AU93" s="105"/>
      <c r="AV93" s="105"/>
      <c r="AW93" s="105"/>
      <c r="AX93" s="105"/>
      <c r="AY93" s="51"/>
      <c r="AZ93" s="105"/>
      <c r="BA93" s="105"/>
      <c r="BB93" s="105"/>
      <c r="BC93" s="105"/>
      <c r="BD93" s="51"/>
      <c r="BE93" s="105"/>
      <c r="BF93" s="105"/>
      <c r="BG93" s="105"/>
      <c r="BH93" s="105"/>
      <c r="BI93" s="51"/>
      <c r="BJ93" s="105"/>
      <c r="BK93" s="105"/>
      <c r="BL93" s="105"/>
      <c r="BM93" s="105"/>
      <c r="BN93" s="51"/>
      <c r="BO93" s="105"/>
      <c r="BP93" s="105"/>
      <c r="BQ93" s="105"/>
      <c r="BR93" s="105"/>
      <c r="BS93" s="51"/>
      <c r="BT93" s="105"/>
      <c r="BU93" s="105"/>
      <c r="BV93" s="105"/>
      <c r="BW93" s="105"/>
      <c r="BX93" s="51"/>
      <c r="BY93" s="5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</row>
    <row x14ac:dyDescent="0.25" r="94" customHeight="1" ht="18">
      <c r="A94" s="54"/>
      <c r="B94" s="50"/>
      <c r="C94" s="249"/>
      <c r="D94" s="249"/>
      <c r="E94" s="249"/>
      <c r="F94" s="249"/>
      <c r="G94" s="50"/>
      <c r="H94" s="52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52"/>
      <c r="V94" s="105"/>
      <c r="W94" s="105"/>
      <c r="X94" s="105"/>
      <c r="Y94" s="105"/>
      <c r="Z94" s="51"/>
      <c r="AA94" s="105"/>
      <c r="AB94" s="105"/>
      <c r="AC94" s="105"/>
      <c r="AD94" s="105"/>
      <c r="AE94" s="52"/>
      <c r="AF94" s="105"/>
      <c r="AG94" s="105"/>
      <c r="AH94" s="105"/>
      <c r="AI94" s="105"/>
      <c r="AJ94" s="51"/>
      <c r="AK94" s="105"/>
      <c r="AL94" s="105"/>
      <c r="AM94" s="105"/>
      <c r="AN94" s="105"/>
      <c r="AO94" s="51"/>
      <c r="AP94" s="105"/>
      <c r="AQ94" s="105"/>
      <c r="AR94" s="105"/>
      <c r="AS94" s="105"/>
      <c r="AT94" s="51"/>
      <c r="AU94" s="105"/>
      <c r="AV94" s="105"/>
      <c r="AW94" s="105"/>
      <c r="AX94" s="105"/>
      <c r="AY94" s="51"/>
      <c r="AZ94" s="105"/>
      <c r="BA94" s="105"/>
      <c r="BB94" s="105"/>
      <c r="BC94" s="105"/>
      <c r="BD94" s="51"/>
      <c r="BE94" s="105"/>
      <c r="BF94" s="105"/>
      <c r="BG94" s="105"/>
      <c r="BH94" s="105"/>
      <c r="BI94" s="51"/>
      <c r="BJ94" s="105"/>
      <c r="BK94" s="105"/>
      <c r="BL94" s="105"/>
      <c r="BM94" s="105"/>
      <c r="BN94" s="51"/>
      <c r="BO94" s="105"/>
      <c r="BP94" s="105"/>
      <c r="BQ94" s="105"/>
      <c r="BR94" s="105"/>
      <c r="BS94" s="51"/>
      <c r="BT94" s="105"/>
      <c r="BU94" s="105"/>
      <c r="BV94" s="105"/>
      <c r="BW94" s="105"/>
      <c r="BX94" s="51"/>
      <c r="BY94" s="5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</row>
    <row x14ac:dyDescent="0.25" r="95" customHeight="1" ht="18">
      <c r="A95" s="54"/>
      <c r="B95" s="50"/>
      <c r="C95" s="249"/>
      <c r="D95" s="249"/>
      <c r="E95" s="249"/>
      <c r="F95" s="249"/>
      <c r="G95" s="50"/>
      <c r="H95" s="52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52"/>
      <c r="V95" s="105"/>
      <c r="W95" s="105"/>
      <c r="X95" s="105"/>
      <c r="Y95" s="105"/>
      <c r="Z95" s="51"/>
      <c r="AA95" s="105"/>
      <c r="AB95" s="105"/>
      <c r="AC95" s="105"/>
      <c r="AD95" s="105"/>
      <c r="AE95" s="52"/>
      <c r="AF95" s="105"/>
      <c r="AG95" s="105"/>
      <c r="AH95" s="105"/>
      <c r="AI95" s="105"/>
      <c r="AJ95" s="51"/>
      <c r="AK95" s="105"/>
      <c r="AL95" s="105"/>
      <c r="AM95" s="105"/>
      <c r="AN95" s="105"/>
      <c r="AO95" s="51"/>
      <c r="AP95" s="105"/>
      <c r="AQ95" s="105"/>
      <c r="AR95" s="105"/>
      <c r="AS95" s="105"/>
      <c r="AT95" s="51"/>
      <c r="AU95" s="105"/>
      <c r="AV95" s="105"/>
      <c r="AW95" s="105"/>
      <c r="AX95" s="105"/>
      <c r="AY95" s="51"/>
      <c r="AZ95" s="105"/>
      <c r="BA95" s="105"/>
      <c r="BB95" s="105"/>
      <c r="BC95" s="105"/>
      <c r="BD95" s="51"/>
      <c r="BE95" s="105"/>
      <c r="BF95" s="105"/>
      <c r="BG95" s="105"/>
      <c r="BH95" s="105"/>
      <c r="BI95" s="51"/>
      <c r="BJ95" s="105"/>
      <c r="BK95" s="105"/>
      <c r="BL95" s="105"/>
      <c r="BM95" s="105"/>
      <c r="BN95" s="51"/>
      <c r="BO95" s="105"/>
      <c r="BP95" s="105"/>
      <c r="BQ95" s="105"/>
      <c r="BR95" s="105"/>
      <c r="BS95" s="51"/>
      <c r="BT95" s="105"/>
      <c r="BU95" s="105"/>
      <c r="BV95" s="105"/>
      <c r="BW95" s="105"/>
      <c r="BX95" s="51"/>
      <c r="BY95" s="5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</row>
    <row x14ac:dyDescent="0.25" r="96" customHeight="1" ht="18">
      <c r="A96" s="54"/>
      <c r="B96" s="50"/>
      <c r="C96" s="249"/>
      <c r="D96" s="249"/>
      <c r="E96" s="249"/>
      <c r="F96" s="249"/>
      <c r="G96" s="50"/>
      <c r="H96" s="52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52"/>
      <c r="V96" s="105"/>
      <c r="W96" s="105"/>
      <c r="X96" s="105"/>
      <c r="Y96" s="105"/>
      <c r="Z96" s="51"/>
      <c r="AA96" s="105"/>
      <c r="AB96" s="105"/>
      <c r="AC96" s="105"/>
      <c r="AD96" s="105"/>
      <c r="AE96" s="52"/>
      <c r="AF96" s="105"/>
      <c r="AG96" s="105"/>
      <c r="AH96" s="105"/>
      <c r="AI96" s="105"/>
      <c r="AJ96" s="51"/>
      <c r="AK96" s="105"/>
      <c r="AL96" s="105"/>
      <c r="AM96" s="105"/>
      <c r="AN96" s="105"/>
      <c r="AO96" s="51"/>
      <c r="AP96" s="105"/>
      <c r="AQ96" s="105"/>
      <c r="AR96" s="105"/>
      <c r="AS96" s="105"/>
      <c r="AT96" s="51"/>
      <c r="AU96" s="105"/>
      <c r="AV96" s="105"/>
      <c r="AW96" s="105"/>
      <c r="AX96" s="105"/>
      <c r="AY96" s="51"/>
      <c r="AZ96" s="105"/>
      <c r="BA96" s="105"/>
      <c r="BB96" s="105"/>
      <c r="BC96" s="105"/>
      <c r="BD96" s="51"/>
      <c r="BE96" s="105"/>
      <c r="BF96" s="105"/>
      <c r="BG96" s="105"/>
      <c r="BH96" s="105"/>
      <c r="BI96" s="51"/>
      <c r="BJ96" s="105"/>
      <c r="BK96" s="105"/>
      <c r="BL96" s="105"/>
      <c r="BM96" s="105"/>
      <c r="BN96" s="51"/>
      <c r="BO96" s="105"/>
      <c r="BP96" s="105"/>
      <c r="BQ96" s="105"/>
      <c r="BR96" s="105"/>
      <c r="BS96" s="51"/>
      <c r="BT96" s="105"/>
      <c r="BU96" s="105"/>
      <c r="BV96" s="105"/>
      <c r="BW96" s="105"/>
      <c r="BX96" s="51"/>
      <c r="BY96" s="5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</row>
    <row x14ac:dyDescent="0.25" r="97" customHeight="1" ht="18">
      <c r="A97" s="54"/>
      <c r="B97" s="50"/>
      <c r="C97" s="249"/>
      <c r="D97" s="249"/>
      <c r="E97" s="249"/>
      <c r="F97" s="249"/>
      <c r="G97" s="50"/>
      <c r="H97" s="52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52"/>
      <c r="V97" s="105"/>
      <c r="W97" s="105"/>
      <c r="X97" s="105"/>
      <c r="Y97" s="105"/>
      <c r="Z97" s="51"/>
      <c r="AA97" s="105"/>
      <c r="AB97" s="105"/>
      <c r="AC97" s="105"/>
      <c r="AD97" s="105"/>
      <c r="AE97" s="52"/>
      <c r="AF97" s="105"/>
      <c r="AG97" s="105"/>
      <c r="AH97" s="105"/>
      <c r="AI97" s="105"/>
      <c r="AJ97" s="51"/>
      <c r="AK97" s="105"/>
      <c r="AL97" s="105"/>
      <c r="AM97" s="105"/>
      <c r="AN97" s="105"/>
      <c r="AO97" s="51"/>
      <c r="AP97" s="105"/>
      <c r="AQ97" s="105"/>
      <c r="AR97" s="105"/>
      <c r="AS97" s="105"/>
      <c r="AT97" s="51"/>
      <c r="AU97" s="105"/>
      <c r="AV97" s="105"/>
      <c r="AW97" s="105"/>
      <c r="AX97" s="105"/>
      <c r="AY97" s="51"/>
      <c r="AZ97" s="105"/>
      <c r="BA97" s="105"/>
      <c r="BB97" s="105"/>
      <c r="BC97" s="105"/>
      <c r="BD97" s="51"/>
      <c r="BE97" s="105"/>
      <c r="BF97" s="105"/>
      <c r="BG97" s="105"/>
      <c r="BH97" s="105"/>
      <c r="BI97" s="51"/>
      <c r="BJ97" s="105"/>
      <c r="BK97" s="105"/>
      <c r="BL97" s="105"/>
      <c r="BM97" s="105"/>
      <c r="BN97" s="51"/>
      <c r="BO97" s="105"/>
      <c r="BP97" s="105"/>
      <c r="BQ97" s="105"/>
      <c r="BR97" s="105"/>
      <c r="BS97" s="51"/>
      <c r="BT97" s="105"/>
      <c r="BU97" s="105"/>
      <c r="BV97" s="105"/>
      <c r="BW97" s="105"/>
      <c r="BX97" s="51"/>
      <c r="BY97" s="5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</row>
    <row x14ac:dyDescent="0.25" r="98" customHeight="1" ht="18">
      <c r="A98" s="54"/>
      <c r="B98" s="50"/>
      <c r="C98" s="249"/>
      <c r="D98" s="249"/>
      <c r="E98" s="249"/>
      <c r="F98" s="249"/>
      <c r="G98" s="50"/>
      <c r="H98" s="52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52"/>
      <c r="V98" s="105"/>
      <c r="W98" s="105"/>
      <c r="X98" s="105"/>
      <c r="Y98" s="105"/>
      <c r="Z98" s="51"/>
      <c r="AA98" s="105"/>
      <c r="AB98" s="105"/>
      <c r="AC98" s="105"/>
      <c r="AD98" s="105"/>
      <c r="AE98" s="52"/>
      <c r="AF98" s="105"/>
      <c r="AG98" s="105"/>
      <c r="AH98" s="105"/>
      <c r="AI98" s="105"/>
      <c r="AJ98" s="51"/>
      <c r="AK98" s="105"/>
      <c r="AL98" s="105"/>
      <c r="AM98" s="105"/>
      <c r="AN98" s="105"/>
      <c r="AO98" s="51"/>
      <c r="AP98" s="105"/>
      <c r="AQ98" s="105"/>
      <c r="AR98" s="105"/>
      <c r="AS98" s="105"/>
      <c r="AT98" s="51"/>
      <c r="AU98" s="105"/>
      <c r="AV98" s="105"/>
      <c r="AW98" s="105"/>
      <c r="AX98" s="105"/>
      <c r="AY98" s="51"/>
      <c r="AZ98" s="105"/>
      <c r="BA98" s="105"/>
      <c r="BB98" s="105"/>
      <c r="BC98" s="105"/>
      <c r="BD98" s="51"/>
      <c r="BE98" s="105"/>
      <c r="BF98" s="105"/>
      <c r="BG98" s="105"/>
      <c r="BH98" s="105"/>
      <c r="BI98" s="51"/>
      <c r="BJ98" s="105"/>
      <c r="BK98" s="105"/>
      <c r="BL98" s="105"/>
      <c r="BM98" s="105"/>
      <c r="BN98" s="51"/>
      <c r="BO98" s="105"/>
      <c r="BP98" s="105"/>
      <c r="BQ98" s="105"/>
      <c r="BR98" s="105"/>
      <c r="BS98" s="51"/>
      <c r="BT98" s="105"/>
      <c r="BU98" s="105"/>
      <c r="BV98" s="105"/>
      <c r="BW98" s="105"/>
      <c r="BX98" s="51"/>
      <c r="BY98" s="5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</row>
    <row x14ac:dyDescent="0.25" r="99" customHeight="1" ht="18">
      <c r="A99" s="54"/>
      <c r="B99" s="50"/>
      <c r="C99" s="249"/>
      <c r="D99" s="249"/>
      <c r="E99" s="249"/>
      <c r="F99" s="249"/>
      <c r="G99" s="50"/>
      <c r="H99" s="52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52"/>
      <c r="V99" s="105"/>
      <c r="W99" s="105"/>
      <c r="X99" s="105"/>
      <c r="Y99" s="105"/>
      <c r="Z99" s="51"/>
      <c r="AA99" s="105"/>
      <c r="AB99" s="105"/>
      <c r="AC99" s="105"/>
      <c r="AD99" s="105"/>
      <c r="AE99" s="52"/>
      <c r="AF99" s="105"/>
      <c r="AG99" s="105"/>
      <c r="AH99" s="105"/>
      <c r="AI99" s="105"/>
      <c r="AJ99" s="51"/>
      <c r="AK99" s="105"/>
      <c r="AL99" s="105"/>
      <c r="AM99" s="105"/>
      <c r="AN99" s="105"/>
      <c r="AO99" s="51"/>
      <c r="AP99" s="105"/>
      <c r="AQ99" s="105"/>
      <c r="AR99" s="105"/>
      <c r="AS99" s="105"/>
      <c r="AT99" s="51"/>
      <c r="AU99" s="105"/>
      <c r="AV99" s="105"/>
      <c r="AW99" s="105"/>
      <c r="AX99" s="105"/>
      <c r="AY99" s="51"/>
      <c r="AZ99" s="105"/>
      <c r="BA99" s="105"/>
      <c r="BB99" s="105"/>
      <c r="BC99" s="105"/>
      <c r="BD99" s="51"/>
      <c r="BE99" s="105"/>
      <c r="BF99" s="105"/>
      <c r="BG99" s="105"/>
      <c r="BH99" s="105"/>
      <c r="BI99" s="51"/>
      <c r="BJ99" s="105"/>
      <c r="BK99" s="105"/>
      <c r="BL99" s="105"/>
      <c r="BM99" s="105"/>
      <c r="BN99" s="51"/>
      <c r="BO99" s="105"/>
      <c r="BP99" s="105"/>
      <c r="BQ99" s="105"/>
      <c r="BR99" s="105"/>
      <c r="BS99" s="51"/>
      <c r="BT99" s="105"/>
      <c r="BU99" s="105"/>
      <c r="BV99" s="105"/>
      <c r="BW99" s="105"/>
      <c r="BX99" s="51"/>
      <c r="BY99" s="5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</row>
    <row x14ac:dyDescent="0.25" r="100" customHeight="1" ht="18">
      <c r="A100" s="54"/>
      <c r="B100" s="50"/>
      <c r="C100" s="249"/>
      <c r="D100" s="249"/>
      <c r="E100" s="249"/>
      <c r="F100" s="249"/>
      <c r="G100" s="50"/>
      <c r="H100" s="52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52"/>
      <c r="V100" s="105"/>
      <c r="W100" s="105"/>
      <c r="X100" s="105"/>
      <c r="Y100" s="105"/>
      <c r="Z100" s="51"/>
      <c r="AA100" s="105"/>
      <c r="AB100" s="105"/>
      <c r="AC100" s="105"/>
      <c r="AD100" s="105"/>
      <c r="AE100" s="52"/>
      <c r="AF100" s="105"/>
      <c r="AG100" s="105"/>
      <c r="AH100" s="105"/>
      <c r="AI100" s="105"/>
      <c r="AJ100" s="51"/>
      <c r="AK100" s="105"/>
      <c r="AL100" s="105"/>
      <c r="AM100" s="105"/>
      <c r="AN100" s="105"/>
      <c r="AO100" s="51"/>
      <c r="AP100" s="105"/>
      <c r="AQ100" s="105"/>
      <c r="AR100" s="105"/>
      <c r="AS100" s="105"/>
      <c r="AT100" s="51"/>
      <c r="AU100" s="105"/>
      <c r="AV100" s="105"/>
      <c r="AW100" s="105"/>
      <c r="AX100" s="105"/>
      <c r="AY100" s="51"/>
      <c r="AZ100" s="105"/>
      <c r="BA100" s="105"/>
      <c r="BB100" s="105"/>
      <c r="BC100" s="105"/>
      <c r="BD100" s="51"/>
      <c r="BE100" s="105"/>
      <c r="BF100" s="105"/>
      <c r="BG100" s="105"/>
      <c r="BH100" s="105"/>
      <c r="BI100" s="51"/>
      <c r="BJ100" s="105"/>
      <c r="BK100" s="105"/>
      <c r="BL100" s="105"/>
      <c r="BM100" s="105"/>
      <c r="BN100" s="51"/>
      <c r="BO100" s="105"/>
      <c r="BP100" s="105"/>
      <c r="BQ100" s="105"/>
      <c r="BR100" s="105"/>
      <c r="BS100" s="51"/>
      <c r="BT100" s="105"/>
      <c r="BU100" s="105"/>
      <c r="BV100" s="105"/>
      <c r="BW100" s="105"/>
      <c r="BX100" s="51"/>
      <c r="BY100" s="5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</row>
    <row x14ac:dyDescent="0.25" r="101" customHeight="1" ht="18">
      <c r="A101" s="54"/>
      <c r="B101" s="50"/>
      <c r="C101" s="249"/>
      <c r="D101" s="249"/>
      <c r="E101" s="249"/>
      <c r="F101" s="249"/>
      <c r="G101" s="50"/>
      <c r="H101" s="52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52"/>
      <c r="V101" s="105"/>
      <c r="W101" s="105"/>
      <c r="X101" s="105"/>
      <c r="Y101" s="105"/>
      <c r="Z101" s="51"/>
      <c r="AA101" s="105"/>
      <c r="AB101" s="105"/>
      <c r="AC101" s="105"/>
      <c r="AD101" s="105"/>
      <c r="AE101" s="52"/>
      <c r="AF101" s="105"/>
      <c r="AG101" s="105"/>
      <c r="AH101" s="105"/>
      <c r="AI101" s="105"/>
      <c r="AJ101" s="51"/>
      <c r="AK101" s="105"/>
      <c r="AL101" s="105"/>
      <c r="AM101" s="105"/>
      <c r="AN101" s="105"/>
      <c r="AO101" s="51"/>
      <c r="AP101" s="105"/>
      <c r="AQ101" s="105"/>
      <c r="AR101" s="105"/>
      <c r="AS101" s="105"/>
      <c r="AT101" s="51"/>
      <c r="AU101" s="105"/>
      <c r="AV101" s="105"/>
      <c r="AW101" s="105"/>
      <c r="AX101" s="105"/>
      <c r="AY101" s="51"/>
      <c r="AZ101" s="105"/>
      <c r="BA101" s="105"/>
      <c r="BB101" s="105"/>
      <c r="BC101" s="105"/>
      <c r="BD101" s="51"/>
      <c r="BE101" s="105"/>
      <c r="BF101" s="105"/>
      <c r="BG101" s="105"/>
      <c r="BH101" s="105"/>
      <c r="BI101" s="51"/>
      <c r="BJ101" s="105"/>
      <c r="BK101" s="105"/>
      <c r="BL101" s="105"/>
      <c r="BM101" s="105"/>
      <c r="BN101" s="51"/>
      <c r="BO101" s="105"/>
      <c r="BP101" s="105"/>
      <c r="BQ101" s="105"/>
      <c r="BR101" s="105"/>
      <c r="BS101" s="51"/>
      <c r="BT101" s="105"/>
      <c r="BU101" s="105"/>
      <c r="BV101" s="105"/>
      <c r="BW101" s="105"/>
      <c r="BX101" s="51"/>
      <c r="BY101" s="5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</row>
    <row x14ac:dyDescent="0.25" r="102" customHeight="1" ht="18">
      <c r="A102" s="54"/>
      <c r="B102" s="50"/>
      <c r="C102" s="249"/>
      <c r="D102" s="249"/>
      <c r="E102" s="249"/>
      <c r="F102" s="249"/>
      <c r="G102" s="50"/>
      <c r="H102" s="52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52"/>
      <c r="V102" s="105"/>
      <c r="W102" s="105"/>
      <c r="X102" s="105"/>
      <c r="Y102" s="105"/>
      <c r="Z102" s="51"/>
      <c r="AA102" s="105"/>
      <c r="AB102" s="105"/>
      <c r="AC102" s="105"/>
      <c r="AD102" s="105"/>
      <c r="AE102" s="52"/>
      <c r="AF102" s="105"/>
      <c r="AG102" s="105"/>
      <c r="AH102" s="105"/>
      <c r="AI102" s="105"/>
      <c r="AJ102" s="51"/>
      <c r="AK102" s="105"/>
      <c r="AL102" s="105"/>
      <c r="AM102" s="105"/>
      <c r="AN102" s="105"/>
      <c r="AO102" s="51"/>
      <c r="AP102" s="105"/>
      <c r="AQ102" s="105"/>
      <c r="AR102" s="105"/>
      <c r="AS102" s="105"/>
      <c r="AT102" s="51"/>
      <c r="AU102" s="105"/>
      <c r="AV102" s="105"/>
      <c r="AW102" s="105"/>
      <c r="AX102" s="105"/>
      <c r="AY102" s="51"/>
      <c r="AZ102" s="105"/>
      <c r="BA102" s="105"/>
      <c r="BB102" s="105"/>
      <c r="BC102" s="105"/>
      <c r="BD102" s="51"/>
      <c r="BE102" s="105"/>
      <c r="BF102" s="105"/>
      <c r="BG102" s="105"/>
      <c r="BH102" s="105"/>
      <c r="BI102" s="51"/>
      <c r="BJ102" s="105"/>
      <c r="BK102" s="105"/>
      <c r="BL102" s="105"/>
      <c r="BM102" s="105"/>
      <c r="BN102" s="51"/>
      <c r="BO102" s="105"/>
      <c r="BP102" s="105"/>
      <c r="BQ102" s="105"/>
      <c r="BR102" s="105"/>
      <c r="BS102" s="51"/>
      <c r="BT102" s="105"/>
      <c r="BU102" s="105"/>
      <c r="BV102" s="105"/>
      <c r="BW102" s="105"/>
      <c r="BX102" s="51"/>
      <c r="BY102" s="5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</row>
    <row x14ac:dyDescent="0.25" r="103" customHeight="1" ht="18">
      <c r="A103" s="54"/>
      <c r="B103" s="50"/>
      <c r="C103" s="249"/>
      <c r="D103" s="249"/>
      <c r="E103" s="249"/>
      <c r="F103" s="249"/>
      <c r="G103" s="50"/>
      <c r="H103" s="52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52"/>
      <c r="V103" s="105"/>
      <c r="W103" s="105"/>
      <c r="X103" s="105"/>
      <c r="Y103" s="105"/>
      <c r="Z103" s="51"/>
      <c r="AA103" s="105"/>
      <c r="AB103" s="105"/>
      <c r="AC103" s="105"/>
      <c r="AD103" s="105"/>
      <c r="AE103" s="52"/>
      <c r="AF103" s="105"/>
      <c r="AG103" s="105"/>
      <c r="AH103" s="105"/>
      <c r="AI103" s="105"/>
      <c r="AJ103" s="51"/>
      <c r="AK103" s="105"/>
      <c r="AL103" s="105"/>
      <c r="AM103" s="105"/>
      <c r="AN103" s="105"/>
      <c r="AO103" s="51"/>
      <c r="AP103" s="105"/>
      <c r="AQ103" s="105"/>
      <c r="AR103" s="105"/>
      <c r="AS103" s="105"/>
      <c r="AT103" s="51"/>
      <c r="AU103" s="105"/>
      <c r="AV103" s="105"/>
      <c r="AW103" s="105"/>
      <c r="AX103" s="105"/>
      <c r="AY103" s="51"/>
      <c r="AZ103" s="105"/>
      <c r="BA103" s="105"/>
      <c r="BB103" s="105"/>
      <c r="BC103" s="105"/>
      <c r="BD103" s="51"/>
      <c r="BE103" s="105"/>
      <c r="BF103" s="105"/>
      <c r="BG103" s="105"/>
      <c r="BH103" s="105"/>
      <c r="BI103" s="51"/>
      <c r="BJ103" s="105"/>
      <c r="BK103" s="105"/>
      <c r="BL103" s="105"/>
      <c r="BM103" s="105"/>
      <c r="BN103" s="51"/>
      <c r="BO103" s="105"/>
      <c r="BP103" s="105"/>
      <c r="BQ103" s="105"/>
      <c r="BR103" s="105"/>
      <c r="BS103" s="51"/>
      <c r="BT103" s="105"/>
      <c r="BU103" s="105"/>
      <c r="BV103" s="105"/>
      <c r="BW103" s="105"/>
      <c r="BX103" s="51"/>
      <c r="BY103" s="5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</row>
    <row x14ac:dyDescent="0.25" r="104" customHeight="1" ht="18">
      <c r="A104" s="54"/>
      <c r="B104" s="50"/>
      <c r="C104" s="249"/>
      <c r="D104" s="249"/>
      <c r="E104" s="249"/>
      <c r="F104" s="249"/>
      <c r="G104" s="50"/>
      <c r="H104" s="52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52"/>
      <c r="V104" s="105"/>
      <c r="W104" s="105"/>
      <c r="X104" s="105"/>
      <c r="Y104" s="105"/>
      <c r="Z104" s="51"/>
      <c r="AA104" s="105"/>
      <c r="AB104" s="105"/>
      <c r="AC104" s="105"/>
      <c r="AD104" s="105"/>
      <c r="AE104" s="52"/>
      <c r="AF104" s="105"/>
      <c r="AG104" s="105"/>
      <c r="AH104" s="105"/>
      <c r="AI104" s="105"/>
      <c r="AJ104" s="51"/>
      <c r="AK104" s="105"/>
      <c r="AL104" s="105"/>
      <c r="AM104" s="105"/>
      <c r="AN104" s="105"/>
      <c r="AO104" s="51"/>
      <c r="AP104" s="105"/>
      <c r="AQ104" s="105"/>
      <c r="AR104" s="105"/>
      <c r="AS104" s="105"/>
      <c r="AT104" s="51"/>
      <c r="AU104" s="105"/>
      <c r="AV104" s="105"/>
      <c r="AW104" s="105"/>
      <c r="AX104" s="105"/>
      <c r="AY104" s="51"/>
      <c r="AZ104" s="105"/>
      <c r="BA104" s="105"/>
      <c r="BB104" s="105"/>
      <c r="BC104" s="105"/>
      <c r="BD104" s="51"/>
      <c r="BE104" s="105"/>
      <c r="BF104" s="105"/>
      <c r="BG104" s="105"/>
      <c r="BH104" s="105"/>
      <c r="BI104" s="51"/>
      <c r="BJ104" s="105"/>
      <c r="BK104" s="105"/>
      <c r="BL104" s="105"/>
      <c r="BM104" s="105"/>
      <c r="BN104" s="51"/>
      <c r="BO104" s="105"/>
      <c r="BP104" s="105"/>
      <c r="BQ104" s="105"/>
      <c r="BR104" s="105"/>
      <c r="BS104" s="51"/>
      <c r="BT104" s="105"/>
      <c r="BU104" s="105"/>
      <c r="BV104" s="105"/>
      <c r="BW104" s="105"/>
      <c r="BX104" s="51"/>
      <c r="BY104" s="5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</row>
    <row x14ac:dyDescent="0.25" r="105" customHeight="1" ht="18">
      <c r="A105" s="54"/>
      <c r="B105" s="50"/>
      <c r="C105" s="249"/>
      <c r="D105" s="249"/>
      <c r="E105" s="249"/>
      <c r="F105" s="249"/>
      <c r="G105" s="50"/>
      <c r="H105" s="52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52"/>
      <c r="V105" s="105"/>
      <c r="W105" s="105"/>
      <c r="X105" s="105"/>
      <c r="Y105" s="105"/>
      <c r="Z105" s="51"/>
      <c r="AA105" s="105"/>
      <c r="AB105" s="105"/>
      <c r="AC105" s="105"/>
      <c r="AD105" s="105"/>
      <c r="AE105" s="52"/>
      <c r="AF105" s="105"/>
      <c r="AG105" s="105"/>
      <c r="AH105" s="105"/>
      <c r="AI105" s="105"/>
      <c r="AJ105" s="51"/>
      <c r="AK105" s="105"/>
      <c r="AL105" s="105"/>
      <c r="AM105" s="105"/>
      <c r="AN105" s="105"/>
      <c r="AO105" s="51"/>
      <c r="AP105" s="105"/>
      <c r="AQ105" s="105"/>
      <c r="AR105" s="105"/>
      <c r="AS105" s="105"/>
      <c r="AT105" s="51"/>
      <c r="AU105" s="105"/>
      <c r="AV105" s="105"/>
      <c r="AW105" s="105"/>
      <c r="AX105" s="105"/>
      <c r="AY105" s="51"/>
      <c r="AZ105" s="105"/>
      <c r="BA105" s="105"/>
      <c r="BB105" s="105"/>
      <c r="BC105" s="105"/>
      <c r="BD105" s="51"/>
      <c r="BE105" s="105"/>
      <c r="BF105" s="105"/>
      <c r="BG105" s="105"/>
      <c r="BH105" s="105"/>
      <c r="BI105" s="51"/>
      <c r="BJ105" s="105"/>
      <c r="BK105" s="105"/>
      <c r="BL105" s="105"/>
      <c r="BM105" s="105"/>
      <c r="BN105" s="51"/>
      <c r="BO105" s="105"/>
      <c r="BP105" s="105"/>
      <c r="BQ105" s="105"/>
      <c r="BR105" s="105"/>
      <c r="BS105" s="51"/>
      <c r="BT105" s="105"/>
      <c r="BU105" s="105"/>
      <c r="BV105" s="105"/>
      <c r="BW105" s="105"/>
      <c r="BX105" s="51"/>
      <c r="BY105" s="5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</row>
    <row x14ac:dyDescent="0.25" r="106" customHeight="1" ht="18">
      <c r="A106" s="54"/>
      <c r="B106" s="50"/>
      <c r="C106" s="249"/>
      <c r="D106" s="249"/>
      <c r="E106" s="249"/>
      <c r="F106" s="249"/>
      <c r="G106" s="50"/>
      <c r="H106" s="52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52"/>
      <c r="V106" s="105"/>
      <c r="W106" s="105"/>
      <c r="X106" s="105"/>
      <c r="Y106" s="105"/>
      <c r="Z106" s="51"/>
      <c r="AA106" s="105"/>
      <c r="AB106" s="105"/>
      <c r="AC106" s="105"/>
      <c r="AD106" s="105"/>
      <c r="AE106" s="52"/>
      <c r="AF106" s="105"/>
      <c r="AG106" s="105"/>
      <c r="AH106" s="105"/>
      <c r="AI106" s="105"/>
      <c r="AJ106" s="51"/>
      <c r="AK106" s="105"/>
      <c r="AL106" s="105"/>
      <c r="AM106" s="105"/>
      <c r="AN106" s="105"/>
      <c r="AO106" s="51"/>
      <c r="AP106" s="105"/>
      <c r="AQ106" s="105"/>
      <c r="AR106" s="105"/>
      <c r="AS106" s="105"/>
      <c r="AT106" s="51"/>
      <c r="AU106" s="105"/>
      <c r="AV106" s="105"/>
      <c r="AW106" s="105"/>
      <c r="AX106" s="105"/>
      <c r="AY106" s="51"/>
      <c r="AZ106" s="105"/>
      <c r="BA106" s="105"/>
      <c r="BB106" s="105"/>
      <c r="BC106" s="105"/>
      <c r="BD106" s="51"/>
      <c r="BE106" s="105"/>
      <c r="BF106" s="105"/>
      <c r="BG106" s="105"/>
      <c r="BH106" s="105"/>
      <c r="BI106" s="51"/>
      <c r="BJ106" s="105"/>
      <c r="BK106" s="105"/>
      <c r="BL106" s="105"/>
      <c r="BM106" s="105"/>
      <c r="BN106" s="51"/>
      <c r="BO106" s="105"/>
      <c r="BP106" s="105"/>
      <c r="BQ106" s="105"/>
      <c r="BR106" s="105"/>
      <c r="BS106" s="51"/>
      <c r="BT106" s="105"/>
      <c r="BU106" s="105"/>
      <c r="BV106" s="105"/>
      <c r="BW106" s="105"/>
      <c r="BX106" s="51"/>
      <c r="BY106" s="5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</row>
    <row x14ac:dyDescent="0.25" r="107" customHeight="1" ht="18">
      <c r="A107" s="54"/>
      <c r="B107" s="50"/>
      <c r="C107" s="249"/>
      <c r="D107" s="249"/>
      <c r="E107" s="249"/>
      <c r="F107" s="249"/>
      <c r="G107" s="50"/>
      <c r="H107" s="52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52"/>
      <c r="V107" s="105"/>
      <c r="W107" s="105"/>
      <c r="X107" s="105"/>
      <c r="Y107" s="105"/>
      <c r="Z107" s="51"/>
      <c r="AA107" s="105"/>
      <c r="AB107" s="105"/>
      <c r="AC107" s="105"/>
      <c r="AD107" s="105"/>
      <c r="AE107" s="52"/>
      <c r="AF107" s="105"/>
      <c r="AG107" s="105"/>
      <c r="AH107" s="105"/>
      <c r="AI107" s="105"/>
      <c r="AJ107" s="51"/>
      <c r="AK107" s="105"/>
      <c r="AL107" s="105"/>
      <c r="AM107" s="105"/>
      <c r="AN107" s="105"/>
      <c r="AO107" s="51"/>
      <c r="AP107" s="105"/>
      <c r="AQ107" s="105"/>
      <c r="AR107" s="105"/>
      <c r="AS107" s="105"/>
      <c r="AT107" s="51"/>
      <c r="AU107" s="105"/>
      <c r="AV107" s="105"/>
      <c r="AW107" s="105"/>
      <c r="AX107" s="105"/>
      <c r="AY107" s="51"/>
      <c r="AZ107" s="105"/>
      <c r="BA107" s="105"/>
      <c r="BB107" s="105"/>
      <c r="BC107" s="105"/>
      <c r="BD107" s="51"/>
      <c r="BE107" s="105"/>
      <c r="BF107" s="105"/>
      <c r="BG107" s="105"/>
      <c r="BH107" s="105"/>
      <c r="BI107" s="51"/>
      <c r="BJ107" s="105"/>
      <c r="BK107" s="105"/>
      <c r="BL107" s="105"/>
      <c r="BM107" s="105"/>
      <c r="BN107" s="51"/>
      <c r="BO107" s="105"/>
      <c r="BP107" s="105"/>
      <c r="BQ107" s="105"/>
      <c r="BR107" s="105"/>
      <c r="BS107" s="51"/>
      <c r="BT107" s="105"/>
      <c r="BU107" s="105"/>
      <c r="BV107" s="105"/>
      <c r="BW107" s="105"/>
      <c r="BX107" s="51"/>
      <c r="BY107" s="5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</row>
    <row x14ac:dyDescent="0.25" r="108" customHeight="1" ht="18">
      <c r="A108" s="54"/>
      <c r="B108" s="50"/>
      <c r="C108" s="249"/>
      <c r="D108" s="249"/>
      <c r="E108" s="249"/>
      <c r="F108" s="249"/>
      <c r="G108" s="50"/>
      <c r="H108" s="52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52"/>
      <c r="V108" s="105"/>
      <c r="W108" s="105"/>
      <c r="X108" s="105"/>
      <c r="Y108" s="105"/>
      <c r="Z108" s="51"/>
      <c r="AA108" s="105"/>
      <c r="AB108" s="105"/>
      <c r="AC108" s="105"/>
      <c r="AD108" s="105"/>
      <c r="AE108" s="52"/>
      <c r="AF108" s="105"/>
      <c r="AG108" s="105"/>
      <c r="AH108" s="105"/>
      <c r="AI108" s="105"/>
      <c r="AJ108" s="51"/>
      <c r="AK108" s="105"/>
      <c r="AL108" s="105"/>
      <c r="AM108" s="105"/>
      <c r="AN108" s="105"/>
      <c r="AO108" s="51"/>
      <c r="AP108" s="105"/>
      <c r="AQ108" s="105"/>
      <c r="AR108" s="105"/>
      <c r="AS108" s="105"/>
      <c r="AT108" s="51"/>
      <c r="AU108" s="105"/>
      <c r="AV108" s="105"/>
      <c r="AW108" s="105"/>
      <c r="AX108" s="105"/>
      <c r="AY108" s="51"/>
      <c r="AZ108" s="105"/>
      <c r="BA108" s="105"/>
      <c r="BB108" s="105"/>
      <c r="BC108" s="105"/>
      <c r="BD108" s="51"/>
      <c r="BE108" s="105"/>
      <c r="BF108" s="105"/>
      <c r="BG108" s="105"/>
      <c r="BH108" s="105"/>
      <c r="BI108" s="51"/>
      <c r="BJ108" s="105"/>
      <c r="BK108" s="105"/>
      <c r="BL108" s="105"/>
      <c r="BM108" s="105"/>
      <c r="BN108" s="51"/>
      <c r="BO108" s="105"/>
      <c r="BP108" s="105"/>
      <c r="BQ108" s="105"/>
      <c r="BR108" s="105"/>
      <c r="BS108" s="51"/>
      <c r="BT108" s="105"/>
      <c r="BU108" s="105"/>
      <c r="BV108" s="105"/>
      <c r="BW108" s="105"/>
      <c r="BX108" s="51"/>
      <c r="BY108" s="5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</row>
    <row x14ac:dyDescent="0.25" r="109" customHeight="1" ht="18">
      <c r="A109" s="54"/>
      <c r="B109" s="50"/>
      <c r="C109" s="249"/>
      <c r="D109" s="249"/>
      <c r="E109" s="249"/>
      <c r="F109" s="249"/>
      <c r="G109" s="50"/>
      <c r="H109" s="52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52"/>
      <c r="V109" s="105"/>
      <c r="W109" s="105"/>
      <c r="X109" s="105"/>
      <c r="Y109" s="105"/>
      <c r="Z109" s="51"/>
      <c r="AA109" s="105"/>
      <c r="AB109" s="105"/>
      <c r="AC109" s="105"/>
      <c r="AD109" s="105"/>
      <c r="AE109" s="52"/>
      <c r="AF109" s="105"/>
      <c r="AG109" s="105"/>
      <c r="AH109" s="105"/>
      <c r="AI109" s="105"/>
      <c r="AJ109" s="51"/>
      <c r="AK109" s="105"/>
      <c r="AL109" s="105"/>
      <c r="AM109" s="105"/>
      <c r="AN109" s="105"/>
      <c r="AO109" s="51"/>
      <c r="AP109" s="105"/>
      <c r="AQ109" s="105"/>
      <c r="AR109" s="105"/>
      <c r="AS109" s="105"/>
      <c r="AT109" s="51"/>
      <c r="AU109" s="105"/>
      <c r="AV109" s="105"/>
      <c r="AW109" s="105"/>
      <c r="AX109" s="105"/>
      <c r="AY109" s="51"/>
      <c r="AZ109" s="105"/>
      <c r="BA109" s="105"/>
      <c r="BB109" s="105"/>
      <c r="BC109" s="105"/>
      <c r="BD109" s="51"/>
      <c r="BE109" s="105"/>
      <c r="BF109" s="105"/>
      <c r="BG109" s="105"/>
      <c r="BH109" s="105"/>
      <c r="BI109" s="51"/>
      <c r="BJ109" s="105"/>
      <c r="BK109" s="105"/>
      <c r="BL109" s="105"/>
      <c r="BM109" s="105"/>
      <c r="BN109" s="51"/>
      <c r="BO109" s="105"/>
      <c r="BP109" s="105"/>
      <c r="BQ109" s="105"/>
      <c r="BR109" s="105"/>
      <c r="BS109" s="51"/>
      <c r="BT109" s="105"/>
      <c r="BU109" s="105"/>
      <c r="BV109" s="105"/>
      <c r="BW109" s="105"/>
      <c r="BX109" s="51"/>
      <c r="BY109" s="5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</row>
    <row x14ac:dyDescent="0.25" r="110" customHeight="1" ht="18">
      <c r="A110" s="54"/>
      <c r="B110" s="50"/>
      <c r="C110" s="249"/>
      <c r="D110" s="249"/>
      <c r="E110" s="249"/>
      <c r="F110" s="249"/>
      <c r="G110" s="50"/>
      <c r="H110" s="52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52"/>
      <c r="V110" s="105"/>
      <c r="W110" s="105"/>
      <c r="X110" s="105"/>
      <c r="Y110" s="105"/>
      <c r="Z110" s="51"/>
      <c r="AA110" s="105"/>
      <c r="AB110" s="105"/>
      <c r="AC110" s="105"/>
      <c r="AD110" s="105"/>
      <c r="AE110" s="52"/>
      <c r="AF110" s="105"/>
      <c r="AG110" s="105"/>
      <c r="AH110" s="105"/>
      <c r="AI110" s="105"/>
      <c r="AJ110" s="51"/>
      <c r="AK110" s="105"/>
      <c r="AL110" s="105"/>
      <c r="AM110" s="105"/>
      <c r="AN110" s="105"/>
      <c r="AO110" s="51"/>
      <c r="AP110" s="105"/>
      <c r="AQ110" s="105"/>
      <c r="AR110" s="105"/>
      <c r="AS110" s="105"/>
      <c r="AT110" s="51"/>
      <c r="AU110" s="105"/>
      <c r="AV110" s="105"/>
      <c r="AW110" s="105"/>
      <c r="AX110" s="105"/>
      <c r="AY110" s="51"/>
      <c r="AZ110" s="105"/>
      <c r="BA110" s="105"/>
      <c r="BB110" s="105"/>
      <c r="BC110" s="105"/>
      <c r="BD110" s="51"/>
      <c r="BE110" s="105"/>
      <c r="BF110" s="105"/>
      <c r="BG110" s="105"/>
      <c r="BH110" s="105"/>
      <c r="BI110" s="51"/>
      <c r="BJ110" s="105"/>
      <c r="BK110" s="105"/>
      <c r="BL110" s="105"/>
      <c r="BM110" s="105"/>
      <c r="BN110" s="51"/>
      <c r="BO110" s="105"/>
      <c r="BP110" s="105"/>
      <c r="BQ110" s="105"/>
      <c r="BR110" s="105"/>
      <c r="BS110" s="51"/>
      <c r="BT110" s="105"/>
      <c r="BU110" s="105"/>
      <c r="BV110" s="105"/>
      <c r="BW110" s="105"/>
      <c r="BX110" s="51"/>
      <c r="BY110" s="5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</row>
    <row x14ac:dyDescent="0.25" r="111" customHeight="1" ht="18">
      <c r="A111" s="54"/>
      <c r="B111" s="50"/>
      <c r="C111" s="249"/>
      <c r="D111" s="249"/>
      <c r="E111" s="249"/>
      <c r="F111" s="249"/>
      <c r="G111" s="50"/>
      <c r="H111" s="52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52"/>
      <c r="V111" s="105"/>
      <c r="W111" s="105"/>
      <c r="X111" s="105"/>
      <c r="Y111" s="105"/>
      <c r="Z111" s="51"/>
      <c r="AA111" s="105"/>
      <c r="AB111" s="105"/>
      <c r="AC111" s="105"/>
      <c r="AD111" s="105"/>
      <c r="AE111" s="52"/>
      <c r="AF111" s="105"/>
      <c r="AG111" s="105"/>
      <c r="AH111" s="105"/>
      <c r="AI111" s="105"/>
      <c r="AJ111" s="51"/>
      <c r="AK111" s="105"/>
      <c r="AL111" s="105"/>
      <c r="AM111" s="105"/>
      <c r="AN111" s="105"/>
      <c r="AO111" s="51"/>
      <c r="AP111" s="105"/>
      <c r="AQ111" s="105"/>
      <c r="AR111" s="105"/>
      <c r="AS111" s="105"/>
      <c r="AT111" s="51"/>
      <c r="AU111" s="105"/>
      <c r="AV111" s="105"/>
      <c r="AW111" s="105"/>
      <c r="AX111" s="105"/>
      <c r="AY111" s="51"/>
      <c r="AZ111" s="105"/>
      <c r="BA111" s="105"/>
      <c r="BB111" s="105"/>
      <c r="BC111" s="105"/>
      <c r="BD111" s="51"/>
      <c r="BE111" s="105"/>
      <c r="BF111" s="105"/>
      <c r="BG111" s="105"/>
      <c r="BH111" s="105"/>
      <c r="BI111" s="51"/>
      <c r="BJ111" s="105"/>
      <c r="BK111" s="105"/>
      <c r="BL111" s="105"/>
      <c r="BM111" s="105"/>
      <c r="BN111" s="51"/>
      <c r="BO111" s="105"/>
      <c r="BP111" s="105"/>
      <c r="BQ111" s="105"/>
      <c r="BR111" s="105"/>
      <c r="BS111" s="51"/>
      <c r="BT111" s="105"/>
      <c r="BU111" s="105"/>
      <c r="BV111" s="105"/>
      <c r="BW111" s="105"/>
      <c r="BX111" s="51"/>
      <c r="BY111" s="5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</row>
    <row x14ac:dyDescent="0.25" r="112" customHeight="1" ht="18">
      <c r="A112" s="54"/>
      <c r="B112" s="50"/>
      <c r="C112" s="249"/>
      <c r="D112" s="249"/>
      <c r="E112" s="249"/>
      <c r="F112" s="249"/>
      <c r="G112" s="50"/>
      <c r="H112" s="52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52"/>
      <c r="V112" s="105"/>
      <c r="W112" s="105"/>
      <c r="X112" s="105"/>
      <c r="Y112" s="105"/>
      <c r="Z112" s="51"/>
      <c r="AA112" s="105"/>
      <c r="AB112" s="105"/>
      <c r="AC112" s="105"/>
      <c r="AD112" s="105"/>
      <c r="AE112" s="52"/>
      <c r="AF112" s="105"/>
      <c r="AG112" s="105"/>
      <c r="AH112" s="105"/>
      <c r="AI112" s="105"/>
      <c r="AJ112" s="51"/>
      <c r="AK112" s="105"/>
      <c r="AL112" s="105"/>
      <c r="AM112" s="105"/>
      <c r="AN112" s="105"/>
      <c r="AO112" s="51"/>
      <c r="AP112" s="105"/>
      <c r="AQ112" s="105"/>
      <c r="AR112" s="105"/>
      <c r="AS112" s="105"/>
      <c r="AT112" s="51"/>
      <c r="AU112" s="105"/>
      <c r="AV112" s="105"/>
      <c r="AW112" s="105"/>
      <c r="AX112" s="105"/>
      <c r="AY112" s="51"/>
      <c r="AZ112" s="105"/>
      <c r="BA112" s="105"/>
      <c r="BB112" s="105"/>
      <c r="BC112" s="105"/>
      <c r="BD112" s="51"/>
      <c r="BE112" s="105"/>
      <c r="BF112" s="105"/>
      <c r="BG112" s="105"/>
      <c r="BH112" s="105"/>
      <c r="BI112" s="51"/>
      <c r="BJ112" s="105"/>
      <c r="BK112" s="105"/>
      <c r="BL112" s="105"/>
      <c r="BM112" s="105"/>
      <c r="BN112" s="51"/>
      <c r="BO112" s="105"/>
      <c r="BP112" s="105"/>
      <c r="BQ112" s="105"/>
      <c r="BR112" s="105"/>
      <c r="BS112" s="51"/>
      <c r="BT112" s="105"/>
      <c r="BU112" s="105"/>
      <c r="BV112" s="105"/>
      <c r="BW112" s="105"/>
      <c r="BX112" s="51"/>
      <c r="BY112" s="5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</row>
    <row x14ac:dyDescent="0.25" r="113" customHeight="1" ht="18">
      <c r="A113" s="54"/>
      <c r="B113" s="50"/>
      <c r="C113" s="249"/>
      <c r="D113" s="249"/>
      <c r="E113" s="249"/>
      <c r="F113" s="249"/>
      <c r="G113" s="50"/>
      <c r="H113" s="52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52"/>
      <c r="V113" s="105"/>
      <c r="W113" s="105"/>
      <c r="X113" s="105"/>
      <c r="Y113" s="105"/>
      <c r="Z113" s="51"/>
      <c r="AA113" s="105"/>
      <c r="AB113" s="105"/>
      <c r="AC113" s="105"/>
      <c r="AD113" s="105"/>
      <c r="AE113" s="52"/>
      <c r="AF113" s="105"/>
      <c r="AG113" s="105"/>
      <c r="AH113" s="105"/>
      <c r="AI113" s="105"/>
      <c r="AJ113" s="51"/>
      <c r="AK113" s="105"/>
      <c r="AL113" s="105"/>
      <c r="AM113" s="105"/>
      <c r="AN113" s="105"/>
      <c r="AO113" s="51"/>
      <c r="AP113" s="105"/>
      <c r="AQ113" s="105"/>
      <c r="AR113" s="105"/>
      <c r="AS113" s="105"/>
      <c r="AT113" s="51"/>
      <c r="AU113" s="105"/>
      <c r="AV113" s="105"/>
      <c r="AW113" s="105"/>
      <c r="AX113" s="105"/>
      <c r="AY113" s="51"/>
      <c r="AZ113" s="105"/>
      <c r="BA113" s="105"/>
      <c r="BB113" s="105"/>
      <c r="BC113" s="105"/>
      <c r="BD113" s="51"/>
      <c r="BE113" s="105"/>
      <c r="BF113" s="105"/>
      <c r="BG113" s="105"/>
      <c r="BH113" s="105"/>
      <c r="BI113" s="51"/>
      <c r="BJ113" s="105"/>
      <c r="BK113" s="105"/>
      <c r="BL113" s="105"/>
      <c r="BM113" s="105"/>
      <c r="BN113" s="51"/>
      <c r="BO113" s="105"/>
      <c r="BP113" s="105"/>
      <c r="BQ113" s="105"/>
      <c r="BR113" s="105"/>
      <c r="BS113" s="51"/>
      <c r="BT113" s="105"/>
      <c r="BU113" s="105"/>
      <c r="BV113" s="105"/>
      <c r="BW113" s="105"/>
      <c r="BX113" s="51"/>
      <c r="BY113" s="5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</row>
    <row x14ac:dyDescent="0.25" r="114" customHeight="1" ht="18">
      <c r="A114" s="54"/>
      <c r="B114" s="50"/>
      <c r="C114" s="249"/>
      <c r="D114" s="249"/>
      <c r="E114" s="249"/>
      <c r="F114" s="249"/>
      <c r="G114" s="50"/>
      <c r="H114" s="52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52"/>
      <c r="V114" s="105"/>
      <c r="W114" s="105"/>
      <c r="X114" s="105"/>
      <c r="Y114" s="105"/>
      <c r="Z114" s="51"/>
      <c r="AA114" s="105"/>
      <c r="AB114" s="105"/>
      <c r="AC114" s="105"/>
      <c r="AD114" s="105"/>
      <c r="AE114" s="52"/>
      <c r="AF114" s="105"/>
      <c r="AG114" s="105"/>
      <c r="AH114" s="105"/>
      <c r="AI114" s="105"/>
      <c r="AJ114" s="51"/>
      <c r="AK114" s="105"/>
      <c r="AL114" s="105"/>
      <c r="AM114" s="105"/>
      <c r="AN114" s="105"/>
      <c r="AO114" s="51"/>
      <c r="AP114" s="105"/>
      <c r="AQ114" s="105"/>
      <c r="AR114" s="105"/>
      <c r="AS114" s="105"/>
      <c r="AT114" s="51"/>
      <c r="AU114" s="105"/>
      <c r="AV114" s="105"/>
      <c r="AW114" s="105"/>
      <c r="AX114" s="105"/>
      <c r="AY114" s="51"/>
      <c r="AZ114" s="105"/>
      <c r="BA114" s="105"/>
      <c r="BB114" s="105"/>
      <c r="BC114" s="105"/>
      <c r="BD114" s="51"/>
      <c r="BE114" s="105"/>
      <c r="BF114" s="105"/>
      <c r="BG114" s="105"/>
      <c r="BH114" s="105"/>
      <c r="BI114" s="51"/>
      <c r="BJ114" s="105"/>
      <c r="BK114" s="105"/>
      <c r="BL114" s="105"/>
      <c r="BM114" s="105"/>
      <c r="BN114" s="51"/>
      <c r="BO114" s="105"/>
      <c r="BP114" s="105"/>
      <c r="BQ114" s="105"/>
      <c r="BR114" s="105"/>
      <c r="BS114" s="51"/>
      <c r="BT114" s="105"/>
      <c r="BU114" s="105"/>
      <c r="BV114" s="105"/>
      <c r="BW114" s="105"/>
      <c r="BX114" s="51"/>
      <c r="BY114" s="5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</row>
    <row x14ac:dyDescent="0.25" r="115" customHeight="1" ht="18">
      <c r="A115" s="54"/>
      <c r="B115" s="50"/>
      <c r="C115" s="249"/>
      <c r="D115" s="249"/>
      <c r="E115" s="249"/>
      <c r="F115" s="249"/>
      <c r="G115" s="50"/>
      <c r="H115" s="52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52"/>
      <c r="V115" s="105"/>
      <c r="W115" s="105"/>
      <c r="X115" s="105"/>
      <c r="Y115" s="105"/>
      <c r="Z115" s="51"/>
      <c r="AA115" s="105"/>
      <c r="AB115" s="105"/>
      <c r="AC115" s="105"/>
      <c r="AD115" s="105"/>
      <c r="AE115" s="52"/>
      <c r="AF115" s="105"/>
      <c r="AG115" s="105"/>
      <c r="AH115" s="105"/>
      <c r="AI115" s="105"/>
      <c r="AJ115" s="51"/>
      <c r="AK115" s="105"/>
      <c r="AL115" s="105"/>
      <c r="AM115" s="105"/>
      <c r="AN115" s="105"/>
      <c r="AO115" s="51"/>
      <c r="AP115" s="105"/>
      <c r="AQ115" s="105"/>
      <c r="AR115" s="105"/>
      <c r="AS115" s="105"/>
      <c r="AT115" s="51"/>
      <c r="AU115" s="105"/>
      <c r="AV115" s="105"/>
      <c r="AW115" s="105"/>
      <c r="AX115" s="105"/>
      <c r="AY115" s="51"/>
      <c r="AZ115" s="105"/>
      <c r="BA115" s="105"/>
      <c r="BB115" s="105"/>
      <c r="BC115" s="105"/>
      <c r="BD115" s="51"/>
      <c r="BE115" s="105"/>
      <c r="BF115" s="105"/>
      <c r="BG115" s="105"/>
      <c r="BH115" s="105"/>
      <c r="BI115" s="51"/>
      <c r="BJ115" s="105"/>
      <c r="BK115" s="105"/>
      <c r="BL115" s="105"/>
      <c r="BM115" s="105"/>
      <c r="BN115" s="51"/>
      <c r="BO115" s="105"/>
      <c r="BP115" s="105"/>
      <c r="BQ115" s="105"/>
      <c r="BR115" s="105"/>
      <c r="BS115" s="51"/>
      <c r="BT115" s="105"/>
      <c r="BU115" s="105"/>
      <c r="BV115" s="105"/>
      <c r="BW115" s="105"/>
      <c r="BX115" s="51"/>
      <c r="BY115" s="5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</row>
    <row x14ac:dyDescent="0.25" r="116" customHeight="1" ht="18">
      <c r="A116" s="54"/>
      <c r="B116" s="50"/>
      <c r="C116" s="249"/>
      <c r="D116" s="249"/>
      <c r="E116" s="249"/>
      <c r="F116" s="249"/>
      <c r="G116" s="50"/>
      <c r="H116" s="52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52"/>
      <c r="V116" s="105"/>
      <c r="W116" s="105"/>
      <c r="X116" s="105"/>
      <c r="Y116" s="105"/>
      <c r="Z116" s="51"/>
      <c r="AA116" s="105"/>
      <c r="AB116" s="105"/>
      <c r="AC116" s="105"/>
      <c r="AD116" s="105"/>
      <c r="AE116" s="52"/>
      <c r="AF116" s="105"/>
      <c r="AG116" s="105"/>
      <c r="AH116" s="105"/>
      <c r="AI116" s="105"/>
      <c r="AJ116" s="51"/>
      <c r="AK116" s="105"/>
      <c r="AL116" s="105"/>
      <c r="AM116" s="105"/>
      <c r="AN116" s="105"/>
      <c r="AO116" s="51"/>
      <c r="AP116" s="105"/>
      <c r="AQ116" s="105"/>
      <c r="AR116" s="105"/>
      <c r="AS116" s="105"/>
      <c r="AT116" s="51"/>
      <c r="AU116" s="105"/>
      <c r="AV116" s="105"/>
      <c r="AW116" s="105"/>
      <c r="AX116" s="105"/>
      <c r="AY116" s="51"/>
      <c r="AZ116" s="105"/>
      <c r="BA116" s="105"/>
      <c r="BB116" s="105"/>
      <c r="BC116" s="105"/>
      <c r="BD116" s="51"/>
      <c r="BE116" s="105"/>
      <c r="BF116" s="105"/>
      <c r="BG116" s="105"/>
      <c r="BH116" s="105"/>
      <c r="BI116" s="51"/>
      <c r="BJ116" s="105"/>
      <c r="BK116" s="105"/>
      <c r="BL116" s="105"/>
      <c r="BM116" s="105"/>
      <c r="BN116" s="51"/>
      <c r="BO116" s="105"/>
      <c r="BP116" s="105"/>
      <c r="BQ116" s="105"/>
      <c r="BR116" s="105"/>
      <c r="BS116" s="51"/>
      <c r="BT116" s="105"/>
      <c r="BU116" s="105"/>
      <c r="BV116" s="105"/>
      <c r="BW116" s="105"/>
      <c r="BX116" s="51"/>
      <c r="BY116" s="5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</row>
    <row x14ac:dyDescent="0.25" r="117" customHeight="1" ht="18">
      <c r="A117" s="54"/>
      <c r="B117" s="50"/>
      <c r="C117" s="249"/>
      <c r="D117" s="249"/>
      <c r="E117" s="249"/>
      <c r="F117" s="249"/>
      <c r="G117" s="50"/>
      <c r="H117" s="52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52"/>
      <c r="V117" s="105"/>
      <c r="W117" s="105"/>
      <c r="X117" s="105"/>
      <c r="Y117" s="105"/>
      <c r="Z117" s="51"/>
      <c r="AA117" s="105"/>
      <c r="AB117" s="105"/>
      <c r="AC117" s="105"/>
      <c r="AD117" s="105"/>
      <c r="AE117" s="52"/>
      <c r="AF117" s="105"/>
      <c r="AG117" s="105"/>
      <c r="AH117" s="105"/>
      <c r="AI117" s="105"/>
      <c r="AJ117" s="51"/>
      <c r="AK117" s="105"/>
      <c r="AL117" s="105"/>
      <c r="AM117" s="105"/>
      <c r="AN117" s="105"/>
      <c r="AO117" s="51"/>
      <c r="AP117" s="105"/>
      <c r="AQ117" s="105"/>
      <c r="AR117" s="105"/>
      <c r="AS117" s="105"/>
      <c r="AT117" s="51"/>
      <c r="AU117" s="105"/>
      <c r="AV117" s="105"/>
      <c r="AW117" s="105"/>
      <c r="AX117" s="105"/>
      <c r="AY117" s="51"/>
      <c r="AZ117" s="105"/>
      <c r="BA117" s="105"/>
      <c r="BB117" s="105"/>
      <c r="BC117" s="105"/>
      <c r="BD117" s="51"/>
      <c r="BE117" s="105"/>
      <c r="BF117" s="105"/>
      <c r="BG117" s="105"/>
      <c r="BH117" s="105"/>
      <c r="BI117" s="51"/>
      <c r="BJ117" s="105"/>
      <c r="BK117" s="105"/>
      <c r="BL117" s="105"/>
      <c r="BM117" s="105"/>
      <c r="BN117" s="51"/>
      <c r="BO117" s="105"/>
      <c r="BP117" s="105"/>
      <c r="BQ117" s="105"/>
      <c r="BR117" s="105"/>
      <c r="BS117" s="51"/>
      <c r="BT117" s="105"/>
      <c r="BU117" s="105"/>
      <c r="BV117" s="105"/>
      <c r="BW117" s="105"/>
      <c r="BX117" s="51"/>
      <c r="BY117" s="5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</row>
    <row x14ac:dyDescent="0.25" r="118" customHeight="1" ht="18">
      <c r="A118" s="54"/>
      <c r="B118" s="50"/>
      <c r="C118" s="249"/>
      <c r="D118" s="249"/>
      <c r="E118" s="249"/>
      <c r="F118" s="249"/>
      <c r="G118" s="50"/>
      <c r="H118" s="52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52"/>
      <c r="V118" s="105"/>
      <c r="W118" s="105"/>
      <c r="X118" s="105"/>
      <c r="Y118" s="105"/>
      <c r="Z118" s="51"/>
      <c r="AA118" s="105"/>
      <c r="AB118" s="105"/>
      <c r="AC118" s="105"/>
      <c r="AD118" s="105"/>
      <c r="AE118" s="52"/>
      <c r="AF118" s="105"/>
      <c r="AG118" s="105"/>
      <c r="AH118" s="105"/>
      <c r="AI118" s="105"/>
      <c r="AJ118" s="51"/>
      <c r="AK118" s="105"/>
      <c r="AL118" s="105"/>
      <c r="AM118" s="105"/>
      <c r="AN118" s="105"/>
      <c r="AO118" s="51"/>
      <c r="AP118" s="105"/>
      <c r="AQ118" s="105"/>
      <c r="AR118" s="105"/>
      <c r="AS118" s="105"/>
      <c r="AT118" s="51"/>
      <c r="AU118" s="105"/>
      <c r="AV118" s="105"/>
      <c r="AW118" s="105"/>
      <c r="AX118" s="105"/>
      <c r="AY118" s="51"/>
      <c r="AZ118" s="105"/>
      <c r="BA118" s="105"/>
      <c r="BB118" s="105"/>
      <c r="BC118" s="105"/>
      <c r="BD118" s="51"/>
      <c r="BE118" s="105"/>
      <c r="BF118" s="105"/>
      <c r="BG118" s="105"/>
      <c r="BH118" s="105"/>
      <c r="BI118" s="51"/>
      <c r="BJ118" s="105"/>
      <c r="BK118" s="105"/>
      <c r="BL118" s="105"/>
      <c r="BM118" s="105"/>
      <c r="BN118" s="51"/>
      <c r="BO118" s="105"/>
      <c r="BP118" s="105"/>
      <c r="BQ118" s="105"/>
      <c r="BR118" s="105"/>
      <c r="BS118" s="51"/>
      <c r="BT118" s="105"/>
      <c r="BU118" s="105"/>
      <c r="BV118" s="105"/>
      <c r="BW118" s="105"/>
      <c r="BX118" s="51"/>
      <c r="BY118" s="5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</row>
    <row x14ac:dyDescent="0.25" r="119" customHeight="1" ht="18">
      <c r="A119" s="54"/>
      <c r="B119" s="50"/>
      <c r="C119" s="249"/>
      <c r="D119" s="249"/>
      <c r="E119" s="249"/>
      <c r="F119" s="249"/>
      <c r="G119" s="50"/>
      <c r="H119" s="52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52"/>
      <c r="V119" s="105"/>
      <c r="W119" s="105"/>
      <c r="X119" s="105"/>
      <c r="Y119" s="105"/>
      <c r="Z119" s="51"/>
      <c r="AA119" s="105"/>
      <c r="AB119" s="105"/>
      <c r="AC119" s="105"/>
      <c r="AD119" s="105"/>
      <c r="AE119" s="52"/>
      <c r="AF119" s="105"/>
      <c r="AG119" s="105"/>
      <c r="AH119" s="105"/>
      <c r="AI119" s="105"/>
      <c r="AJ119" s="51"/>
      <c r="AK119" s="105"/>
      <c r="AL119" s="105"/>
      <c r="AM119" s="105"/>
      <c r="AN119" s="105"/>
      <c r="AO119" s="51"/>
      <c r="AP119" s="105"/>
      <c r="AQ119" s="105"/>
      <c r="AR119" s="105"/>
      <c r="AS119" s="105"/>
      <c r="AT119" s="51"/>
      <c r="AU119" s="105"/>
      <c r="AV119" s="105"/>
      <c r="AW119" s="105"/>
      <c r="AX119" s="105"/>
      <c r="AY119" s="51"/>
      <c r="AZ119" s="105"/>
      <c r="BA119" s="105"/>
      <c r="BB119" s="105"/>
      <c r="BC119" s="105"/>
      <c r="BD119" s="51"/>
      <c r="BE119" s="105"/>
      <c r="BF119" s="105"/>
      <c r="BG119" s="105"/>
      <c r="BH119" s="105"/>
      <c r="BI119" s="51"/>
      <c r="BJ119" s="105"/>
      <c r="BK119" s="105"/>
      <c r="BL119" s="105"/>
      <c r="BM119" s="105"/>
      <c r="BN119" s="51"/>
      <c r="BO119" s="105"/>
      <c r="BP119" s="105"/>
      <c r="BQ119" s="105"/>
      <c r="BR119" s="105"/>
      <c r="BS119" s="51"/>
      <c r="BT119" s="105"/>
      <c r="BU119" s="105"/>
      <c r="BV119" s="105"/>
      <c r="BW119" s="105"/>
      <c r="BX119" s="51"/>
      <c r="BY119" s="5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</row>
    <row x14ac:dyDescent="0.25" r="120" customHeight="1" ht="18">
      <c r="A120" s="54"/>
      <c r="B120" s="50"/>
      <c r="C120" s="249"/>
      <c r="D120" s="249"/>
      <c r="E120" s="249"/>
      <c r="F120" s="249"/>
      <c r="G120" s="50"/>
      <c r="H120" s="52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52"/>
      <c r="V120" s="105"/>
      <c r="W120" s="105"/>
      <c r="X120" s="105"/>
      <c r="Y120" s="105"/>
      <c r="Z120" s="51"/>
      <c r="AA120" s="105"/>
      <c r="AB120" s="105"/>
      <c r="AC120" s="105"/>
      <c r="AD120" s="105"/>
      <c r="AE120" s="52"/>
      <c r="AF120" s="105"/>
      <c r="AG120" s="105"/>
      <c r="AH120" s="105"/>
      <c r="AI120" s="105"/>
      <c r="AJ120" s="51"/>
      <c r="AK120" s="105"/>
      <c r="AL120" s="105"/>
      <c r="AM120" s="105"/>
      <c r="AN120" s="105"/>
      <c r="AO120" s="51"/>
      <c r="AP120" s="105"/>
      <c r="AQ120" s="105"/>
      <c r="AR120" s="105"/>
      <c r="AS120" s="105"/>
      <c r="AT120" s="51"/>
      <c r="AU120" s="105"/>
      <c r="AV120" s="105"/>
      <c r="AW120" s="105"/>
      <c r="AX120" s="105"/>
      <c r="AY120" s="51"/>
      <c r="AZ120" s="105"/>
      <c r="BA120" s="105"/>
      <c r="BB120" s="105"/>
      <c r="BC120" s="105"/>
      <c r="BD120" s="51"/>
      <c r="BE120" s="105"/>
      <c r="BF120" s="105"/>
      <c r="BG120" s="105"/>
      <c r="BH120" s="105"/>
      <c r="BI120" s="51"/>
      <c r="BJ120" s="105"/>
      <c r="BK120" s="105"/>
      <c r="BL120" s="105"/>
      <c r="BM120" s="105"/>
      <c r="BN120" s="51"/>
      <c r="BO120" s="105"/>
      <c r="BP120" s="105"/>
      <c r="BQ120" s="105"/>
      <c r="BR120" s="105"/>
      <c r="BS120" s="51"/>
      <c r="BT120" s="105"/>
      <c r="BU120" s="105"/>
      <c r="BV120" s="105"/>
      <c r="BW120" s="105"/>
      <c r="BX120" s="51"/>
      <c r="BY120" s="5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</row>
    <row x14ac:dyDescent="0.25" r="121" customHeight="1" ht="18">
      <c r="A121" s="54"/>
      <c r="B121" s="50"/>
      <c r="C121" s="249"/>
      <c r="D121" s="249"/>
      <c r="E121" s="249"/>
      <c r="F121" s="249"/>
      <c r="G121" s="50"/>
      <c r="H121" s="52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52"/>
      <c r="V121" s="105"/>
      <c r="W121" s="105"/>
      <c r="X121" s="105"/>
      <c r="Y121" s="105"/>
      <c r="Z121" s="51"/>
      <c r="AA121" s="105"/>
      <c r="AB121" s="105"/>
      <c r="AC121" s="105"/>
      <c r="AD121" s="105"/>
      <c r="AE121" s="52"/>
      <c r="AF121" s="105"/>
      <c r="AG121" s="105"/>
      <c r="AH121" s="105"/>
      <c r="AI121" s="105"/>
      <c r="AJ121" s="51"/>
      <c r="AK121" s="105"/>
      <c r="AL121" s="105"/>
      <c r="AM121" s="105"/>
      <c r="AN121" s="105"/>
      <c r="AO121" s="51"/>
      <c r="AP121" s="105"/>
      <c r="AQ121" s="105"/>
      <c r="AR121" s="105"/>
      <c r="AS121" s="105"/>
      <c r="AT121" s="51"/>
      <c r="AU121" s="105"/>
      <c r="AV121" s="105"/>
      <c r="AW121" s="105"/>
      <c r="AX121" s="105"/>
      <c r="AY121" s="51"/>
      <c r="AZ121" s="105"/>
      <c r="BA121" s="105"/>
      <c r="BB121" s="105"/>
      <c r="BC121" s="105"/>
      <c r="BD121" s="51"/>
      <c r="BE121" s="105"/>
      <c r="BF121" s="105"/>
      <c r="BG121" s="105"/>
      <c r="BH121" s="105"/>
      <c r="BI121" s="51"/>
      <c r="BJ121" s="105"/>
      <c r="BK121" s="105"/>
      <c r="BL121" s="105"/>
      <c r="BM121" s="105"/>
      <c r="BN121" s="51"/>
      <c r="BO121" s="105"/>
      <c r="BP121" s="105"/>
      <c r="BQ121" s="105"/>
      <c r="BR121" s="105"/>
      <c r="BS121" s="51"/>
      <c r="BT121" s="105"/>
      <c r="BU121" s="105"/>
      <c r="BV121" s="105"/>
      <c r="BW121" s="105"/>
      <c r="BX121" s="51"/>
      <c r="BY121" s="5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</row>
    <row x14ac:dyDescent="0.25" r="122" customHeight="1" ht="18">
      <c r="A122" s="54"/>
      <c r="B122" s="50"/>
      <c r="C122" s="249"/>
      <c r="D122" s="249"/>
      <c r="E122" s="249"/>
      <c r="F122" s="249"/>
      <c r="G122" s="50"/>
      <c r="H122" s="52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52"/>
      <c r="V122" s="105"/>
      <c r="W122" s="105"/>
      <c r="X122" s="105"/>
      <c r="Y122" s="105"/>
      <c r="Z122" s="51"/>
      <c r="AA122" s="105"/>
      <c r="AB122" s="105"/>
      <c r="AC122" s="105"/>
      <c r="AD122" s="105"/>
      <c r="AE122" s="52"/>
      <c r="AF122" s="105"/>
      <c r="AG122" s="105"/>
      <c r="AH122" s="105"/>
      <c r="AI122" s="105"/>
      <c r="AJ122" s="51"/>
      <c r="AK122" s="105"/>
      <c r="AL122" s="105"/>
      <c r="AM122" s="105"/>
      <c r="AN122" s="105"/>
      <c r="AO122" s="51"/>
      <c r="AP122" s="105"/>
      <c r="AQ122" s="105"/>
      <c r="AR122" s="105"/>
      <c r="AS122" s="105"/>
      <c r="AT122" s="51"/>
      <c r="AU122" s="105"/>
      <c r="AV122" s="105"/>
      <c r="AW122" s="105"/>
      <c r="AX122" s="105"/>
      <c r="AY122" s="51"/>
      <c r="AZ122" s="105"/>
      <c r="BA122" s="105"/>
      <c r="BB122" s="105"/>
      <c r="BC122" s="105"/>
      <c r="BD122" s="51"/>
      <c r="BE122" s="105"/>
      <c r="BF122" s="105"/>
      <c r="BG122" s="105"/>
      <c r="BH122" s="105"/>
      <c r="BI122" s="51"/>
      <c r="BJ122" s="105"/>
      <c r="BK122" s="105"/>
      <c r="BL122" s="105"/>
      <c r="BM122" s="105"/>
      <c r="BN122" s="51"/>
      <c r="BO122" s="105"/>
      <c r="BP122" s="105"/>
      <c r="BQ122" s="105"/>
      <c r="BR122" s="105"/>
      <c r="BS122" s="51"/>
      <c r="BT122" s="105"/>
      <c r="BU122" s="105"/>
      <c r="BV122" s="105"/>
      <c r="BW122" s="105"/>
      <c r="BX122" s="51"/>
      <c r="BY122" s="5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</row>
    <row x14ac:dyDescent="0.25" r="123" customHeight="1" ht="18">
      <c r="A123" s="54"/>
      <c r="B123" s="50"/>
      <c r="C123" s="249"/>
      <c r="D123" s="249"/>
      <c r="E123" s="249"/>
      <c r="F123" s="249"/>
      <c r="G123" s="50"/>
      <c r="H123" s="52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52"/>
      <c r="V123" s="105"/>
      <c r="W123" s="105"/>
      <c r="X123" s="105"/>
      <c r="Y123" s="105"/>
      <c r="Z123" s="51"/>
      <c r="AA123" s="105"/>
      <c r="AB123" s="105"/>
      <c r="AC123" s="105"/>
      <c r="AD123" s="105"/>
      <c r="AE123" s="52"/>
      <c r="AF123" s="105"/>
      <c r="AG123" s="105"/>
      <c r="AH123" s="105"/>
      <c r="AI123" s="105"/>
      <c r="AJ123" s="51"/>
      <c r="AK123" s="105"/>
      <c r="AL123" s="105"/>
      <c r="AM123" s="105"/>
      <c r="AN123" s="105"/>
      <c r="AO123" s="51"/>
      <c r="AP123" s="105"/>
      <c r="AQ123" s="105"/>
      <c r="AR123" s="105"/>
      <c r="AS123" s="105"/>
      <c r="AT123" s="51"/>
      <c r="AU123" s="105"/>
      <c r="AV123" s="105"/>
      <c r="AW123" s="105"/>
      <c r="AX123" s="105"/>
      <c r="AY123" s="51"/>
      <c r="AZ123" s="105"/>
      <c r="BA123" s="105"/>
      <c r="BB123" s="105"/>
      <c r="BC123" s="105"/>
      <c r="BD123" s="51"/>
      <c r="BE123" s="105"/>
      <c r="BF123" s="105"/>
      <c r="BG123" s="105"/>
      <c r="BH123" s="105"/>
      <c r="BI123" s="51"/>
      <c r="BJ123" s="105"/>
      <c r="BK123" s="105"/>
      <c r="BL123" s="105"/>
      <c r="BM123" s="105"/>
      <c r="BN123" s="51"/>
      <c r="BO123" s="105"/>
      <c r="BP123" s="105"/>
      <c r="BQ123" s="105"/>
      <c r="BR123" s="105"/>
      <c r="BS123" s="51"/>
      <c r="BT123" s="105"/>
      <c r="BU123" s="105"/>
      <c r="BV123" s="105"/>
      <c r="BW123" s="105"/>
      <c r="BX123" s="51"/>
      <c r="BY123" s="5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</row>
    <row x14ac:dyDescent="0.25" r="124" customHeight="1" ht="18">
      <c r="A124" s="54"/>
      <c r="B124" s="50"/>
      <c r="C124" s="249"/>
      <c r="D124" s="249"/>
      <c r="E124" s="249"/>
      <c r="F124" s="249"/>
      <c r="G124" s="50"/>
      <c r="H124" s="52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52"/>
      <c r="V124" s="105"/>
      <c r="W124" s="105"/>
      <c r="X124" s="105"/>
      <c r="Y124" s="105"/>
      <c r="Z124" s="51"/>
      <c r="AA124" s="105"/>
      <c r="AB124" s="105"/>
      <c r="AC124" s="105"/>
      <c r="AD124" s="105"/>
      <c r="AE124" s="52"/>
      <c r="AF124" s="105"/>
      <c r="AG124" s="105"/>
      <c r="AH124" s="105"/>
      <c r="AI124" s="105"/>
      <c r="AJ124" s="51"/>
      <c r="AK124" s="105"/>
      <c r="AL124" s="105"/>
      <c r="AM124" s="105"/>
      <c r="AN124" s="105"/>
      <c r="AO124" s="51"/>
      <c r="AP124" s="105"/>
      <c r="AQ124" s="105"/>
      <c r="AR124" s="105"/>
      <c r="AS124" s="105"/>
      <c r="AT124" s="51"/>
      <c r="AU124" s="105"/>
      <c r="AV124" s="105"/>
      <c r="AW124" s="105"/>
      <c r="AX124" s="105"/>
      <c r="AY124" s="51"/>
      <c r="AZ124" s="105"/>
      <c r="BA124" s="105"/>
      <c r="BB124" s="105"/>
      <c r="BC124" s="105"/>
      <c r="BD124" s="51"/>
      <c r="BE124" s="105"/>
      <c r="BF124" s="105"/>
      <c r="BG124" s="105"/>
      <c r="BH124" s="105"/>
      <c r="BI124" s="51"/>
      <c r="BJ124" s="105"/>
      <c r="BK124" s="105"/>
      <c r="BL124" s="105"/>
      <c r="BM124" s="105"/>
      <c r="BN124" s="51"/>
      <c r="BO124" s="105"/>
      <c r="BP124" s="105"/>
      <c r="BQ124" s="105"/>
      <c r="BR124" s="105"/>
      <c r="BS124" s="51"/>
      <c r="BT124" s="105"/>
      <c r="BU124" s="105"/>
      <c r="BV124" s="105"/>
      <c r="BW124" s="105"/>
      <c r="BX124" s="51"/>
      <c r="BY124" s="5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</row>
    <row x14ac:dyDescent="0.25" r="125" customHeight="1" ht="18">
      <c r="A125" s="54"/>
      <c r="B125" s="50"/>
      <c r="C125" s="249"/>
      <c r="D125" s="249"/>
      <c r="E125" s="249"/>
      <c r="F125" s="249"/>
      <c r="G125" s="50"/>
      <c r="H125" s="52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52"/>
      <c r="V125" s="105"/>
      <c r="W125" s="105"/>
      <c r="X125" s="105"/>
      <c r="Y125" s="105"/>
      <c r="Z125" s="51"/>
      <c r="AA125" s="105"/>
      <c r="AB125" s="105"/>
      <c r="AC125" s="105"/>
      <c r="AD125" s="105"/>
      <c r="AE125" s="52"/>
      <c r="AF125" s="105"/>
      <c r="AG125" s="105"/>
      <c r="AH125" s="105"/>
      <c r="AI125" s="105"/>
      <c r="AJ125" s="51"/>
      <c r="AK125" s="105"/>
      <c r="AL125" s="105"/>
      <c r="AM125" s="105"/>
      <c r="AN125" s="105"/>
      <c r="AO125" s="51"/>
      <c r="AP125" s="105"/>
      <c r="AQ125" s="105"/>
      <c r="AR125" s="105"/>
      <c r="AS125" s="105"/>
      <c r="AT125" s="51"/>
      <c r="AU125" s="105"/>
      <c r="AV125" s="105"/>
      <c r="AW125" s="105"/>
      <c r="AX125" s="105"/>
      <c r="AY125" s="51"/>
      <c r="AZ125" s="105"/>
      <c r="BA125" s="105"/>
      <c r="BB125" s="105"/>
      <c r="BC125" s="105"/>
      <c r="BD125" s="51"/>
      <c r="BE125" s="105"/>
      <c r="BF125" s="105"/>
      <c r="BG125" s="105"/>
      <c r="BH125" s="105"/>
      <c r="BI125" s="51"/>
      <c r="BJ125" s="105"/>
      <c r="BK125" s="105"/>
      <c r="BL125" s="105"/>
      <c r="BM125" s="105"/>
      <c r="BN125" s="51"/>
      <c r="BO125" s="105"/>
      <c r="BP125" s="105"/>
      <c r="BQ125" s="105"/>
      <c r="BR125" s="105"/>
      <c r="BS125" s="51"/>
      <c r="BT125" s="105"/>
      <c r="BU125" s="105"/>
      <c r="BV125" s="105"/>
      <c r="BW125" s="105"/>
      <c r="BX125" s="51"/>
      <c r="BY125" s="5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</row>
    <row x14ac:dyDescent="0.25" r="126" customHeight="1" ht="18">
      <c r="A126" s="54"/>
      <c r="B126" s="50"/>
      <c r="C126" s="249"/>
      <c r="D126" s="249"/>
      <c r="E126" s="249"/>
      <c r="F126" s="249"/>
      <c r="G126" s="50"/>
      <c r="H126" s="52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52"/>
      <c r="V126" s="105"/>
      <c r="W126" s="105"/>
      <c r="X126" s="105"/>
      <c r="Y126" s="105"/>
      <c r="Z126" s="51"/>
      <c r="AA126" s="105"/>
      <c r="AB126" s="105"/>
      <c r="AC126" s="105"/>
      <c r="AD126" s="105"/>
      <c r="AE126" s="52"/>
      <c r="AF126" s="105"/>
      <c r="AG126" s="105"/>
      <c r="AH126" s="105"/>
      <c r="AI126" s="105"/>
      <c r="AJ126" s="51"/>
      <c r="AK126" s="105"/>
      <c r="AL126" s="105"/>
      <c r="AM126" s="105"/>
      <c r="AN126" s="105"/>
      <c r="AO126" s="51"/>
      <c r="AP126" s="105"/>
      <c r="AQ126" s="105"/>
      <c r="AR126" s="105"/>
      <c r="AS126" s="105"/>
      <c r="AT126" s="51"/>
      <c r="AU126" s="105"/>
      <c r="AV126" s="105"/>
      <c r="AW126" s="105"/>
      <c r="AX126" s="105"/>
      <c r="AY126" s="51"/>
      <c r="AZ126" s="105"/>
      <c r="BA126" s="105"/>
      <c r="BB126" s="105"/>
      <c r="BC126" s="105"/>
      <c r="BD126" s="51"/>
      <c r="BE126" s="105"/>
      <c r="BF126" s="105"/>
      <c r="BG126" s="105"/>
      <c r="BH126" s="105"/>
      <c r="BI126" s="51"/>
      <c r="BJ126" s="105"/>
      <c r="BK126" s="105"/>
      <c r="BL126" s="105"/>
      <c r="BM126" s="105"/>
      <c r="BN126" s="51"/>
      <c r="BO126" s="105"/>
      <c r="BP126" s="105"/>
      <c r="BQ126" s="105"/>
      <c r="BR126" s="105"/>
      <c r="BS126" s="51"/>
      <c r="BT126" s="105"/>
      <c r="BU126" s="105"/>
      <c r="BV126" s="105"/>
      <c r="BW126" s="105"/>
      <c r="BX126" s="51"/>
      <c r="BY126" s="5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</row>
    <row x14ac:dyDescent="0.25" r="127" customHeight="1" ht="18">
      <c r="A127" s="54"/>
      <c r="B127" s="50"/>
      <c r="C127" s="249"/>
      <c r="D127" s="249"/>
      <c r="E127" s="249"/>
      <c r="F127" s="249"/>
      <c r="G127" s="50"/>
      <c r="H127" s="52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52"/>
      <c r="V127" s="105"/>
      <c r="W127" s="105"/>
      <c r="X127" s="105"/>
      <c r="Y127" s="105"/>
      <c r="Z127" s="51"/>
      <c r="AA127" s="105"/>
      <c r="AB127" s="105"/>
      <c r="AC127" s="105"/>
      <c r="AD127" s="105"/>
      <c r="AE127" s="52"/>
      <c r="AF127" s="105"/>
      <c r="AG127" s="105"/>
      <c r="AH127" s="105"/>
      <c r="AI127" s="105"/>
      <c r="AJ127" s="51"/>
      <c r="AK127" s="105"/>
      <c r="AL127" s="105"/>
      <c r="AM127" s="105"/>
      <c r="AN127" s="105"/>
      <c r="AO127" s="51"/>
      <c r="AP127" s="105"/>
      <c r="AQ127" s="105"/>
      <c r="AR127" s="105"/>
      <c r="AS127" s="105"/>
      <c r="AT127" s="51"/>
      <c r="AU127" s="105"/>
      <c r="AV127" s="105"/>
      <c r="AW127" s="105"/>
      <c r="AX127" s="105"/>
      <c r="AY127" s="51"/>
      <c r="AZ127" s="105"/>
      <c r="BA127" s="105"/>
      <c r="BB127" s="105"/>
      <c r="BC127" s="105"/>
      <c r="BD127" s="51"/>
      <c r="BE127" s="105"/>
      <c r="BF127" s="105"/>
      <c r="BG127" s="105"/>
      <c r="BH127" s="105"/>
      <c r="BI127" s="51"/>
      <c r="BJ127" s="105"/>
      <c r="BK127" s="105"/>
      <c r="BL127" s="105"/>
      <c r="BM127" s="105"/>
      <c r="BN127" s="51"/>
      <c r="BO127" s="105"/>
      <c r="BP127" s="105"/>
      <c r="BQ127" s="105"/>
      <c r="BR127" s="105"/>
      <c r="BS127" s="51"/>
      <c r="BT127" s="105"/>
      <c r="BU127" s="105"/>
      <c r="BV127" s="105"/>
      <c r="BW127" s="105"/>
      <c r="BX127" s="51"/>
      <c r="BY127" s="5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</row>
    <row x14ac:dyDescent="0.25" r="128" customHeight="1" ht="18">
      <c r="A128" s="54"/>
      <c r="B128" s="50"/>
      <c r="C128" s="249"/>
      <c r="D128" s="249"/>
      <c r="E128" s="249"/>
      <c r="F128" s="249"/>
      <c r="G128" s="50"/>
      <c r="H128" s="52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52"/>
      <c r="V128" s="105"/>
      <c r="W128" s="105"/>
      <c r="X128" s="105"/>
      <c r="Y128" s="105"/>
      <c r="Z128" s="51"/>
      <c r="AA128" s="105"/>
      <c r="AB128" s="105"/>
      <c r="AC128" s="105"/>
      <c r="AD128" s="105"/>
      <c r="AE128" s="52"/>
      <c r="AF128" s="105"/>
      <c r="AG128" s="105"/>
      <c r="AH128" s="105"/>
      <c r="AI128" s="105"/>
      <c r="AJ128" s="51"/>
      <c r="AK128" s="105"/>
      <c r="AL128" s="105"/>
      <c r="AM128" s="105"/>
      <c r="AN128" s="105"/>
      <c r="AO128" s="51"/>
      <c r="AP128" s="105"/>
      <c r="AQ128" s="105"/>
      <c r="AR128" s="105"/>
      <c r="AS128" s="105"/>
      <c r="AT128" s="51"/>
      <c r="AU128" s="105"/>
      <c r="AV128" s="105"/>
      <c r="AW128" s="105"/>
      <c r="AX128" s="105"/>
      <c r="AY128" s="51"/>
      <c r="AZ128" s="105"/>
      <c r="BA128" s="105"/>
      <c r="BB128" s="105"/>
      <c r="BC128" s="105"/>
      <c r="BD128" s="51"/>
      <c r="BE128" s="105"/>
      <c r="BF128" s="105"/>
      <c r="BG128" s="105"/>
      <c r="BH128" s="105"/>
      <c r="BI128" s="51"/>
      <c r="BJ128" s="105"/>
      <c r="BK128" s="105"/>
      <c r="BL128" s="105"/>
      <c r="BM128" s="105"/>
      <c r="BN128" s="51"/>
      <c r="BO128" s="105"/>
      <c r="BP128" s="105"/>
      <c r="BQ128" s="105"/>
      <c r="BR128" s="105"/>
      <c r="BS128" s="51"/>
      <c r="BT128" s="105"/>
      <c r="BU128" s="105"/>
      <c r="BV128" s="105"/>
      <c r="BW128" s="105"/>
      <c r="BX128" s="51"/>
      <c r="BY128" s="5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</row>
    <row x14ac:dyDescent="0.25" r="129" customHeight="1" ht="18">
      <c r="A129" s="54"/>
      <c r="B129" s="50"/>
      <c r="C129" s="249"/>
      <c r="D129" s="249"/>
      <c r="E129" s="249"/>
      <c r="F129" s="249"/>
      <c r="G129" s="50"/>
      <c r="H129" s="52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52"/>
      <c r="V129" s="105"/>
      <c r="W129" s="105"/>
      <c r="X129" s="105"/>
      <c r="Y129" s="105"/>
      <c r="Z129" s="51"/>
      <c r="AA129" s="105"/>
      <c r="AB129" s="105"/>
      <c r="AC129" s="105"/>
      <c r="AD129" s="105"/>
      <c r="AE129" s="52"/>
      <c r="AF129" s="105"/>
      <c r="AG129" s="105"/>
      <c r="AH129" s="105"/>
      <c r="AI129" s="105"/>
      <c r="AJ129" s="51"/>
      <c r="AK129" s="105"/>
      <c r="AL129" s="105"/>
      <c r="AM129" s="105"/>
      <c r="AN129" s="105"/>
      <c r="AO129" s="51"/>
      <c r="AP129" s="105"/>
      <c r="AQ129" s="105"/>
      <c r="AR129" s="105"/>
      <c r="AS129" s="105"/>
      <c r="AT129" s="51"/>
      <c r="AU129" s="105"/>
      <c r="AV129" s="105"/>
      <c r="AW129" s="105"/>
      <c r="AX129" s="105"/>
      <c r="AY129" s="51"/>
      <c r="AZ129" s="105"/>
      <c r="BA129" s="105"/>
      <c r="BB129" s="105"/>
      <c r="BC129" s="105"/>
      <c r="BD129" s="51"/>
      <c r="BE129" s="105"/>
      <c r="BF129" s="105"/>
      <c r="BG129" s="105"/>
      <c r="BH129" s="105"/>
      <c r="BI129" s="51"/>
      <c r="BJ129" s="105"/>
      <c r="BK129" s="105"/>
      <c r="BL129" s="105"/>
      <c r="BM129" s="105"/>
      <c r="BN129" s="51"/>
      <c r="BO129" s="105"/>
      <c r="BP129" s="105"/>
      <c r="BQ129" s="105"/>
      <c r="BR129" s="105"/>
      <c r="BS129" s="51"/>
      <c r="BT129" s="105"/>
      <c r="BU129" s="105"/>
      <c r="BV129" s="105"/>
      <c r="BW129" s="105"/>
      <c r="BX129" s="51"/>
      <c r="BY129" s="5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</row>
    <row x14ac:dyDescent="0.25" r="130" customHeight="1" ht="18">
      <c r="A130" s="54"/>
      <c r="B130" s="50"/>
      <c r="C130" s="249"/>
      <c r="D130" s="249"/>
      <c r="E130" s="249"/>
      <c r="F130" s="249"/>
      <c r="G130" s="50"/>
      <c r="H130" s="52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52"/>
      <c r="V130" s="105"/>
      <c r="W130" s="105"/>
      <c r="X130" s="105"/>
      <c r="Y130" s="105"/>
      <c r="Z130" s="51"/>
      <c r="AA130" s="105"/>
      <c r="AB130" s="105"/>
      <c r="AC130" s="105"/>
      <c r="AD130" s="105"/>
      <c r="AE130" s="52"/>
      <c r="AF130" s="105"/>
      <c r="AG130" s="105"/>
      <c r="AH130" s="105"/>
      <c r="AI130" s="105"/>
      <c r="AJ130" s="51"/>
      <c r="AK130" s="105"/>
      <c r="AL130" s="105"/>
      <c r="AM130" s="105"/>
      <c r="AN130" s="105"/>
      <c r="AO130" s="51"/>
      <c r="AP130" s="105"/>
      <c r="AQ130" s="105"/>
      <c r="AR130" s="105"/>
      <c r="AS130" s="105"/>
      <c r="AT130" s="51"/>
      <c r="AU130" s="105"/>
      <c r="AV130" s="105"/>
      <c r="AW130" s="105"/>
      <c r="AX130" s="105"/>
      <c r="AY130" s="51"/>
      <c r="AZ130" s="105"/>
      <c r="BA130" s="105"/>
      <c r="BB130" s="105"/>
      <c r="BC130" s="105"/>
      <c r="BD130" s="51"/>
      <c r="BE130" s="105"/>
      <c r="BF130" s="105"/>
      <c r="BG130" s="105"/>
      <c r="BH130" s="105"/>
      <c r="BI130" s="51"/>
      <c r="BJ130" s="105"/>
      <c r="BK130" s="105"/>
      <c r="BL130" s="105"/>
      <c r="BM130" s="105"/>
      <c r="BN130" s="51"/>
      <c r="BO130" s="105"/>
      <c r="BP130" s="105"/>
      <c r="BQ130" s="105"/>
      <c r="BR130" s="105"/>
      <c r="BS130" s="51"/>
      <c r="BT130" s="105"/>
      <c r="BU130" s="105"/>
      <c r="BV130" s="105"/>
      <c r="BW130" s="105"/>
      <c r="BX130" s="51"/>
      <c r="BY130" s="5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</row>
    <row x14ac:dyDescent="0.25" r="131" customHeight="1" ht="18">
      <c r="A131" s="54"/>
      <c r="B131" s="50"/>
      <c r="C131" s="249"/>
      <c r="D131" s="249"/>
      <c r="E131" s="249"/>
      <c r="F131" s="249"/>
      <c r="G131" s="50"/>
      <c r="H131" s="52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52"/>
      <c r="V131" s="105"/>
      <c r="W131" s="105"/>
      <c r="X131" s="105"/>
      <c r="Y131" s="105"/>
      <c r="Z131" s="51"/>
      <c r="AA131" s="105"/>
      <c r="AB131" s="105"/>
      <c r="AC131" s="105"/>
      <c r="AD131" s="105"/>
      <c r="AE131" s="52"/>
      <c r="AF131" s="105"/>
      <c r="AG131" s="105"/>
      <c r="AH131" s="105"/>
      <c r="AI131" s="105"/>
      <c r="AJ131" s="51"/>
      <c r="AK131" s="105"/>
      <c r="AL131" s="105"/>
      <c r="AM131" s="105"/>
      <c r="AN131" s="105"/>
      <c r="AO131" s="51"/>
      <c r="AP131" s="105"/>
      <c r="AQ131" s="105"/>
      <c r="AR131" s="105"/>
      <c r="AS131" s="105"/>
      <c r="AT131" s="51"/>
      <c r="AU131" s="105"/>
      <c r="AV131" s="105"/>
      <c r="AW131" s="105"/>
      <c r="AX131" s="105"/>
      <c r="AY131" s="51"/>
      <c r="AZ131" s="105"/>
      <c r="BA131" s="105"/>
      <c r="BB131" s="105"/>
      <c r="BC131" s="105"/>
      <c r="BD131" s="51"/>
      <c r="BE131" s="105"/>
      <c r="BF131" s="105"/>
      <c r="BG131" s="105"/>
      <c r="BH131" s="105"/>
      <c r="BI131" s="51"/>
      <c r="BJ131" s="105"/>
      <c r="BK131" s="105"/>
      <c r="BL131" s="105"/>
      <c r="BM131" s="105"/>
      <c r="BN131" s="51"/>
      <c r="BO131" s="105"/>
      <c r="BP131" s="105"/>
      <c r="BQ131" s="105"/>
      <c r="BR131" s="105"/>
      <c r="BS131" s="51"/>
      <c r="BT131" s="105"/>
      <c r="BU131" s="105"/>
      <c r="BV131" s="105"/>
      <c r="BW131" s="105"/>
      <c r="BX131" s="51"/>
      <c r="BY131" s="5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</row>
    <row x14ac:dyDescent="0.25" r="132" customHeight="1" ht="18">
      <c r="A132" s="54"/>
      <c r="B132" s="50"/>
      <c r="C132" s="249"/>
      <c r="D132" s="249"/>
      <c r="E132" s="249"/>
      <c r="F132" s="249"/>
      <c r="G132" s="50"/>
      <c r="H132" s="52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52"/>
      <c r="V132" s="105"/>
      <c r="W132" s="105"/>
      <c r="X132" s="105"/>
      <c r="Y132" s="105"/>
      <c r="Z132" s="51"/>
      <c r="AA132" s="105"/>
      <c r="AB132" s="105"/>
      <c r="AC132" s="105"/>
      <c r="AD132" s="105"/>
      <c r="AE132" s="52"/>
      <c r="AF132" s="105"/>
      <c r="AG132" s="105"/>
      <c r="AH132" s="105"/>
      <c r="AI132" s="105"/>
      <c r="AJ132" s="51"/>
      <c r="AK132" s="105"/>
      <c r="AL132" s="105"/>
      <c r="AM132" s="105"/>
      <c r="AN132" s="105"/>
      <c r="AO132" s="51"/>
      <c r="AP132" s="105"/>
      <c r="AQ132" s="105"/>
      <c r="AR132" s="105"/>
      <c r="AS132" s="105"/>
      <c r="AT132" s="51"/>
      <c r="AU132" s="105"/>
      <c r="AV132" s="105"/>
      <c r="AW132" s="105"/>
      <c r="AX132" s="105"/>
      <c r="AY132" s="51"/>
      <c r="AZ132" s="105"/>
      <c r="BA132" s="105"/>
      <c r="BB132" s="105"/>
      <c r="BC132" s="105"/>
      <c r="BD132" s="51"/>
      <c r="BE132" s="105"/>
      <c r="BF132" s="105"/>
      <c r="BG132" s="105"/>
      <c r="BH132" s="105"/>
      <c r="BI132" s="51"/>
      <c r="BJ132" s="105"/>
      <c r="BK132" s="105"/>
      <c r="BL132" s="105"/>
      <c r="BM132" s="105"/>
      <c r="BN132" s="51"/>
      <c r="BO132" s="105"/>
      <c r="BP132" s="105"/>
      <c r="BQ132" s="105"/>
      <c r="BR132" s="105"/>
      <c r="BS132" s="51"/>
      <c r="BT132" s="105"/>
      <c r="BU132" s="105"/>
      <c r="BV132" s="105"/>
      <c r="BW132" s="105"/>
      <c r="BX132" s="51"/>
      <c r="BY132" s="5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</row>
    <row x14ac:dyDescent="0.25" r="133" customHeight="1" ht="18">
      <c r="A133" s="54"/>
      <c r="B133" s="50"/>
      <c r="C133" s="249"/>
      <c r="D133" s="249"/>
      <c r="E133" s="249"/>
      <c r="F133" s="249"/>
      <c r="G133" s="50"/>
      <c r="H133" s="52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52"/>
      <c r="V133" s="105"/>
      <c r="W133" s="105"/>
      <c r="X133" s="105"/>
      <c r="Y133" s="105"/>
      <c r="Z133" s="51"/>
      <c r="AA133" s="105"/>
      <c r="AB133" s="105"/>
      <c r="AC133" s="105"/>
      <c r="AD133" s="105"/>
      <c r="AE133" s="52"/>
      <c r="AF133" s="105"/>
      <c r="AG133" s="105"/>
      <c r="AH133" s="105"/>
      <c r="AI133" s="105"/>
      <c r="AJ133" s="51"/>
      <c r="AK133" s="105"/>
      <c r="AL133" s="105"/>
      <c r="AM133" s="105"/>
      <c r="AN133" s="105"/>
      <c r="AO133" s="51"/>
      <c r="AP133" s="105"/>
      <c r="AQ133" s="105"/>
      <c r="AR133" s="105"/>
      <c r="AS133" s="105"/>
      <c r="AT133" s="51"/>
      <c r="AU133" s="105"/>
      <c r="AV133" s="105"/>
      <c r="AW133" s="105"/>
      <c r="AX133" s="105"/>
      <c r="AY133" s="51"/>
      <c r="AZ133" s="105"/>
      <c r="BA133" s="105"/>
      <c r="BB133" s="105"/>
      <c r="BC133" s="105"/>
      <c r="BD133" s="51"/>
      <c r="BE133" s="105"/>
      <c r="BF133" s="105"/>
      <c r="BG133" s="105"/>
      <c r="BH133" s="105"/>
      <c r="BI133" s="51"/>
      <c r="BJ133" s="105"/>
      <c r="BK133" s="105"/>
      <c r="BL133" s="105"/>
      <c r="BM133" s="105"/>
      <c r="BN133" s="51"/>
      <c r="BO133" s="105"/>
      <c r="BP133" s="105"/>
      <c r="BQ133" s="105"/>
      <c r="BR133" s="105"/>
      <c r="BS133" s="51"/>
      <c r="BT133" s="105"/>
      <c r="BU133" s="105"/>
      <c r="BV133" s="105"/>
      <c r="BW133" s="105"/>
      <c r="BX133" s="51"/>
      <c r="BY133" s="5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</row>
    <row x14ac:dyDescent="0.25" r="134" customHeight="1" ht="18">
      <c r="A134" s="54"/>
      <c r="B134" s="50"/>
      <c r="C134" s="249"/>
      <c r="D134" s="249"/>
      <c r="E134" s="249"/>
      <c r="F134" s="249"/>
      <c r="G134" s="50"/>
      <c r="H134" s="52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52"/>
      <c r="V134" s="105"/>
      <c r="W134" s="105"/>
      <c r="X134" s="105"/>
      <c r="Y134" s="105"/>
      <c r="Z134" s="51"/>
      <c r="AA134" s="105"/>
      <c r="AB134" s="105"/>
      <c r="AC134" s="105"/>
      <c r="AD134" s="105"/>
      <c r="AE134" s="52"/>
      <c r="AF134" s="105"/>
      <c r="AG134" s="105"/>
      <c r="AH134" s="105"/>
      <c r="AI134" s="105"/>
      <c r="AJ134" s="51"/>
      <c r="AK134" s="105"/>
      <c r="AL134" s="105"/>
      <c r="AM134" s="105"/>
      <c r="AN134" s="105"/>
      <c r="AO134" s="51"/>
      <c r="AP134" s="105"/>
      <c r="AQ134" s="105"/>
      <c r="AR134" s="105"/>
      <c r="AS134" s="105"/>
      <c r="AT134" s="51"/>
      <c r="AU134" s="105"/>
      <c r="AV134" s="105"/>
      <c r="AW134" s="105"/>
      <c r="AX134" s="105"/>
      <c r="AY134" s="51"/>
      <c r="AZ134" s="105"/>
      <c r="BA134" s="105"/>
      <c r="BB134" s="105"/>
      <c r="BC134" s="105"/>
      <c r="BD134" s="51"/>
      <c r="BE134" s="105"/>
      <c r="BF134" s="105"/>
      <c r="BG134" s="105"/>
      <c r="BH134" s="105"/>
      <c r="BI134" s="51"/>
      <c r="BJ134" s="105"/>
      <c r="BK134" s="105"/>
      <c r="BL134" s="105"/>
      <c r="BM134" s="105"/>
      <c r="BN134" s="51"/>
      <c r="BO134" s="105"/>
      <c r="BP134" s="105"/>
      <c r="BQ134" s="105"/>
      <c r="BR134" s="105"/>
      <c r="BS134" s="51"/>
      <c r="BT134" s="105"/>
      <c r="BU134" s="105"/>
      <c r="BV134" s="105"/>
      <c r="BW134" s="105"/>
      <c r="BX134" s="51"/>
      <c r="BY134" s="5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</row>
    <row x14ac:dyDescent="0.25" r="135" customHeight="1" ht="18">
      <c r="A135" s="54"/>
      <c r="B135" s="50"/>
      <c r="C135" s="249"/>
      <c r="D135" s="249"/>
      <c r="E135" s="249"/>
      <c r="F135" s="249"/>
      <c r="G135" s="50"/>
      <c r="H135" s="52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52"/>
      <c r="V135" s="105"/>
      <c r="W135" s="105"/>
      <c r="X135" s="105"/>
      <c r="Y135" s="105"/>
      <c r="Z135" s="51"/>
      <c r="AA135" s="105"/>
      <c r="AB135" s="105"/>
      <c r="AC135" s="105"/>
      <c r="AD135" s="105"/>
      <c r="AE135" s="52"/>
      <c r="AF135" s="105"/>
      <c r="AG135" s="105"/>
      <c r="AH135" s="105"/>
      <c r="AI135" s="105"/>
      <c r="AJ135" s="51"/>
      <c r="AK135" s="105"/>
      <c r="AL135" s="105"/>
      <c r="AM135" s="105"/>
      <c r="AN135" s="105"/>
      <c r="AO135" s="51"/>
      <c r="AP135" s="105"/>
      <c r="AQ135" s="105"/>
      <c r="AR135" s="105"/>
      <c r="AS135" s="105"/>
      <c r="AT135" s="51"/>
      <c r="AU135" s="105"/>
      <c r="AV135" s="105"/>
      <c r="AW135" s="105"/>
      <c r="AX135" s="105"/>
      <c r="AY135" s="51"/>
      <c r="AZ135" s="105"/>
      <c r="BA135" s="105"/>
      <c r="BB135" s="105"/>
      <c r="BC135" s="105"/>
      <c r="BD135" s="51"/>
      <c r="BE135" s="105"/>
      <c r="BF135" s="105"/>
      <c r="BG135" s="105"/>
      <c r="BH135" s="105"/>
      <c r="BI135" s="51"/>
      <c r="BJ135" s="105"/>
      <c r="BK135" s="105"/>
      <c r="BL135" s="105"/>
      <c r="BM135" s="105"/>
      <c r="BN135" s="51"/>
      <c r="BO135" s="105"/>
      <c r="BP135" s="105"/>
      <c r="BQ135" s="105"/>
      <c r="BR135" s="105"/>
      <c r="BS135" s="51"/>
      <c r="BT135" s="105"/>
      <c r="BU135" s="105"/>
      <c r="BV135" s="105"/>
      <c r="BW135" s="105"/>
      <c r="BX135" s="51"/>
      <c r="BY135" s="5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</row>
    <row x14ac:dyDescent="0.25" r="136" customHeight="1" ht="18">
      <c r="A136" s="54"/>
      <c r="B136" s="50"/>
      <c r="C136" s="249"/>
      <c r="D136" s="249"/>
      <c r="E136" s="249"/>
      <c r="F136" s="249"/>
      <c r="G136" s="50"/>
      <c r="H136" s="52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52"/>
      <c r="V136" s="105"/>
      <c r="W136" s="105"/>
      <c r="X136" s="105"/>
      <c r="Y136" s="105"/>
      <c r="Z136" s="51"/>
      <c r="AA136" s="105"/>
      <c r="AB136" s="105"/>
      <c r="AC136" s="105"/>
      <c r="AD136" s="105"/>
      <c r="AE136" s="52"/>
      <c r="AF136" s="105"/>
      <c r="AG136" s="105"/>
      <c r="AH136" s="105"/>
      <c r="AI136" s="105"/>
      <c r="AJ136" s="51"/>
      <c r="AK136" s="105"/>
      <c r="AL136" s="105"/>
      <c r="AM136" s="105"/>
      <c r="AN136" s="105"/>
      <c r="AO136" s="51"/>
      <c r="AP136" s="105"/>
      <c r="AQ136" s="105"/>
      <c r="AR136" s="105"/>
      <c r="AS136" s="105"/>
      <c r="AT136" s="51"/>
      <c r="AU136" s="105"/>
      <c r="AV136" s="105"/>
      <c r="AW136" s="105"/>
      <c r="AX136" s="105"/>
      <c r="AY136" s="51"/>
      <c r="AZ136" s="105"/>
      <c r="BA136" s="105"/>
      <c r="BB136" s="105"/>
      <c r="BC136" s="105"/>
      <c r="BD136" s="51"/>
      <c r="BE136" s="105"/>
      <c r="BF136" s="105"/>
      <c r="BG136" s="105"/>
      <c r="BH136" s="105"/>
      <c r="BI136" s="51"/>
      <c r="BJ136" s="105"/>
      <c r="BK136" s="105"/>
      <c r="BL136" s="105"/>
      <c r="BM136" s="105"/>
      <c r="BN136" s="51"/>
      <c r="BO136" s="105"/>
      <c r="BP136" s="105"/>
      <c r="BQ136" s="105"/>
      <c r="BR136" s="105"/>
      <c r="BS136" s="51"/>
      <c r="BT136" s="105"/>
      <c r="BU136" s="105"/>
      <c r="BV136" s="105"/>
      <c r="BW136" s="105"/>
      <c r="BX136" s="51"/>
      <c r="BY136" s="5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</row>
    <row x14ac:dyDescent="0.25" r="137" customHeight="1" ht="18">
      <c r="A137" s="54"/>
      <c r="B137" s="50"/>
      <c r="C137" s="249"/>
      <c r="D137" s="249"/>
      <c r="E137" s="249"/>
      <c r="F137" s="249"/>
      <c r="G137" s="50"/>
      <c r="H137" s="52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52"/>
      <c r="V137" s="105"/>
      <c r="W137" s="105"/>
      <c r="X137" s="105"/>
      <c r="Y137" s="105"/>
      <c r="Z137" s="51"/>
      <c r="AA137" s="105"/>
      <c r="AB137" s="105"/>
      <c r="AC137" s="105"/>
      <c r="AD137" s="105"/>
      <c r="AE137" s="52"/>
      <c r="AF137" s="105"/>
      <c r="AG137" s="105"/>
      <c r="AH137" s="105"/>
      <c r="AI137" s="105"/>
      <c r="AJ137" s="51"/>
      <c r="AK137" s="105"/>
      <c r="AL137" s="105"/>
      <c r="AM137" s="105"/>
      <c r="AN137" s="105"/>
      <c r="AO137" s="51"/>
      <c r="AP137" s="105"/>
      <c r="AQ137" s="105"/>
      <c r="AR137" s="105"/>
      <c r="AS137" s="105"/>
      <c r="AT137" s="51"/>
      <c r="AU137" s="105"/>
      <c r="AV137" s="105"/>
      <c r="AW137" s="105"/>
      <c r="AX137" s="105"/>
      <c r="AY137" s="51"/>
      <c r="AZ137" s="105"/>
      <c r="BA137" s="105"/>
      <c r="BB137" s="105"/>
      <c r="BC137" s="105"/>
      <c r="BD137" s="51"/>
      <c r="BE137" s="105"/>
      <c r="BF137" s="105"/>
      <c r="BG137" s="105"/>
      <c r="BH137" s="105"/>
      <c r="BI137" s="51"/>
      <c r="BJ137" s="105"/>
      <c r="BK137" s="105"/>
      <c r="BL137" s="105"/>
      <c r="BM137" s="105"/>
      <c r="BN137" s="51"/>
      <c r="BO137" s="105"/>
      <c r="BP137" s="105"/>
      <c r="BQ137" s="105"/>
      <c r="BR137" s="105"/>
      <c r="BS137" s="51"/>
      <c r="BT137" s="105"/>
      <c r="BU137" s="105"/>
      <c r="BV137" s="105"/>
      <c r="BW137" s="105"/>
      <c r="BX137" s="51"/>
      <c r="BY137" s="5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</row>
    <row x14ac:dyDescent="0.25" r="138" customHeight="1" ht="18">
      <c r="A138" s="54"/>
      <c r="B138" s="50"/>
      <c r="C138" s="249"/>
      <c r="D138" s="249"/>
      <c r="E138" s="249"/>
      <c r="F138" s="249"/>
      <c r="G138" s="50"/>
      <c r="H138" s="52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52"/>
      <c r="V138" s="105"/>
      <c r="W138" s="105"/>
      <c r="X138" s="105"/>
      <c r="Y138" s="105"/>
      <c r="Z138" s="51"/>
      <c r="AA138" s="105"/>
      <c r="AB138" s="105"/>
      <c r="AC138" s="105"/>
      <c r="AD138" s="105"/>
      <c r="AE138" s="52"/>
      <c r="AF138" s="105"/>
      <c r="AG138" s="105"/>
      <c r="AH138" s="105"/>
      <c r="AI138" s="105"/>
      <c r="AJ138" s="51"/>
      <c r="AK138" s="105"/>
      <c r="AL138" s="105"/>
      <c r="AM138" s="105"/>
      <c r="AN138" s="105"/>
      <c r="AO138" s="51"/>
      <c r="AP138" s="105"/>
      <c r="AQ138" s="105"/>
      <c r="AR138" s="105"/>
      <c r="AS138" s="105"/>
      <c r="AT138" s="51"/>
      <c r="AU138" s="105"/>
      <c r="AV138" s="105"/>
      <c r="AW138" s="105"/>
      <c r="AX138" s="105"/>
      <c r="AY138" s="51"/>
      <c r="AZ138" s="105"/>
      <c r="BA138" s="105"/>
      <c r="BB138" s="105"/>
      <c r="BC138" s="105"/>
      <c r="BD138" s="51"/>
      <c r="BE138" s="105"/>
      <c r="BF138" s="105"/>
      <c r="BG138" s="105"/>
      <c r="BH138" s="105"/>
      <c r="BI138" s="51"/>
      <c r="BJ138" s="105"/>
      <c r="BK138" s="105"/>
      <c r="BL138" s="105"/>
      <c r="BM138" s="105"/>
      <c r="BN138" s="51"/>
      <c r="BO138" s="105"/>
      <c r="BP138" s="105"/>
      <c r="BQ138" s="105"/>
      <c r="BR138" s="105"/>
      <c r="BS138" s="51"/>
      <c r="BT138" s="105"/>
      <c r="BU138" s="105"/>
      <c r="BV138" s="105"/>
      <c r="BW138" s="105"/>
      <c r="BX138" s="51"/>
      <c r="BY138" s="5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</row>
    <row x14ac:dyDescent="0.25" r="139" customHeight="1" ht="18">
      <c r="A139" s="54"/>
      <c r="B139" s="50"/>
      <c r="C139" s="249"/>
      <c r="D139" s="249"/>
      <c r="E139" s="249"/>
      <c r="F139" s="249"/>
      <c r="G139" s="50"/>
      <c r="H139" s="52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52"/>
      <c r="V139" s="105"/>
      <c r="W139" s="105"/>
      <c r="X139" s="105"/>
      <c r="Y139" s="105"/>
      <c r="Z139" s="51"/>
      <c r="AA139" s="105"/>
      <c r="AB139" s="105"/>
      <c r="AC139" s="105"/>
      <c r="AD139" s="105"/>
      <c r="AE139" s="52"/>
      <c r="AF139" s="105"/>
      <c r="AG139" s="105"/>
      <c r="AH139" s="105"/>
      <c r="AI139" s="105"/>
      <c r="AJ139" s="51"/>
      <c r="AK139" s="105"/>
      <c r="AL139" s="105"/>
      <c r="AM139" s="105"/>
      <c r="AN139" s="105"/>
      <c r="AO139" s="51"/>
      <c r="AP139" s="105"/>
      <c r="AQ139" s="105"/>
      <c r="AR139" s="105"/>
      <c r="AS139" s="105"/>
      <c r="AT139" s="51"/>
      <c r="AU139" s="105"/>
      <c r="AV139" s="105"/>
      <c r="AW139" s="105"/>
      <c r="AX139" s="105"/>
      <c r="AY139" s="51"/>
      <c r="AZ139" s="105"/>
      <c r="BA139" s="105"/>
      <c r="BB139" s="105"/>
      <c r="BC139" s="105"/>
      <c r="BD139" s="51"/>
      <c r="BE139" s="105"/>
      <c r="BF139" s="105"/>
      <c r="BG139" s="105"/>
      <c r="BH139" s="105"/>
      <c r="BI139" s="51"/>
      <c r="BJ139" s="105"/>
      <c r="BK139" s="105"/>
      <c r="BL139" s="105"/>
      <c r="BM139" s="105"/>
      <c r="BN139" s="51"/>
      <c r="BO139" s="105"/>
      <c r="BP139" s="105"/>
      <c r="BQ139" s="105"/>
      <c r="BR139" s="105"/>
      <c r="BS139" s="51"/>
      <c r="BT139" s="105"/>
      <c r="BU139" s="105"/>
      <c r="BV139" s="105"/>
      <c r="BW139" s="105"/>
      <c r="BX139" s="51"/>
      <c r="BY139" s="5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</row>
    <row x14ac:dyDescent="0.25" r="140" customHeight="1" ht="18">
      <c r="A140" s="54"/>
      <c r="B140" s="50"/>
      <c r="C140" s="249"/>
      <c r="D140" s="249"/>
      <c r="E140" s="249"/>
      <c r="F140" s="249"/>
      <c r="G140" s="50"/>
      <c r="H140" s="52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52"/>
      <c r="V140" s="105"/>
      <c r="W140" s="105"/>
      <c r="X140" s="105"/>
      <c r="Y140" s="105"/>
      <c r="Z140" s="51"/>
      <c r="AA140" s="105"/>
      <c r="AB140" s="105"/>
      <c r="AC140" s="105"/>
      <c r="AD140" s="105"/>
      <c r="AE140" s="52"/>
      <c r="AF140" s="105"/>
      <c r="AG140" s="105"/>
      <c r="AH140" s="105"/>
      <c r="AI140" s="105"/>
      <c r="AJ140" s="51"/>
      <c r="AK140" s="105"/>
      <c r="AL140" s="105"/>
      <c r="AM140" s="105"/>
      <c r="AN140" s="105"/>
      <c r="AO140" s="51"/>
      <c r="AP140" s="105"/>
      <c r="AQ140" s="105"/>
      <c r="AR140" s="105"/>
      <c r="AS140" s="105"/>
      <c r="AT140" s="51"/>
      <c r="AU140" s="105"/>
      <c r="AV140" s="105"/>
      <c r="AW140" s="105"/>
      <c r="AX140" s="105"/>
      <c r="AY140" s="51"/>
      <c r="AZ140" s="105"/>
      <c r="BA140" s="105"/>
      <c r="BB140" s="105"/>
      <c r="BC140" s="105"/>
      <c r="BD140" s="51"/>
      <c r="BE140" s="105"/>
      <c r="BF140" s="105"/>
      <c r="BG140" s="105"/>
      <c r="BH140" s="105"/>
      <c r="BI140" s="51"/>
      <c r="BJ140" s="105"/>
      <c r="BK140" s="105"/>
      <c r="BL140" s="105"/>
      <c r="BM140" s="105"/>
      <c r="BN140" s="51"/>
      <c r="BO140" s="105"/>
      <c r="BP140" s="105"/>
      <c r="BQ140" s="105"/>
      <c r="BR140" s="105"/>
      <c r="BS140" s="51"/>
      <c r="BT140" s="105"/>
      <c r="BU140" s="105"/>
      <c r="BV140" s="105"/>
      <c r="BW140" s="105"/>
      <c r="BX140" s="51"/>
      <c r="BY140" s="5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</row>
    <row x14ac:dyDescent="0.25" r="141" customHeight="1" ht="18">
      <c r="A141" s="54"/>
      <c r="B141" s="50"/>
      <c r="C141" s="249"/>
      <c r="D141" s="249"/>
      <c r="E141" s="249"/>
      <c r="F141" s="249"/>
      <c r="G141" s="50"/>
      <c r="H141" s="52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52"/>
      <c r="V141" s="105"/>
      <c r="W141" s="105"/>
      <c r="X141" s="105"/>
      <c r="Y141" s="105"/>
      <c r="Z141" s="51"/>
      <c r="AA141" s="105"/>
      <c r="AB141" s="105"/>
      <c r="AC141" s="105"/>
      <c r="AD141" s="105"/>
      <c r="AE141" s="52"/>
      <c r="AF141" s="105"/>
      <c r="AG141" s="105"/>
      <c r="AH141" s="105"/>
      <c r="AI141" s="105"/>
      <c r="AJ141" s="51"/>
      <c r="AK141" s="105"/>
      <c r="AL141" s="105"/>
      <c r="AM141" s="105"/>
      <c r="AN141" s="105"/>
      <c r="AO141" s="51"/>
      <c r="AP141" s="105"/>
      <c r="AQ141" s="105"/>
      <c r="AR141" s="105"/>
      <c r="AS141" s="105"/>
      <c r="AT141" s="51"/>
      <c r="AU141" s="105"/>
      <c r="AV141" s="105"/>
      <c r="AW141" s="105"/>
      <c r="AX141" s="105"/>
      <c r="AY141" s="51"/>
      <c r="AZ141" s="105"/>
      <c r="BA141" s="105"/>
      <c r="BB141" s="105"/>
      <c r="BC141" s="105"/>
      <c r="BD141" s="51"/>
      <c r="BE141" s="105"/>
      <c r="BF141" s="105"/>
      <c r="BG141" s="105"/>
      <c r="BH141" s="105"/>
      <c r="BI141" s="51"/>
      <c r="BJ141" s="105"/>
      <c r="BK141" s="105"/>
      <c r="BL141" s="105"/>
      <c r="BM141" s="105"/>
      <c r="BN141" s="51"/>
      <c r="BO141" s="105"/>
      <c r="BP141" s="105"/>
      <c r="BQ141" s="105"/>
      <c r="BR141" s="105"/>
      <c r="BS141" s="51"/>
      <c r="BT141" s="105"/>
      <c r="BU141" s="105"/>
      <c r="BV141" s="105"/>
      <c r="BW141" s="105"/>
      <c r="BX141" s="51"/>
      <c r="BY141" s="5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</row>
    <row x14ac:dyDescent="0.25" r="142" customHeight="1" ht="18">
      <c r="A142" s="54"/>
      <c r="B142" s="50"/>
      <c r="C142" s="249"/>
      <c r="D142" s="249"/>
      <c r="E142" s="249"/>
      <c r="F142" s="249"/>
      <c r="G142" s="50"/>
      <c r="H142" s="52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52"/>
      <c r="V142" s="105"/>
      <c r="W142" s="105"/>
      <c r="X142" s="105"/>
      <c r="Y142" s="105"/>
      <c r="Z142" s="51"/>
      <c r="AA142" s="105"/>
      <c r="AB142" s="105"/>
      <c r="AC142" s="105"/>
      <c r="AD142" s="105"/>
      <c r="AE142" s="52"/>
      <c r="AF142" s="105"/>
      <c r="AG142" s="105"/>
      <c r="AH142" s="105"/>
      <c r="AI142" s="105"/>
      <c r="AJ142" s="51"/>
      <c r="AK142" s="105"/>
      <c r="AL142" s="105"/>
      <c r="AM142" s="105"/>
      <c r="AN142" s="105"/>
      <c r="AO142" s="51"/>
      <c r="AP142" s="105"/>
      <c r="AQ142" s="105"/>
      <c r="AR142" s="105"/>
      <c r="AS142" s="105"/>
      <c r="AT142" s="51"/>
      <c r="AU142" s="105"/>
      <c r="AV142" s="105"/>
      <c r="AW142" s="105"/>
      <c r="AX142" s="105"/>
      <c r="AY142" s="51"/>
      <c r="AZ142" s="105"/>
      <c r="BA142" s="105"/>
      <c r="BB142" s="105"/>
      <c r="BC142" s="105"/>
      <c r="BD142" s="51"/>
      <c r="BE142" s="105"/>
      <c r="BF142" s="105"/>
      <c r="BG142" s="105"/>
      <c r="BH142" s="105"/>
      <c r="BI142" s="51"/>
      <c r="BJ142" s="105"/>
      <c r="BK142" s="105"/>
      <c r="BL142" s="105"/>
      <c r="BM142" s="105"/>
      <c r="BN142" s="51"/>
      <c r="BO142" s="105"/>
      <c r="BP142" s="105"/>
      <c r="BQ142" s="105"/>
      <c r="BR142" s="105"/>
      <c r="BS142" s="51"/>
      <c r="BT142" s="105"/>
      <c r="BU142" s="105"/>
      <c r="BV142" s="105"/>
      <c r="BW142" s="105"/>
      <c r="BX142" s="51"/>
      <c r="BY142" s="5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</row>
    <row x14ac:dyDescent="0.25" r="143" customHeight="1" ht="18">
      <c r="A143" s="54"/>
      <c r="B143" s="50"/>
      <c r="C143" s="249"/>
      <c r="D143" s="249"/>
      <c r="E143" s="249"/>
      <c r="F143" s="249"/>
      <c r="G143" s="50"/>
      <c r="H143" s="52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52"/>
      <c r="V143" s="105"/>
      <c r="W143" s="105"/>
      <c r="X143" s="105"/>
      <c r="Y143" s="105"/>
      <c r="Z143" s="51"/>
      <c r="AA143" s="105"/>
      <c r="AB143" s="105"/>
      <c r="AC143" s="105"/>
      <c r="AD143" s="105"/>
      <c r="AE143" s="52"/>
      <c r="AF143" s="105"/>
      <c r="AG143" s="105"/>
      <c r="AH143" s="105"/>
      <c r="AI143" s="105"/>
      <c r="AJ143" s="51"/>
      <c r="AK143" s="105"/>
      <c r="AL143" s="105"/>
      <c r="AM143" s="105"/>
      <c r="AN143" s="105"/>
      <c r="AO143" s="51"/>
      <c r="AP143" s="105"/>
      <c r="AQ143" s="105"/>
      <c r="AR143" s="105"/>
      <c r="AS143" s="105"/>
      <c r="AT143" s="51"/>
      <c r="AU143" s="105"/>
      <c r="AV143" s="105"/>
      <c r="AW143" s="105"/>
      <c r="AX143" s="105"/>
      <c r="AY143" s="51"/>
      <c r="AZ143" s="105"/>
      <c r="BA143" s="105"/>
      <c r="BB143" s="105"/>
      <c r="BC143" s="105"/>
      <c r="BD143" s="51"/>
      <c r="BE143" s="105"/>
      <c r="BF143" s="105"/>
      <c r="BG143" s="105"/>
      <c r="BH143" s="105"/>
      <c r="BI143" s="51"/>
      <c r="BJ143" s="105"/>
      <c r="BK143" s="105"/>
      <c r="BL143" s="105"/>
      <c r="BM143" s="105"/>
      <c r="BN143" s="51"/>
      <c r="BO143" s="105"/>
      <c r="BP143" s="105"/>
      <c r="BQ143" s="105"/>
      <c r="BR143" s="105"/>
      <c r="BS143" s="51"/>
      <c r="BT143" s="105"/>
      <c r="BU143" s="105"/>
      <c r="BV143" s="105"/>
      <c r="BW143" s="105"/>
      <c r="BX143" s="51"/>
      <c r="BY143" s="5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</row>
    <row x14ac:dyDescent="0.25" r="144" customHeight="1" ht="18">
      <c r="A144" s="54"/>
      <c r="B144" s="50"/>
      <c r="C144" s="249"/>
      <c r="D144" s="249"/>
      <c r="E144" s="249"/>
      <c r="F144" s="249"/>
      <c r="G144" s="50"/>
      <c r="H144" s="52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52"/>
      <c r="V144" s="105"/>
      <c r="W144" s="105"/>
      <c r="X144" s="105"/>
      <c r="Y144" s="105"/>
      <c r="Z144" s="51"/>
      <c r="AA144" s="105"/>
      <c r="AB144" s="105"/>
      <c r="AC144" s="105"/>
      <c r="AD144" s="105"/>
      <c r="AE144" s="52"/>
      <c r="AF144" s="105"/>
      <c r="AG144" s="105"/>
      <c r="AH144" s="105"/>
      <c r="AI144" s="105"/>
      <c r="AJ144" s="51"/>
      <c r="AK144" s="105"/>
      <c r="AL144" s="105"/>
      <c r="AM144" s="105"/>
      <c r="AN144" s="105"/>
      <c r="AO144" s="51"/>
      <c r="AP144" s="105"/>
      <c r="AQ144" s="105"/>
      <c r="AR144" s="105"/>
      <c r="AS144" s="105"/>
      <c r="AT144" s="51"/>
      <c r="AU144" s="105"/>
      <c r="AV144" s="105"/>
      <c r="AW144" s="105"/>
      <c r="AX144" s="105"/>
      <c r="AY144" s="51"/>
      <c r="AZ144" s="105"/>
      <c r="BA144" s="105"/>
      <c r="BB144" s="105"/>
      <c r="BC144" s="105"/>
      <c r="BD144" s="51"/>
      <c r="BE144" s="105"/>
      <c r="BF144" s="105"/>
      <c r="BG144" s="105"/>
      <c r="BH144" s="105"/>
      <c r="BI144" s="51"/>
      <c r="BJ144" s="105"/>
      <c r="BK144" s="105"/>
      <c r="BL144" s="105"/>
      <c r="BM144" s="105"/>
      <c r="BN144" s="51"/>
      <c r="BO144" s="105"/>
      <c r="BP144" s="105"/>
      <c r="BQ144" s="105"/>
      <c r="BR144" s="105"/>
      <c r="BS144" s="51"/>
      <c r="BT144" s="105"/>
      <c r="BU144" s="105"/>
      <c r="BV144" s="105"/>
      <c r="BW144" s="105"/>
      <c r="BX144" s="51"/>
      <c r="BY144" s="5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</row>
    <row x14ac:dyDescent="0.25" r="145" customHeight="1" ht="18">
      <c r="A145" s="54"/>
      <c r="B145" s="50"/>
      <c r="C145" s="249"/>
      <c r="D145" s="249"/>
      <c r="E145" s="249"/>
      <c r="F145" s="249"/>
      <c r="G145" s="50"/>
      <c r="H145" s="52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52"/>
      <c r="V145" s="105"/>
      <c r="W145" s="105"/>
      <c r="X145" s="105"/>
      <c r="Y145" s="105"/>
      <c r="Z145" s="51"/>
      <c r="AA145" s="105"/>
      <c r="AB145" s="105"/>
      <c r="AC145" s="105"/>
      <c r="AD145" s="105"/>
      <c r="AE145" s="52"/>
      <c r="AF145" s="105"/>
      <c r="AG145" s="105"/>
      <c r="AH145" s="105"/>
      <c r="AI145" s="105"/>
      <c r="AJ145" s="51"/>
      <c r="AK145" s="105"/>
      <c r="AL145" s="105"/>
      <c r="AM145" s="105"/>
      <c r="AN145" s="105"/>
      <c r="AO145" s="51"/>
      <c r="AP145" s="105"/>
      <c r="AQ145" s="105"/>
      <c r="AR145" s="105"/>
      <c r="AS145" s="105"/>
      <c r="AT145" s="51"/>
      <c r="AU145" s="105"/>
      <c r="AV145" s="105"/>
      <c r="AW145" s="105"/>
      <c r="AX145" s="105"/>
      <c r="AY145" s="51"/>
      <c r="AZ145" s="105"/>
      <c r="BA145" s="105"/>
      <c r="BB145" s="105"/>
      <c r="BC145" s="105"/>
      <c r="BD145" s="51"/>
      <c r="BE145" s="105"/>
      <c r="BF145" s="105"/>
      <c r="BG145" s="105"/>
      <c r="BH145" s="105"/>
      <c r="BI145" s="51"/>
      <c r="BJ145" s="105"/>
      <c r="BK145" s="105"/>
      <c r="BL145" s="105"/>
      <c r="BM145" s="105"/>
      <c r="BN145" s="51"/>
      <c r="BO145" s="105"/>
      <c r="BP145" s="105"/>
      <c r="BQ145" s="105"/>
      <c r="BR145" s="105"/>
      <c r="BS145" s="51"/>
      <c r="BT145" s="105"/>
      <c r="BU145" s="105"/>
      <c r="BV145" s="105"/>
      <c r="BW145" s="105"/>
      <c r="BX145" s="51"/>
      <c r="BY145" s="5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</row>
    <row x14ac:dyDescent="0.25" r="146" customHeight="1" ht="18">
      <c r="A146" s="54"/>
      <c r="B146" s="50"/>
      <c r="C146" s="249"/>
      <c r="D146" s="249"/>
      <c r="E146" s="249"/>
      <c r="F146" s="249"/>
      <c r="G146" s="50"/>
      <c r="H146" s="52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52"/>
      <c r="V146" s="105"/>
      <c r="W146" s="105"/>
      <c r="X146" s="105"/>
      <c r="Y146" s="105"/>
      <c r="Z146" s="51"/>
      <c r="AA146" s="105"/>
      <c r="AB146" s="105"/>
      <c r="AC146" s="105"/>
      <c r="AD146" s="105"/>
      <c r="AE146" s="52"/>
      <c r="AF146" s="105"/>
      <c r="AG146" s="105"/>
      <c r="AH146" s="105"/>
      <c r="AI146" s="105"/>
      <c r="AJ146" s="51"/>
      <c r="AK146" s="105"/>
      <c r="AL146" s="105"/>
      <c r="AM146" s="105"/>
      <c r="AN146" s="105"/>
      <c r="AO146" s="51"/>
      <c r="AP146" s="105"/>
      <c r="AQ146" s="105"/>
      <c r="AR146" s="105"/>
      <c r="AS146" s="105"/>
      <c r="AT146" s="51"/>
      <c r="AU146" s="105"/>
      <c r="AV146" s="105"/>
      <c r="AW146" s="105"/>
      <c r="AX146" s="105"/>
      <c r="AY146" s="51"/>
      <c r="AZ146" s="105"/>
      <c r="BA146" s="105"/>
      <c r="BB146" s="105"/>
      <c r="BC146" s="105"/>
      <c r="BD146" s="51"/>
      <c r="BE146" s="105"/>
      <c r="BF146" s="105"/>
      <c r="BG146" s="105"/>
      <c r="BH146" s="105"/>
      <c r="BI146" s="51"/>
      <c r="BJ146" s="105"/>
      <c r="BK146" s="105"/>
      <c r="BL146" s="105"/>
      <c r="BM146" s="105"/>
      <c r="BN146" s="51"/>
      <c r="BO146" s="105"/>
      <c r="BP146" s="105"/>
      <c r="BQ146" s="105"/>
      <c r="BR146" s="105"/>
      <c r="BS146" s="51"/>
      <c r="BT146" s="105"/>
      <c r="BU146" s="105"/>
      <c r="BV146" s="105"/>
      <c r="BW146" s="105"/>
      <c r="BX146" s="51"/>
      <c r="BY146" s="5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</row>
    <row x14ac:dyDescent="0.25" r="147" customHeight="1" ht="18">
      <c r="A147" s="54"/>
      <c r="B147" s="50"/>
      <c r="C147" s="249"/>
      <c r="D147" s="249"/>
      <c r="E147" s="249"/>
      <c r="F147" s="249"/>
      <c r="G147" s="50"/>
      <c r="H147" s="52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52"/>
      <c r="V147" s="105"/>
      <c r="W147" s="105"/>
      <c r="X147" s="105"/>
      <c r="Y147" s="105"/>
      <c r="Z147" s="51"/>
      <c r="AA147" s="105"/>
      <c r="AB147" s="105"/>
      <c r="AC147" s="105"/>
      <c r="AD147" s="105"/>
      <c r="AE147" s="52"/>
      <c r="AF147" s="105"/>
      <c r="AG147" s="105"/>
      <c r="AH147" s="105"/>
      <c r="AI147" s="105"/>
      <c r="AJ147" s="51"/>
      <c r="AK147" s="105"/>
      <c r="AL147" s="105"/>
      <c r="AM147" s="105"/>
      <c r="AN147" s="105"/>
      <c r="AO147" s="51"/>
      <c r="AP147" s="105"/>
      <c r="AQ147" s="105"/>
      <c r="AR147" s="105"/>
      <c r="AS147" s="105"/>
      <c r="AT147" s="51"/>
      <c r="AU147" s="105"/>
      <c r="AV147" s="105"/>
      <c r="AW147" s="105"/>
      <c r="AX147" s="105"/>
      <c r="AY147" s="51"/>
      <c r="AZ147" s="105"/>
      <c r="BA147" s="105"/>
      <c r="BB147" s="105"/>
      <c r="BC147" s="105"/>
      <c r="BD147" s="51"/>
      <c r="BE147" s="105"/>
      <c r="BF147" s="105"/>
      <c r="BG147" s="105"/>
      <c r="BH147" s="105"/>
      <c r="BI147" s="51"/>
      <c r="BJ147" s="105"/>
      <c r="BK147" s="105"/>
      <c r="BL147" s="105"/>
      <c r="BM147" s="105"/>
      <c r="BN147" s="51"/>
      <c r="BO147" s="105"/>
      <c r="BP147" s="105"/>
      <c r="BQ147" s="105"/>
      <c r="BR147" s="105"/>
      <c r="BS147" s="51"/>
      <c r="BT147" s="105"/>
      <c r="BU147" s="105"/>
      <c r="BV147" s="105"/>
      <c r="BW147" s="105"/>
      <c r="BX147" s="51"/>
      <c r="BY147" s="5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</row>
    <row x14ac:dyDescent="0.25" r="148" customHeight="1" ht="18">
      <c r="A148" s="54"/>
      <c r="B148" s="50"/>
      <c r="C148" s="249"/>
      <c r="D148" s="249"/>
      <c r="E148" s="249"/>
      <c r="F148" s="249"/>
      <c r="G148" s="50"/>
      <c r="H148" s="52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52"/>
      <c r="V148" s="105"/>
      <c r="W148" s="105"/>
      <c r="X148" s="105"/>
      <c r="Y148" s="105"/>
      <c r="Z148" s="51"/>
      <c r="AA148" s="105"/>
      <c r="AB148" s="105"/>
      <c r="AC148" s="105"/>
      <c r="AD148" s="105"/>
      <c r="AE148" s="52"/>
      <c r="AF148" s="105"/>
      <c r="AG148" s="105"/>
      <c r="AH148" s="105"/>
      <c r="AI148" s="105"/>
      <c r="AJ148" s="51"/>
      <c r="AK148" s="105"/>
      <c r="AL148" s="105"/>
      <c r="AM148" s="105"/>
      <c r="AN148" s="105"/>
      <c r="AO148" s="51"/>
      <c r="AP148" s="105"/>
      <c r="AQ148" s="105"/>
      <c r="AR148" s="105"/>
      <c r="AS148" s="105"/>
      <c r="AT148" s="51"/>
      <c r="AU148" s="105"/>
      <c r="AV148" s="105"/>
      <c r="AW148" s="105"/>
      <c r="AX148" s="105"/>
      <c r="AY148" s="51"/>
      <c r="AZ148" s="105"/>
      <c r="BA148" s="105"/>
      <c r="BB148" s="105"/>
      <c r="BC148" s="105"/>
      <c r="BD148" s="51"/>
      <c r="BE148" s="105"/>
      <c r="BF148" s="105"/>
      <c r="BG148" s="105"/>
      <c r="BH148" s="105"/>
      <c r="BI148" s="51"/>
      <c r="BJ148" s="105"/>
      <c r="BK148" s="105"/>
      <c r="BL148" s="105"/>
      <c r="BM148" s="105"/>
      <c r="BN148" s="51"/>
      <c r="BO148" s="105"/>
      <c r="BP148" s="105"/>
      <c r="BQ148" s="105"/>
      <c r="BR148" s="105"/>
      <c r="BS148" s="51"/>
      <c r="BT148" s="105"/>
      <c r="BU148" s="105"/>
      <c r="BV148" s="105"/>
      <c r="BW148" s="105"/>
      <c r="BX148" s="51"/>
      <c r="BY148" s="5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</row>
    <row x14ac:dyDescent="0.25" r="149" customHeight="1" ht="18">
      <c r="A149" s="54"/>
      <c r="B149" s="50"/>
      <c r="C149" s="249"/>
      <c r="D149" s="249"/>
      <c r="E149" s="249"/>
      <c r="F149" s="249"/>
      <c r="G149" s="50"/>
      <c r="H149" s="52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52"/>
      <c r="V149" s="105"/>
      <c r="W149" s="105"/>
      <c r="X149" s="105"/>
      <c r="Y149" s="105"/>
      <c r="Z149" s="51"/>
      <c r="AA149" s="105"/>
      <c r="AB149" s="105"/>
      <c r="AC149" s="105"/>
      <c r="AD149" s="105"/>
      <c r="AE149" s="52"/>
      <c r="AF149" s="105"/>
      <c r="AG149" s="105"/>
      <c r="AH149" s="105"/>
      <c r="AI149" s="105"/>
      <c r="AJ149" s="51"/>
      <c r="AK149" s="105"/>
      <c r="AL149" s="105"/>
      <c r="AM149" s="105"/>
      <c r="AN149" s="105"/>
      <c r="AO149" s="51"/>
      <c r="AP149" s="105"/>
      <c r="AQ149" s="105"/>
      <c r="AR149" s="105"/>
      <c r="AS149" s="105"/>
      <c r="AT149" s="51"/>
      <c r="AU149" s="105"/>
      <c r="AV149" s="105"/>
      <c r="AW149" s="105"/>
      <c r="AX149" s="105"/>
      <c r="AY149" s="51"/>
      <c r="AZ149" s="105"/>
      <c r="BA149" s="105"/>
      <c r="BB149" s="105"/>
      <c r="BC149" s="105"/>
      <c r="BD149" s="51"/>
      <c r="BE149" s="105"/>
      <c r="BF149" s="105"/>
      <c r="BG149" s="105"/>
      <c r="BH149" s="105"/>
      <c r="BI149" s="51"/>
      <c r="BJ149" s="105"/>
      <c r="BK149" s="105"/>
      <c r="BL149" s="105"/>
      <c r="BM149" s="105"/>
      <c r="BN149" s="51"/>
      <c r="BO149" s="105"/>
      <c r="BP149" s="105"/>
      <c r="BQ149" s="105"/>
      <c r="BR149" s="105"/>
      <c r="BS149" s="51"/>
      <c r="BT149" s="105"/>
      <c r="BU149" s="105"/>
      <c r="BV149" s="105"/>
      <c r="BW149" s="105"/>
      <c r="BX149" s="51"/>
      <c r="BY149" s="5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</row>
    <row x14ac:dyDescent="0.25" r="150" customHeight="1" ht="18">
      <c r="A150" s="54"/>
      <c r="B150" s="50"/>
      <c r="C150" s="249"/>
      <c r="D150" s="249"/>
      <c r="E150" s="249"/>
      <c r="F150" s="249"/>
      <c r="G150" s="50"/>
      <c r="H150" s="52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52"/>
      <c r="V150" s="105"/>
      <c r="W150" s="105"/>
      <c r="X150" s="105"/>
      <c r="Y150" s="105"/>
      <c r="Z150" s="51"/>
      <c r="AA150" s="105"/>
      <c r="AB150" s="105"/>
      <c r="AC150" s="105"/>
      <c r="AD150" s="105"/>
      <c r="AE150" s="52"/>
      <c r="AF150" s="105"/>
      <c r="AG150" s="105"/>
      <c r="AH150" s="105"/>
      <c r="AI150" s="105"/>
      <c r="AJ150" s="51"/>
      <c r="AK150" s="105"/>
      <c r="AL150" s="105"/>
      <c r="AM150" s="105"/>
      <c r="AN150" s="105"/>
      <c r="AO150" s="51"/>
      <c r="AP150" s="105"/>
      <c r="AQ150" s="105"/>
      <c r="AR150" s="105"/>
      <c r="AS150" s="105"/>
      <c r="AT150" s="51"/>
      <c r="AU150" s="105"/>
      <c r="AV150" s="105"/>
      <c r="AW150" s="105"/>
      <c r="AX150" s="105"/>
      <c r="AY150" s="51"/>
      <c r="AZ150" s="105"/>
      <c r="BA150" s="105"/>
      <c r="BB150" s="105"/>
      <c r="BC150" s="105"/>
      <c r="BD150" s="51"/>
      <c r="BE150" s="105"/>
      <c r="BF150" s="105"/>
      <c r="BG150" s="105"/>
      <c r="BH150" s="105"/>
      <c r="BI150" s="51"/>
      <c r="BJ150" s="105"/>
      <c r="BK150" s="105"/>
      <c r="BL150" s="105"/>
      <c r="BM150" s="105"/>
      <c r="BN150" s="51"/>
      <c r="BO150" s="105"/>
      <c r="BP150" s="105"/>
      <c r="BQ150" s="105"/>
      <c r="BR150" s="105"/>
      <c r="BS150" s="51"/>
      <c r="BT150" s="105"/>
      <c r="BU150" s="105"/>
      <c r="BV150" s="105"/>
      <c r="BW150" s="105"/>
      <c r="BX150" s="51"/>
      <c r="BY150" s="5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</row>
    <row x14ac:dyDescent="0.25" r="151" customHeight="1" ht="18">
      <c r="A151" s="54"/>
      <c r="B151" s="50"/>
      <c r="C151" s="249"/>
      <c r="D151" s="249"/>
      <c r="E151" s="249"/>
      <c r="F151" s="249"/>
      <c r="G151" s="50"/>
      <c r="H151" s="52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52"/>
      <c r="V151" s="105"/>
      <c r="W151" s="105"/>
      <c r="X151" s="105"/>
      <c r="Y151" s="105"/>
      <c r="Z151" s="51"/>
      <c r="AA151" s="105"/>
      <c r="AB151" s="105"/>
      <c r="AC151" s="105"/>
      <c r="AD151" s="105"/>
      <c r="AE151" s="52"/>
      <c r="AF151" s="105"/>
      <c r="AG151" s="105"/>
      <c r="AH151" s="105"/>
      <c r="AI151" s="105"/>
      <c r="AJ151" s="51"/>
      <c r="AK151" s="105"/>
      <c r="AL151" s="105"/>
      <c r="AM151" s="105"/>
      <c r="AN151" s="105"/>
      <c r="AO151" s="51"/>
      <c r="AP151" s="105"/>
      <c r="AQ151" s="105"/>
      <c r="AR151" s="105"/>
      <c r="AS151" s="105"/>
      <c r="AT151" s="51"/>
      <c r="AU151" s="105"/>
      <c r="AV151" s="105"/>
      <c r="AW151" s="105"/>
      <c r="AX151" s="105"/>
      <c r="AY151" s="51"/>
      <c r="AZ151" s="105"/>
      <c r="BA151" s="105"/>
      <c r="BB151" s="105"/>
      <c r="BC151" s="105"/>
      <c r="BD151" s="51"/>
      <c r="BE151" s="105"/>
      <c r="BF151" s="105"/>
      <c r="BG151" s="105"/>
      <c r="BH151" s="105"/>
      <c r="BI151" s="51"/>
      <c r="BJ151" s="105"/>
      <c r="BK151" s="105"/>
      <c r="BL151" s="105"/>
      <c r="BM151" s="105"/>
      <c r="BN151" s="51"/>
      <c r="BO151" s="105"/>
      <c r="BP151" s="105"/>
      <c r="BQ151" s="105"/>
      <c r="BR151" s="105"/>
      <c r="BS151" s="51"/>
      <c r="BT151" s="105"/>
      <c r="BU151" s="105"/>
      <c r="BV151" s="105"/>
      <c r="BW151" s="105"/>
      <c r="BX151" s="51"/>
      <c r="BY151" s="5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</row>
    <row x14ac:dyDescent="0.25" r="152" customHeight="1" ht="18">
      <c r="A152" s="54"/>
      <c r="B152" s="50"/>
      <c r="C152" s="249"/>
      <c r="D152" s="249"/>
      <c r="E152" s="249"/>
      <c r="F152" s="249"/>
      <c r="G152" s="50"/>
      <c r="H152" s="52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52"/>
      <c r="V152" s="105"/>
      <c r="W152" s="105"/>
      <c r="X152" s="105"/>
      <c r="Y152" s="105"/>
      <c r="Z152" s="51"/>
      <c r="AA152" s="105"/>
      <c r="AB152" s="105"/>
      <c r="AC152" s="105"/>
      <c r="AD152" s="105"/>
      <c r="AE152" s="52"/>
      <c r="AF152" s="105"/>
      <c r="AG152" s="105"/>
      <c r="AH152" s="105"/>
      <c r="AI152" s="105"/>
      <c r="AJ152" s="51"/>
      <c r="AK152" s="105"/>
      <c r="AL152" s="105"/>
      <c r="AM152" s="105"/>
      <c r="AN152" s="105"/>
      <c r="AO152" s="51"/>
      <c r="AP152" s="105"/>
      <c r="AQ152" s="105"/>
      <c r="AR152" s="105"/>
      <c r="AS152" s="105"/>
      <c r="AT152" s="51"/>
      <c r="AU152" s="105"/>
      <c r="AV152" s="105"/>
      <c r="AW152" s="105"/>
      <c r="AX152" s="105"/>
      <c r="AY152" s="51"/>
      <c r="AZ152" s="105"/>
      <c r="BA152" s="105"/>
      <c r="BB152" s="105"/>
      <c r="BC152" s="105"/>
      <c r="BD152" s="51"/>
      <c r="BE152" s="105"/>
      <c r="BF152" s="105"/>
      <c r="BG152" s="105"/>
      <c r="BH152" s="105"/>
      <c r="BI152" s="51"/>
      <c r="BJ152" s="105"/>
      <c r="BK152" s="105"/>
      <c r="BL152" s="105"/>
      <c r="BM152" s="105"/>
      <c r="BN152" s="51"/>
      <c r="BO152" s="105"/>
      <c r="BP152" s="105"/>
      <c r="BQ152" s="105"/>
      <c r="BR152" s="105"/>
      <c r="BS152" s="51"/>
      <c r="BT152" s="105"/>
      <c r="BU152" s="105"/>
      <c r="BV152" s="105"/>
      <c r="BW152" s="105"/>
      <c r="BX152" s="51"/>
      <c r="BY152" s="5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</row>
    <row x14ac:dyDescent="0.25" r="153" customHeight="1" ht="18">
      <c r="A153" s="54"/>
      <c r="B153" s="50"/>
      <c r="C153" s="249"/>
      <c r="D153" s="249"/>
      <c r="E153" s="249"/>
      <c r="F153" s="249"/>
      <c r="G153" s="50"/>
      <c r="H153" s="52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52"/>
      <c r="V153" s="105"/>
      <c r="W153" s="105"/>
      <c r="X153" s="105"/>
      <c r="Y153" s="105"/>
      <c r="Z153" s="51"/>
      <c r="AA153" s="105"/>
      <c r="AB153" s="105"/>
      <c r="AC153" s="105"/>
      <c r="AD153" s="105"/>
      <c r="AE153" s="52"/>
      <c r="AF153" s="105"/>
      <c r="AG153" s="105"/>
      <c r="AH153" s="105"/>
      <c r="AI153" s="105"/>
      <c r="AJ153" s="51"/>
      <c r="AK153" s="105"/>
      <c r="AL153" s="105"/>
      <c r="AM153" s="105"/>
      <c r="AN153" s="105"/>
      <c r="AO153" s="51"/>
      <c r="AP153" s="105"/>
      <c r="AQ153" s="105"/>
      <c r="AR153" s="105"/>
      <c r="AS153" s="105"/>
      <c r="AT153" s="51"/>
      <c r="AU153" s="105"/>
      <c r="AV153" s="105"/>
      <c r="AW153" s="105"/>
      <c r="AX153" s="105"/>
      <c r="AY153" s="51"/>
      <c r="AZ153" s="105"/>
      <c r="BA153" s="105"/>
      <c r="BB153" s="105"/>
      <c r="BC153" s="105"/>
      <c r="BD153" s="51"/>
      <c r="BE153" s="105"/>
      <c r="BF153" s="105"/>
      <c r="BG153" s="105"/>
      <c r="BH153" s="105"/>
      <c r="BI153" s="51"/>
      <c r="BJ153" s="105"/>
      <c r="BK153" s="105"/>
      <c r="BL153" s="105"/>
      <c r="BM153" s="105"/>
      <c r="BN153" s="51"/>
      <c r="BO153" s="105"/>
      <c r="BP153" s="105"/>
      <c r="BQ153" s="105"/>
      <c r="BR153" s="105"/>
      <c r="BS153" s="51"/>
      <c r="BT153" s="105"/>
      <c r="BU153" s="105"/>
      <c r="BV153" s="105"/>
      <c r="BW153" s="105"/>
      <c r="BX153" s="51"/>
      <c r="BY153" s="5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</row>
    <row x14ac:dyDescent="0.25" r="154" customHeight="1" ht="18">
      <c r="A154" s="54"/>
      <c r="B154" s="50"/>
      <c r="C154" s="249"/>
      <c r="D154" s="249"/>
      <c r="E154" s="249"/>
      <c r="F154" s="249"/>
      <c r="G154" s="50"/>
      <c r="H154" s="52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52"/>
      <c r="V154" s="105"/>
      <c r="W154" s="105"/>
      <c r="X154" s="105"/>
      <c r="Y154" s="105"/>
      <c r="Z154" s="51"/>
      <c r="AA154" s="105"/>
      <c r="AB154" s="105"/>
      <c r="AC154" s="105"/>
      <c r="AD154" s="105"/>
      <c r="AE154" s="52"/>
      <c r="AF154" s="105"/>
      <c r="AG154" s="105"/>
      <c r="AH154" s="105"/>
      <c r="AI154" s="105"/>
      <c r="AJ154" s="51"/>
      <c r="AK154" s="105"/>
      <c r="AL154" s="105"/>
      <c r="AM154" s="105"/>
      <c r="AN154" s="105"/>
      <c r="AO154" s="51"/>
      <c r="AP154" s="105"/>
      <c r="AQ154" s="105"/>
      <c r="AR154" s="105"/>
      <c r="AS154" s="105"/>
      <c r="AT154" s="51"/>
      <c r="AU154" s="105"/>
      <c r="AV154" s="105"/>
      <c r="AW154" s="105"/>
      <c r="AX154" s="105"/>
      <c r="AY154" s="51"/>
      <c r="AZ154" s="105"/>
      <c r="BA154" s="105"/>
      <c r="BB154" s="105"/>
      <c r="BC154" s="105"/>
      <c r="BD154" s="51"/>
      <c r="BE154" s="105"/>
      <c r="BF154" s="105"/>
      <c r="BG154" s="105"/>
      <c r="BH154" s="105"/>
      <c r="BI154" s="51"/>
      <c r="BJ154" s="105"/>
      <c r="BK154" s="105"/>
      <c r="BL154" s="105"/>
      <c r="BM154" s="105"/>
      <c r="BN154" s="51"/>
      <c r="BO154" s="105"/>
      <c r="BP154" s="105"/>
      <c r="BQ154" s="105"/>
      <c r="BR154" s="105"/>
      <c r="BS154" s="51"/>
      <c r="BT154" s="105"/>
      <c r="BU154" s="105"/>
      <c r="BV154" s="105"/>
      <c r="BW154" s="105"/>
      <c r="BX154" s="51"/>
      <c r="BY154" s="5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</row>
    <row x14ac:dyDescent="0.25" r="155" customHeight="1" ht="18">
      <c r="A155" s="54"/>
      <c r="B155" s="50"/>
      <c r="C155" s="249"/>
      <c r="D155" s="249"/>
      <c r="E155" s="249"/>
      <c r="F155" s="249"/>
      <c r="G155" s="50"/>
      <c r="H155" s="52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52"/>
      <c r="V155" s="105"/>
      <c r="W155" s="105"/>
      <c r="X155" s="105"/>
      <c r="Y155" s="105"/>
      <c r="Z155" s="51"/>
      <c r="AA155" s="105"/>
      <c r="AB155" s="105"/>
      <c r="AC155" s="105"/>
      <c r="AD155" s="105"/>
      <c r="AE155" s="52"/>
      <c r="AF155" s="105"/>
      <c r="AG155" s="105"/>
      <c r="AH155" s="105"/>
      <c r="AI155" s="105"/>
      <c r="AJ155" s="51"/>
      <c r="AK155" s="105"/>
      <c r="AL155" s="105"/>
      <c r="AM155" s="105"/>
      <c r="AN155" s="105"/>
      <c r="AO155" s="51"/>
      <c r="AP155" s="105"/>
      <c r="AQ155" s="105"/>
      <c r="AR155" s="105"/>
      <c r="AS155" s="105"/>
      <c r="AT155" s="51"/>
      <c r="AU155" s="105"/>
      <c r="AV155" s="105"/>
      <c r="AW155" s="105"/>
      <c r="AX155" s="105"/>
      <c r="AY155" s="51"/>
      <c r="AZ155" s="105"/>
      <c r="BA155" s="105"/>
      <c r="BB155" s="105"/>
      <c r="BC155" s="105"/>
      <c r="BD155" s="51"/>
      <c r="BE155" s="105"/>
      <c r="BF155" s="105"/>
      <c r="BG155" s="105"/>
      <c r="BH155" s="105"/>
      <c r="BI155" s="51"/>
      <c r="BJ155" s="105"/>
      <c r="BK155" s="105"/>
      <c r="BL155" s="105"/>
      <c r="BM155" s="105"/>
      <c r="BN155" s="51"/>
      <c r="BO155" s="105"/>
      <c r="BP155" s="105"/>
      <c r="BQ155" s="105"/>
      <c r="BR155" s="105"/>
      <c r="BS155" s="51"/>
      <c r="BT155" s="105"/>
      <c r="BU155" s="105"/>
      <c r="BV155" s="105"/>
      <c r="BW155" s="105"/>
      <c r="BX155" s="51"/>
      <c r="BY155" s="5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</row>
    <row x14ac:dyDescent="0.25" r="156" customHeight="1" ht="18">
      <c r="A156" s="54"/>
      <c r="B156" s="50"/>
      <c r="C156" s="249"/>
      <c r="D156" s="249"/>
      <c r="E156" s="249"/>
      <c r="F156" s="249"/>
      <c r="G156" s="50"/>
      <c r="H156" s="52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52"/>
      <c r="V156" s="105"/>
      <c r="W156" s="105"/>
      <c r="X156" s="105"/>
      <c r="Y156" s="105"/>
      <c r="Z156" s="51"/>
      <c r="AA156" s="105"/>
      <c r="AB156" s="105"/>
      <c r="AC156" s="105"/>
      <c r="AD156" s="105"/>
      <c r="AE156" s="52"/>
      <c r="AF156" s="105"/>
      <c r="AG156" s="105"/>
      <c r="AH156" s="105"/>
      <c r="AI156" s="105"/>
      <c r="AJ156" s="51"/>
      <c r="AK156" s="105"/>
      <c r="AL156" s="105"/>
      <c r="AM156" s="105"/>
      <c r="AN156" s="105"/>
      <c r="AO156" s="51"/>
      <c r="AP156" s="105"/>
      <c r="AQ156" s="105"/>
      <c r="AR156" s="105"/>
      <c r="AS156" s="105"/>
      <c r="AT156" s="51"/>
      <c r="AU156" s="105"/>
      <c r="AV156" s="105"/>
      <c r="AW156" s="105"/>
      <c r="AX156" s="105"/>
      <c r="AY156" s="51"/>
      <c r="AZ156" s="105"/>
      <c r="BA156" s="105"/>
      <c r="BB156" s="105"/>
      <c r="BC156" s="105"/>
      <c r="BD156" s="51"/>
      <c r="BE156" s="105"/>
      <c r="BF156" s="105"/>
      <c r="BG156" s="105"/>
      <c r="BH156" s="105"/>
      <c r="BI156" s="51"/>
      <c r="BJ156" s="105"/>
      <c r="BK156" s="105"/>
      <c r="BL156" s="105"/>
      <c r="BM156" s="105"/>
      <c r="BN156" s="51"/>
      <c r="BO156" s="105"/>
      <c r="BP156" s="105"/>
      <c r="BQ156" s="105"/>
      <c r="BR156" s="105"/>
      <c r="BS156" s="51"/>
      <c r="BT156" s="105"/>
      <c r="BU156" s="105"/>
      <c r="BV156" s="105"/>
      <c r="BW156" s="105"/>
      <c r="BX156" s="51"/>
      <c r="BY156" s="5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</row>
    <row x14ac:dyDescent="0.25" r="157" customHeight="1" ht="18">
      <c r="A157" s="54"/>
      <c r="B157" s="50"/>
      <c r="C157" s="249"/>
      <c r="D157" s="249"/>
      <c r="E157" s="249"/>
      <c r="F157" s="249"/>
      <c r="G157" s="50"/>
      <c r="H157" s="52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52"/>
      <c r="V157" s="105"/>
      <c r="W157" s="105"/>
      <c r="X157" s="105"/>
      <c r="Y157" s="105"/>
      <c r="Z157" s="51"/>
      <c r="AA157" s="105"/>
      <c r="AB157" s="105"/>
      <c r="AC157" s="105"/>
      <c r="AD157" s="105"/>
      <c r="AE157" s="52"/>
      <c r="AF157" s="105"/>
      <c r="AG157" s="105"/>
      <c r="AH157" s="105"/>
      <c r="AI157" s="105"/>
      <c r="AJ157" s="51"/>
      <c r="AK157" s="105"/>
      <c r="AL157" s="105"/>
      <c r="AM157" s="105"/>
      <c r="AN157" s="105"/>
      <c r="AO157" s="51"/>
      <c r="AP157" s="105"/>
      <c r="AQ157" s="105"/>
      <c r="AR157" s="105"/>
      <c r="AS157" s="105"/>
      <c r="AT157" s="51"/>
      <c r="AU157" s="105"/>
      <c r="AV157" s="105"/>
      <c r="AW157" s="105"/>
      <c r="AX157" s="105"/>
      <c r="AY157" s="51"/>
      <c r="AZ157" s="105"/>
      <c r="BA157" s="105"/>
      <c r="BB157" s="105"/>
      <c r="BC157" s="105"/>
      <c r="BD157" s="51"/>
      <c r="BE157" s="105"/>
      <c r="BF157" s="105"/>
      <c r="BG157" s="105"/>
      <c r="BH157" s="105"/>
      <c r="BI157" s="51"/>
      <c r="BJ157" s="105"/>
      <c r="BK157" s="105"/>
      <c r="BL157" s="105"/>
      <c r="BM157" s="105"/>
      <c r="BN157" s="51"/>
      <c r="BO157" s="105"/>
      <c r="BP157" s="105"/>
      <c r="BQ157" s="105"/>
      <c r="BR157" s="105"/>
      <c r="BS157" s="51"/>
      <c r="BT157" s="105"/>
      <c r="BU157" s="105"/>
      <c r="BV157" s="105"/>
      <c r="BW157" s="105"/>
      <c r="BX157" s="51"/>
      <c r="BY157" s="5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</row>
    <row x14ac:dyDescent="0.25" r="158" customHeight="1" ht="18">
      <c r="A158" s="54"/>
      <c r="B158" s="50"/>
      <c r="C158" s="249"/>
      <c r="D158" s="249"/>
      <c r="E158" s="249"/>
      <c r="F158" s="249"/>
      <c r="G158" s="50"/>
      <c r="H158" s="52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52"/>
      <c r="V158" s="105"/>
      <c r="W158" s="105"/>
      <c r="X158" s="105"/>
      <c r="Y158" s="105"/>
      <c r="Z158" s="51"/>
      <c r="AA158" s="105"/>
      <c r="AB158" s="105"/>
      <c r="AC158" s="105"/>
      <c r="AD158" s="105"/>
      <c r="AE158" s="52"/>
      <c r="AF158" s="105"/>
      <c r="AG158" s="105"/>
      <c r="AH158" s="105"/>
      <c r="AI158" s="105"/>
      <c r="AJ158" s="51"/>
      <c r="AK158" s="105"/>
      <c r="AL158" s="105"/>
      <c r="AM158" s="105"/>
      <c r="AN158" s="105"/>
      <c r="AO158" s="51"/>
      <c r="AP158" s="105"/>
      <c r="AQ158" s="105"/>
      <c r="AR158" s="105"/>
      <c r="AS158" s="105"/>
      <c r="AT158" s="51"/>
      <c r="AU158" s="105"/>
      <c r="AV158" s="105"/>
      <c r="AW158" s="105"/>
      <c r="AX158" s="105"/>
      <c r="AY158" s="51"/>
      <c r="AZ158" s="105"/>
      <c r="BA158" s="105"/>
      <c r="BB158" s="105"/>
      <c r="BC158" s="105"/>
      <c r="BD158" s="51"/>
      <c r="BE158" s="105"/>
      <c r="BF158" s="105"/>
      <c r="BG158" s="105"/>
      <c r="BH158" s="105"/>
      <c r="BI158" s="51"/>
      <c r="BJ158" s="105"/>
      <c r="BK158" s="105"/>
      <c r="BL158" s="105"/>
      <c r="BM158" s="105"/>
      <c r="BN158" s="51"/>
      <c r="BO158" s="105"/>
      <c r="BP158" s="105"/>
      <c r="BQ158" s="105"/>
      <c r="BR158" s="105"/>
      <c r="BS158" s="51"/>
      <c r="BT158" s="105"/>
      <c r="BU158" s="105"/>
      <c r="BV158" s="105"/>
      <c r="BW158" s="105"/>
      <c r="BX158" s="51"/>
      <c r="BY158" s="5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</row>
    <row x14ac:dyDescent="0.25" r="159" customHeight="1" ht="18">
      <c r="A159" s="54"/>
      <c r="B159" s="50"/>
      <c r="C159" s="249"/>
      <c r="D159" s="249"/>
      <c r="E159" s="249"/>
      <c r="F159" s="249"/>
      <c r="G159" s="50"/>
      <c r="H159" s="52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52"/>
      <c r="V159" s="105"/>
      <c r="W159" s="105"/>
      <c r="X159" s="105"/>
      <c r="Y159" s="105"/>
      <c r="Z159" s="51"/>
      <c r="AA159" s="105"/>
      <c r="AB159" s="105"/>
      <c r="AC159" s="105"/>
      <c r="AD159" s="105"/>
      <c r="AE159" s="52"/>
      <c r="AF159" s="105"/>
      <c r="AG159" s="105"/>
      <c r="AH159" s="105"/>
      <c r="AI159" s="105"/>
      <c r="AJ159" s="51"/>
      <c r="AK159" s="105"/>
      <c r="AL159" s="105"/>
      <c r="AM159" s="105"/>
      <c r="AN159" s="105"/>
      <c r="AO159" s="51"/>
      <c r="AP159" s="105"/>
      <c r="AQ159" s="105"/>
      <c r="AR159" s="105"/>
      <c r="AS159" s="105"/>
      <c r="AT159" s="51"/>
      <c r="AU159" s="105"/>
      <c r="AV159" s="105"/>
      <c r="AW159" s="105"/>
      <c r="AX159" s="105"/>
      <c r="AY159" s="51"/>
      <c r="AZ159" s="105"/>
      <c r="BA159" s="105"/>
      <c r="BB159" s="105"/>
      <c r="BC159" s="105"/>
      <c r="BD159" s="51"/>
      <c r="BE159" s="105"/>
      <c r="BF159" s="105"/>
      <c r="BG159" s="105"/>
      <c r="BH159" s="105"/>
      <c r="BI159" s="51"/>
      <c r="BJ159" s="105"/>
      <c r="BK159" s="105"/>
      <c r="BL159" s="105"/>
      <c r="BM159" s="105"/>
      <c r="BN159" s="51"/>
      <c r="BO159" s="105"/>
      <c r="BP159" s="105"/>
      <c r="BQ159" s="105"/>
      <c r="BR159" s="105"/>
      <c r="BS159" s="51"/>
      <c r="BT159" s="105"/>
      <c r="BU159" s="105"/>
      <c r="BV159" s="105"/>
      <c r="BW159" s="105"/>
      <c r="BX159" s="51"/>
      <c r="BY159" s="5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</row>
    <row x14ac:dyDescent="0.25" r="160" customHeight="1" ht="18">
      <c r="A160" s="54"/>
      <c r="B160" s="50"/>
      <c r="C160" s="249"/>
      <c r="D160" s="249"/>
      <c r="E160" s="249"/>
      <c r="F160" s="249"/>
      <c r="G160" s="50"/>
      <c r="H160" s="52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52"/>
      <c r="V160" s="105"/>
      <c r="W160" s="105"/>
      <c r="X160" s="105"/>
      <c r="Y160" s="105"/>
      <c r="Z160" s="51"/>
      <c r="AA160" s="105"/>
      <c r="AB160" s="105"/>
      <c r="AC160" s="105"/>
      <c r="AD160" s="105"/>
      <c r="AE160" s="52"/>
      <c r="AF160" s="105"/>
      <c r="AG160" s="105"/>
      <c r="AH160" s="105"/>
      <c r="AI160" s="105"/>
      <c r="AJ160" s="51"/>
      <c r="AK160" s="105"/>
      <c r="AL160" s="105"/>
      <c r="AM160" s="105"/>
      <c r="AN160" s="105"/>
      <c r="AO160" s="51"/>
      <c r="AP160" s="105"/>
      <c r="AQ160" s="105"/>
      <c r="AR160" s="105"/>
      <c r="AS160" s="105"/>
      <c r="AT160" s="51"/>
      <c r="AU160" s="105"/>
      <c r="AV160" s="105"/>
      <c r="AW160" s="105"/>
      <c r="AX160" s="105"/>
      <c r="AY160" s="51"/>
      <c r="AZ160" s="105"/>
      <c r="BA160" s="105"/>
      <c r="BB160" s="105"/>
      <c r="BC160" s="105"/>
      <c r="BD160" s="51"/>
      <c r="BE160" s="105"/>
      <c r="BF160" s="105"/>
      <c r="BG160" s="105"/>
      <c r="BH160" s="105"/>
      <c r="BI160" s="51"/>
      <c r="BJ160" s="105"/>
      <c r="BK160" s="105"/>
      <c r="BL160" s="105"/>
      <c r="BM160" s="105"/>
      <c r="BN160" s="51"/>
      <c r="BO160" s="105"/>
      <c r="BP160" s="105"/>
      <c r="BQ160" s="105"/>
      <c r="BR160" s="105"/>
      <c r="BS160" s="51"/>
      <c r="BT160" s="105"/>
      <c r="BU160" s="105"/>
      <c r="BV160" s="105"/>
      <c r="BW160" s="105"/>
      <c r="BX160" s="51"/>
      <c r="BY160" s="5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</row>
    <row x14ac:dyDescent="0.25" r="161" customHeight="1" ht="18">
      <c r="A161" s="54"/>
      <c r="B161" s="50"/>
      <c r="C161" s="249"/>
      <c r="D161" s="249"/>
      <c r="E161" s="249"/>
      <c r="F161" s="249"/>
      <c r="G161" s="50"/>
      <c r="H161" s="52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52"/>
      <c r="V161" s="105"/>
      <c r="W161" s="105"/>
      <c r="X161" s="105"/>
      <c r="Y161" s="105"/>
      <c r="Z161" s="51"/>
      <c r="AA161" s="105"/>
      <c r="AB161" s="105"/>
      <c r="AC161" s="105"/>
      <c r="AD161" s="105"/>
      <c r="AE161" s="52"/>
      <c r="AF161" s="105"/>
      <c r="AG161" s="105"/>
      <c r="AH161" s="105"/>
      <c r="AI161" s="105"/>
      <c r="AJ161" s="51"/>
      <c r="AK161" s="105"/>
      <c r="AL161" s="105"/>
      <c r="AM161" s="105"/>
      <c r="AN161" s="105"/>
      <c r="AO161" s="51"/>
      <c r="AP161" s="105"/>
      <c r="AQ161" s="105"/>
      <c r="AR161" s="105"/>
      <c r="AS161" s="105"/>
      <c r="AT161" s="51"/>
      <c r="AU161" s="105"/>
      <c r="AV161" s="105"/>
      <c r="AW161" s="105"/>
      <c r="AX161" s="105"/>
      <c r="AY161" s="51"/>
      <c r="AZ161" s="105"/>
      <c r="BA161" s="105"/>
      <c r="BB161" s="105"/>
      <c r="BC161" s="105"/>
      <c r="BD161" s="51"/>
      <c r="BE161" s="105"/>
      <c r="BF161" s="105"/>
      <c r="BG161" s="105"/>
      <c r="BH161" s="105"/>
      <c r="BI161" s="51"/>
      <c r="BJ161" s="105"/>
      <c r="BK161" s="105"/>
      <c r="BL161" s="105"/>
      <c r="BM161" s="105"/>
      <c r="BN161" s="51"/>
      <c r="BO161" s="105"/>
      <c r="BP161" s="105"/>
      <c r="BQ161" s="105"/>
      <c r="BR161" s="105"/>
      <c r="BS161" s="51"/>
      <c r="BT161" s="105"/>
      <c r="BU161" s="105"/>
      <c r="BV161" s="105"/>
      <c r="BW161" s="105"/>
      <c r="BX161" s="51"/>
      <c r="BY161" s="5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</row>
    <row x14ac:dyDescent="0.25" r="162" customHeight="1" ht="18">
      <c r="A162" s="54"/>
      <c r="B162" s="50"/>
      <c r="C162" s="249"/>
      <c r="D162" s="249"/>
      <c r="E162" s="249"/>
      <c r="F162" s="249"/>
      <c r="G162" s="50"/>
      <c r="H162" s="52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52"/>
      <c r="V162" s="105"/>
      <c r="W162" s="105"/>
      <c r="X162" s="105"/>
      <c r="Y162" s="105"/>
      <c r="Z162" s="51"/>
      <c r="AA162" s="105"/>
      <c r="AB162" s="105"/>
      <c r="AC162" s="105"/>
      <c r="AD162" s="105"/>
      <c r="AE162" s="52"/>
      <c r="AF162" s="105"/>
      <c r="AG162" s="105"/>
      <c r="AH162" s="105"/>
      <c r="AI162" s="105"/>
      <c r="AJ162" s="51"/>
      <c r="AK162" s="105"/>
      <c r="AL162" s="105"/>
      <c r="AM162" s="105"/>
      <c r="AN162" s="105"/>
      <c r="AO162" s="51"/>
      <c r="AP162" s="105"/>
      <c r="AQ162" s="105"/>
      <c r="AR162" s="105"/>
      <c r="AS162" s="105"/>
      <c r="AT162" s="51"/>
      <c r="AU162" s="105"/>
      <c r="AV162" s="105"/>
      <c r="AW162" s="105"/>
      <c r="AX162" s="105"/>
      <c r="AY162" s="51"/>
      <c r="AZ162" s="105"/>
      <c r="BA162" s="105"/>
      <c r="BB162" s="105"/>
      <c r="BC162" s="105"/>
      <c r="BD162" s="51"/>
      <c r="BE162" s="105"/>
      <c r="BF162" s="105"/>
      <c r="BG162" s="105"/>
      <c r="BH162" s="105"/>
      <c r="BI162" s="51"/>
      <c r="BJ162" s="105"/>
      <c r="BK162" s="105"/>
      <c r="BL162" s="105"/>
      <c r="BM162" s="105"/>
      <c r="BN162" s="51"/>
      <c r="BO162" s="105"/>
      <c r="BP162" s="105"/>
      <c r="BQ162" s="105"/>
      <c r="BR162" s="105"/>
      <c r="BS162" s="51"/>
      <c r="BT162" s="105"/>
      <c r="BU162" s="105"/>
      <c r="BV162" s="105"/>
      <c r="BW162" s="105"/>
      <c r="BX162" s="51"/>
      <c r="BY162" s="5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</row>
    <row x14ac:dyDescent="0.25" r="163" customHeight="1" ht="18">
      <c r="A163" s="54"/>
      <c r="B163" s="50"/>
      <c r="C163" s="249"/>
      <c r="D163" s="249"/>
      <c r="E163" s="249"/>
      <c r="F163" s="249"/>
      <c r="G163" s="50"/>
      <c r="H163" s="52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52"/>
      <c r="V163" s="105"/>
      <c r="W163" s="105"/>
      <c r="X163" s="105"/>
      <c r="Y163" s="105"/>
      <c r="Z163" s="51"/>
      <c r="AA163" s="105"/>
      <c r="AB163" s="105"/>
      <c r="AC163" s="105"/>
      <c r="AD163" s="105"/>
      <c r="AE163" s="52"/>
      <c r="AF163" s="105"/>
      <c r="AG163" s="105"/>
      <c r="AH163" s="105"/>
      <c r="AI163" s="105"/>
      <c r="AJ163" s="51"/>
      <c r="AK163" s="105"/>
      <c r="AL163" s="105"/>
      <c r="AM163" s="105"/>
      <c r="AN163" s="105"/>
      <c r="AO163" s="51"/>
      <c r="AP163" s="105"/>
      <c r="AQ163" s="105"/>
      <c r="AR163" s="105"/>
      <c r="AS163" s="105"/>
      <c r="AT163" s="51"/>
      <c r="AU163" s="105"/>
      <c r="AV163" s="105"/>
      <c r="AW163" s="105"/>
      <c r="AX163" s="105"/>
      <c r="AY163" s="51"/>
      <c r="AZ163" s="105"/>
      <c r="BA163" s="105"/>
      <c r="BB163" s="105"/>
      <c r="BC163" s="105"/>
      <c r="BD163" s="51"/>
      <c r="BE163" s="105"/>
      <c r="BF163" s="105"/>
      <c r="BG163" s="105"/>
      <c r="BH163" s="105"/>
      <c r="BI163" s="51"/>
      <c r="BJ163" s="105"/>
      <c r="BK163" s="105"/>
      <c r="BL163" s="105"/>
      <c r="BM163" s="105"/>
      <c r="BN163" s="51"/>
      <c r="BO163" s="105"/>
      <c r="BP163" s="105"/>
      <c r="BQ163" s="105"/>
      <c r="BR163" s="105"/>
      <c r="BS163" s="51"/>
      <c r="BT163" s="105"/>
      <c r="BU163" s="105"/>
      <c r="BV163" s="105"/>
      <c r="BW163" s="105"/>
      <c r="BX163" s="51"/>
      <c r="BY163" s="5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</row>
    <row x14ac:dyDescent="0.25" r="164" customHeight="1" ht="18">
      <c r="A164" s="54"/>
      <c r="B164" s="50"/>
      <c r="C164" s="249"/>
      <c r="D164" s="249"/>
      <c r="E164" s="249"/>
      <c r="F164" s="249"/>
      <c r="G164" s="50"/>
      <c r="H164" s="52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52"/>
      <c r="V164" s="105"/>
      <c r="W164" s="105"/>
      <c r="X164" s="105"/>
      <c r="Y164" s="105"/>
      <c r="Z164" s="51"/>
      <c r="AA164" s="105"/>
      <c r="AB164" s="105"/>
      <c r="AC164" s="105"/>
      <c r="AD164" s="105"/>
      <c r="AE164" s="52"/>
      <c r="AF164" s="105"/>
      <c r="AG164" s="105"/>
      <c r="AH164" s="105"/>
      <c r="AI164" s="105"/>
      <c r="AJ164" s="51"/>
      <c r="AK164" s="105"/>
      <c r="AL164" s="105"/>
      <c r="AM164" s="105"/>
      <c r="AN164" s="105"/>
      <c r="AO164" s="51"/>
      <c r="AP164" s="105"/>
      <c r="AQ164" s="105"/>
      <c r="AR164" s="105"/>
      <c r="AS164" s="105"/>
      <c r="AT164" s="51"/>
      <c r="AU164" s="105"/>
      <c r="AV164" s="105"/>
      <c r="AW164" s="105"/>
      <c r="AX164" s="105"/>
      <c r="AY164" s="51"/>
      <c r="AZ164" s="105"/>
      <c r="BA164" s="105"/>
      <c r="BB164" s="105"/>
      <c r="BC164" s="105"/>
      <c r="BD164" s="51"/>
      <c r="BE164" s="105"/>
      <c r="BF164" s="105"/>
      <c r="BG164" s="105"/>
      <c r="BH164" s="105"/>
      <c r="BI164" s="51"/>
      <c r="BJ164" s="105"/>
      <c r="BK164" s="105"/>
      <c r="BL164" s="105"/>
      <c r="BM164" s="105"/>
      <c r="BN164" s="51"/>
      <c r="BO164" s="105"/>
      <c r="BP164" s="105"/>
      <c r="BQ164" s="105"/>
      <c r="BR164" s="105"/>
      <c r="BS164" s="51"/>
      <c r="BT164" s="105"/>
      <c r="BU164" s="105"/>
      <c r="BV164" s="105"/>
      <c r="BW164" s="105"/>
      <c r="BX164" s="51"/>
      <c r="BY164" s="5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</row>
    <row x14ac:dyDescent="0.25" r="165" customHeight="1" ht="18">
      <c r="A165" s="54"/>
      <c r="B165" s="50"/>
      <c r="C165" s="249"/>
      <c r="D165" s="249"/>
      <c r="E165" s="249"/>
      <c r="F165" s="249"/>
      <c r="G165" s="50"/>
      <c r="H165" s="52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52"/>
      <c r="V165" s="105"/>
      <c r="W165" s="105"/>
      <c r="X165" s="105"/>
      <c r="Y165" s="105"/>
      <c r="Z165" s="51"/>
      <c r="AA165" s="105"/>
      <c r="AB165" s="105"/>
      <c r="AC165" s="105"/>
      <c r="AD165" s="105"/>
      <c r="AE165" s="52"/>
      <c r="AF165" s="105"/>
      <c r="AG165" s="105"/>
      <c r="AH165" s="105"/>
      <c r="AI165" s="105"/>
      <c r="AJ165" s="51"/>
      <c r="AK165" s="105"/>
      <c r="AL165" s="105"/>
      <c r="AM165" s="105"/>
      <c r="AN165" s="105"/>
      <c r="AO165" s="51"/>
      <c r="AP165" s="105"/>
      <c r="AQ165" s="105"/>
      <c r="AR165" s="105"/>
      <c r="AS165" s="105"/>
      <c r="AT165" s="51"/>
      <c r="AU165" s="105"/>
      <c r="AV165" s="105"/>
      <c r="AW165" s="105"/>
      <c r="AX165" s="105"/>
      <c r="AY165" s="51"/>
      <c r="AZ165" s="105"/>
      <c r="BA165" s="105"/>
      <c r="BB165" s="105"/>
      <c r="BC165" s="105"/>
      <c r="BD165" s="51"/>
      <c r="BE165" s="105"/>
      <c r="BF165" s="105"/>
      <c r="BG165" s="105"/>
      <c r="BH165" s="105"/>
      <c r="BI165" s="51"/>
      <c r="BJ165" s="105"/>
      <c r="BK165" s="105"/>
      <c r="BL165" s="105"/>
      <c r="BM165" s="105"/>
      <c r="BN165" s="51"/>
      <c r="BO165" s="105"/>
      <c r="BP165" s="105"/>
      <c r="BQ165" s="105"/>
      <c r="BR165" s="105"/>
      <c r="BS165" s="51"/>
      <c r="BT165" s="105"/>
      <c r="BU165" s="105"/>
      <c r="BV165" s="105"/>
      <c r="BW165" s="105"/>
      <c r="BX165" s="51"/>
      <c r="BY165" s="5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</row>
    <row x14ac:dyDescent="0.25" r="166" customHeight="1" ht="18">
      <c r="A166" s="54"/>
      <c r="B166" s="50"/>
      <c r="C166" s="249"/>
      <c r="D166" s="249"/>
      <c r="E166" s="249"/>
      <c r="F166" s="249"/>
      <c r="G166" s="50"/>
      <c r="H166" s="52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52"/>
      <c r="V166" s="105"/>
      <c r="W166" s="105"/>
      <c r="X166" s="105"/>
      <c r="Y166" s="105"/>
      <c r="Z166" s="51"/>
      <c r="AA166" s="105"/>
      <c r="AB166" s="105"/>
      <c r="AC166" s="105"/>
      <c r="AD166" s="105"/>
      <c r="AE166" s="52"/>
      <c r="AF166" s="105"/>
      <c r="AG166" s="105"/>
      <c r="AH166" s="105"/>
      <c r="AI166" s="105"/>
      <c r="AJ166" s="51"/>
      <c r="AK166" s="105"/>
      <c r="AL166" s="105"/>
      <c r="AM166" s="105"/>
      <c r="AN166" s="105"/>
      <c r="AO166" s="51"/>
      <c r="AP166" s="105"/>
      <c r="AQ166" s="105"/>
      <c r="AR166" s="105"/>
      <c r="AS166" s="105"/>
      <c r="AT166" s="51"/>
      <c r="AU166" s="105"/>
      <c r="AV166" s="105"/>
      <c r="AW166" s="105"/>
      <c r="AX166" s="105"/>
      <c r="AY166" s="51"/>
      <c r="AZ166" s="105"/>
      <c r="BA166" s="105"/>
      <c r="BB166" s="105"/>
      <c r="BC166" s="105"/>
      <c r="BD166" s="51"/>
      <c r="BE166" s="105"/>
      <c r="BF166" s="105"/>
      <c r="BG166" s="105"/>
      <c r="BH166" s="105"/>
      <c r="BI166" s="51"/>
      <c r="BJ166" s="105"/>
      <c r="BK166" s="105"/>
      <c r="BL166" s="105"/>
      <c r="BM166" s="105"/>
      <c r="BN166" s="51"/>
      <c r="BO166" s="105"/>
      <c r="BP166" s="105"/>
      <c r="BQ166" s="105"/>
      <c r="BR166" s="105"/>
      <c r="BS166" s="51"/>
      <c r="BT166" s="105"/>
      <c r="BU166" s="105"/>
      <c r="BV166" s="105"/>
      <c r="BW166" s="105"/>
      <c r="BX166" s="51"/>
      <c r="BY166" s="5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</row>
    <row x14ac:dyDescent="0.25" r="167" customHeight="1" ht="18">
      <c r="A167" s="54"/>
      <c r="B167" s="50"/>
      <c r="C167" s="249"/>
      <c r="D167" s="249"/>
      <c r="E167" s="249"/>
      <c r="F167" s="249"/>
      <c r="G167" s="50"/>
      <c r="H167" s="52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52"/>
      <c r="V167" s="105"/>
      <c r="W167" s="105"/>
      <c r="X167" s="105"/>
      <c r="Y167" s="105"/>
      <c r="Z167" s="51"/>
      <c r="AA167" s="105"/>
      <c r="AB167" s="105"/>
      <c r="AC167" s="105"/>
      <c r="AD167" s="105"/>
      <c r="AE167" s="52"/>
      <c r="AF167" s="105"/>
      <c r="AG167" s="105"/>
      <c r="AH167" s="105"/>
      <c r="AI167" s="105"/>
      <c r="AJ167" s="51"/>
      <c r="AK167" s="105"/>
      <c r="AL167" s="105"/>
      <c r="AM167" s="105"/>
      <c r="AN167" s="105"/>
      <c r="AO167" s="51"/>
      <c r="AP167" s="105"/>
      <c r="AQ167" s="105"/>
      <c r="AR167" s="105"/>
      <c r="AS167" s="105"/>
      <c r="AT167" s="51"/>
      <c r="AU167" s="105"/>
      <c r="AV167" s="105"/>
      <c r="AW167" s="105"/>
      <c r="AX167" s="105"/>
      <c r="AY167" s="51"/>
      <c r="AZ167" s="105"/>
      <c r="BA167" s="105"/>
      <c r="BB167" s="105"/>
      <c r="BC167" s="105"/>
      <c r="BD167" s="51"/>
      <c r="BE167" s="105"/>
      <c r="BF167" s="105"/>
      <c r="BG167" s="105"/>
      <c r="BH167" s="105"/>
      <c r="BI167" s="51"/>
      <c r="BJ167" s="105"/>
      <c r="BK167" s="105"/>
      <c r="BL167" s="105"/>
      <c r="BM167" s="105"/>
      <c r="BN167" s="51"/>
      <c r="BO167" s="105"/>
      <c r="BP167" s="105"/>
      <c r="BQ167" s="105"/>
      <c r="BR167" s="105"/>
      <c r="BS167" s="51"/>
      <c r="BT167" s="105"/>
      <c r="BU167" s="105"/>
      <c r="BV167" s="105"/>
      <c r="BW167" s="105"/>
      <c r="BX167" s="51"/>
      <c r="BY167" s="5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</row>
    <row x14ac:dyDescent="0.25" r="168" customHeight="1" ht="18">
      <c r="A168" s="54"/>
      <c r="B168" s="50"/>
      <c r="C168" s="249"/>
      <c r="D168" s="249"/>
      <c r="E168" s="249"/>
      <c r="F168" s="249"/>
      <c r="G168" s="50"/>
      <c r="H168" s="52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52"/>
      <c r="V168" s="105"/>
      <c r="W168" s="105"/>
      <c r="X168" s="105"/>
      <c r="Y168" s="105"/>
      <c r="Z168" s="51"/>
      <c r="AA168" s="105"/>
      <c r="AB168" s="105"/>
      <c r="AC168" s="105"/>
      <c r="AD168" s="105"/>
      <c r="AE168" s="52"/>
      <c r="AF168" s="105"/>
      <c r="AG168" s="105"/>
      <c r="AH168" s="105"/>
      <c r="AI168" s="105"/>
      <c r="AJ168" s="51"/>
      <c r="AK168" s="105"/>
      <c r="AL168" s="105"/>
      <c r="AM168" s="105"/>
      <c r="AN168" s="105"/>
      <c r="AO168" s="51"/>
      <c r="AP168" s="105"/>
      <c r="AQ168" s="105"/>
      <c r="AR168" s="105"/>
      <c r="AS168" s="105"/>
      <c r="AT168" s="51"/>
      <c r="AU168" s="105"/>
      <c r="AV168" s="105"/>
      <c r="AW168" s="105"/>
      <c r="AX168" s="105"/>
      <c r="AY168" s="51"/>
      <c r="AZ168" s="105"/>
      <c r="BA168" s="105"/>
      <c r="BB168" s="105"/>
      <c r="BC168" s="105"/>
      <c r="BD168" s="51"/>
      <c r="BE168" s="105"/>
      <c r="BF168" s="105"/>
      <c r="BG168" s="105"/>
      <c r="BH168" s="105"/>
      <c r="BI168" s="51"/>
      <c r="BJ168" s="105"/>
      <c r="BK168" s="105"/>
      <c r="BL168" s="105"/>
      <c r="BM168" s="105"/>
      <c r="BN168" s="51"/>
      <c r="BO168" s="105"/>
      <c r="BP168" s="105"/>
      <c r="BQ168" s="105"/>
      <c r="BR168" s="105"/>
      <c r="BS168" s="51"/>
      <c r="BT168" s="105"/>
      <c r="BU168" s="105"/>
      <c r="BV168" s="105"/>
      <c r="BW168" s="105"/>
      <c r="BX168" s="51"/>
      <c r="BY168" s="5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</row>
    <row x14ac:dyDescent="0.25" r="169" customHeight="1" ht="18">
      <c r="A169" s="54"/>
      <c r="B169" s="50"/>
      <c r="C169" s="249"/>
      <c r="D169" s="249"/>
      <c r="E169" s="249"/>
      <c r="F169" s="249"/>
      <c r="G169" s="50"/>
      <c r="H169" s="52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52"/>
      <c r="V169" s="105"/>
      <c r="W169" s="105"/>
      <c r="X169" s="105"/>
      <c r="Y169" s="105"/>
      <c r="Z169" s="51"/>
      <c r="AA169" s="105"/>
      <c r="AB169" s="105"/>
      <c r="AC169" s="105"/>
      <c r="AD169" s="105"/>
      <c r="AE169" s="52"/>
      <c r="AF169" s="105"/>
      <c r="AG169" s="105"/>
      <c r="AH169" s="105"/>
      <c r="AI169" s="105"/>
      <c r="AJ169" s="51"/>
      <c r="AK169" s="105"/>
      <c r="AL169" s="105"/>
      <c r="AM169" s="105"/>
      <c r="AN169" s="105"/>
      <c r="AO169" s="51"/>
      <c r="AP169" s="105"/>
      <c r="AQ169" s="105"/>
      <c r="AR169" s="105"/>
      <c r="AS169" s="105"/>
      <c r="AT169" s="51"/>
      <c r="AU169" s="105"/>
      <c r="AV169" s="105"/>
      <c r="AW169" s="105"/>
      <c r="AX169" s="105"/>
      <c r="AY169" s="51"/>
      <c r="AZ169" s="105"/>
      <c r="BA169" s="105"/>
      <c r="BB169" s="105"/>
      <c r="BC169" s="105"/>
      <c r="BD169" s="51"/>
      <c r="BE169" s="105"/>
      <c r="BF169" s="105"/>
      <c r="BG169" s="105"/>
      <c r="BH169" s="105"/>
      <c r="BI169" s="51"/>
      <c r="BJ169" s="105"/>
      <c r="BK169" s="105"/>
      <c r="BL169" s="105"/>
      <c r="BM169" s="105"/>
      <c r="BN169" s="51"/>
      <c r="BO169" s="105"/>
      <c r="BP169" s="105"/>
      <c r="BQ169" s="105"/>
      <c r="BR169" s="105"/>
      <c r="BS169" s="51"/>
      <c r="BT169" s="105"/>
      <c r="BU169" s="105"/>
      <c r="BV169" s="105"/>
      <c r="BW169" s="105"/>
      <c r="BX169" s="51"/>
      <c r="BY169" s="5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</row>
    <row x14ac:dyDescent="0.25" r="170" customHeight="1" ht="18">
      <c r="A170" s="54"/>
      <c r="B170" s="50"/>
      <c r="C170" s="249"/>
      <c r="D170" s="249"/>
      <c r="E170" s="249"/>
      <c r="F170" s="249"/>
      <c r="G170" s="50"/>
      <c r="H170" s="52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52"/>
      <c r="V170" s="105"/>
      <c r="W170" s="105"/>
      <c r="X170" s="105"/>
      <c r="Y170" s="105"/>
      <c r="Z170" s="51"/>
      <c r="AA170" s="105"/>
      <c r="AB170" s="105"/>
      <c r="AC170" s="105"/>
      <c r="AD170" s="105"/>
      <c r="AE170" s="52"/>
      <c r="AF170" s="105"/>
      <c r="AG170" s="105"/>
      <c r="AH170" s="105"/>
      <c r="AI170" s="105"/>
      <c r="AJ170" s="51"/>
      <c r="AK170" s="105"/>
      <c r="AL170" s="105"/>
      <c r="AM170" s="105"/>
      <c r="AN170" s="105"/>
      <c r="AO170" s="51"/>
      <c r="AP170" s="105"/>
      <c r="AQ170" s="105"/>
      <c r="AR170" s="105"/>
      <c r="AS170" s="105"/>
      <c r="AT170" s="51"/>
      <c r="AU170" s="105"/>
      <c r="AV170" s="105"/>
      <c r="AW170" s="105"/>
      <c r="AX170" s="105"/>
      <c r="AY170" s="51"/>
      <c r="AZ170" s="105"/>
      <c r="BA170" s="105"/>
      <c r="BB170" s="105"/>
      <c r="BC170" s="105"/>
      <c r="BD170" s="51"/>
      <c r="BE170" s="105"/>
      <c r="BF170" s="105"/>
      <c r="BG170" s="105"/>
      <c r="BH170" s="105"/>
      <c r="BI170" s="51"/>
      <c r="BJ170" s="105"/>
      <c r="BK170" s="105"/>
      <c r="BL170" s="105"/>
      <c r="BM170" s="105"/>
      <c r="BN170" s="51"/>
      <c r="BO170" s="105"/>
      <c r="BP170" s="105"/>
      <c r="BQ170" s="105"/>
      <c r="BR170" s="105"/>
      <c r="BS170" s="51"/>
      <c r="BT170" s="105"/>
      <c r="BU170" s="105"/>
      <c r="BV170" s="105"/>
      <c r="BW170" s="105"/>
      <c r="BX170" s="51"/>
      <c r="BY170" s="5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</row>
    <row x14ac:dyDescent="0.25" r="171" customHeight="1" ht="18">
      <c r="A171" s="54"/>
      <c r="B171" s="50"/>
      <c r="C171" s="249"/>
      <c r="D171" s="249"/>
      <c r="E171" s="249"/>
      <c r="F171" s="249"/>
      <c r="G171" s="50"/>
      <c r="H171" s="52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52"/>
      <c r="V171" s="105"/>
      <c r="W171" s="105"/>
      <c r="X171" s="105"/>
      <c r="Y171" s="105"/>
      <c r="Z171" s="51"/>
      <c r="AA171" s="105"/>
      <c r="AB171" s="105"/>
      <c r="AC171" s="105"/>
      <c r="AD171" s="105"/>
      <c r="AE171" s="52"/>
      <c r="AF171" s="105"/>
      <c r="AG171" s="105"/>
      <c r="AH171" s="105"/>
      <c r="AI171" s="105"/>
      <c r="AJ171" s="51"/>
      <c r="AK171" s="105"/>
      <c r="AL171" s="105"/>
      <c r="AM171" s="105"/>
      <c r="AN171" s="105"/>
      <c r="AO171" s="51"/>
      <c r="AP171" s="105"/>
      <c r="AQ171" s="105"/>
      <c r="AR171" s="105"/>
      <c r="AS171" s="105"/>
      <c r="AT171" s="51"/>
      <c r="AU171" s="105"/>
      <c r="AV171" s="105"/>
      <c r="AW171" s="105"/>
      <c r="AX171" s="105"/>
      <c r="AY171" s="51"/>
      <c r="AZ171" s="105"/>
      <c r="BA171" s="105"/>
      <c r="BB171" s="105"/>
      <c r="BC171" s="105"/>
      <c r="BD171" s="51"/>
      <c r="BE171" s="105"/>
      <c r="BF171" s="105"/>
      <c r="BG171" s="105"/>
      <c r="BH171" s="105"/>
      <c r="BI171" s="51"/>
      <c r="BJ171" s="105"/>
      <c r="BK171" s="105"/>
      <c r="BL171" s="105"/>
      <c r="BM171" s="105"/>
      <c r="BN171" s="51"/>
      <c r="BO171" s="105"/>
      <c r="BP171" s="105"/>
      <c r="BQ171" s="105"/>
      <c r="BR171" s="105"/>
      <c r="BS171" s="51"/>
      <c r="BT171" s="105"/>
      <c r="BU171" s="105"/>
      <c r="BV171" s="105"/>
      <c r="BW171" s="105"/>
      <c r="BX171" s="51"/>
      <c r="BY171" s="5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</row>
    <row x14ac:dyDescent="0.25" r="172" customHeight="1" ht="18">
      <c r="A172" s="54"/>
      <c r="B172" s="50"/>
      <c r="C172" s="249"/>
      <c r="D172" s="249"/>
      <c r="E172" s="249"/>
      <c r="F172" s="249"/>
      <c r="G172" s="50"/>
      <c r="H172" s="52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52"/>
      <c r="V172" s="105"/>
      <c r="W172" s="105"/>
      <c r="X172" s="105"/>
      <c r="Y172" s="105"/>
      <c r="Z172" s="51"/>
      <c r="AA172" s="105"/>
      <c r="AB172" s="105"/>
      <c r="AC172" s="105"/>
      <c r="AD172" s="105"/>
      <c r="AE172" s="52"/>
      <c r="AF172" s="105"/>
      <c r="AG172" s="105"/>
      <c r="AH172" s="105"/>
      <c r="AI172" s="105"/>
      <c r="AJ172" s="51"/>
      <c r="AK172" s="105"/>
      <c r="AL172" s="105"/>
      <c r="AM172" s="105"/>
      <c r="AN172" s="105"/>
      <c r="AO172" s="51"/>
      <c r="AP172" s="105"/>
      <c r="AQ172" s="105"/>
      <c r="AR172" s="105"/>
      <c r="AS172" s="105"/>
      <c r="AT172" s="51"/>
      <c r="AU172" s="105"/>
      <c r="AV172" s="105"/>
      <c r="AW172" s="105"/>
      <c r="AX172" s="105"/>
      <c r="AY172" s="51"/>
      <c r="AZ172" s="105"/>
      <c r="BA172" s="105"/>
      <c r="BB172" s="105"/>
      <c r="BC172" s="105"/>
      <c r="BD172" s="51"/>
      <c r="BE172" s="105"/>
      <c r="BF172" s="105"/>
      <c r="BG172" s="105"/>
      <c r="BH172" s="105"/>
      <c r="BI172" s="51"/>
      <c r="BJ172" s="105"/>
      <c r="BK172" s="105"/>
      <c r="BL172" s="105"/>
      <c r="BM172" s="105"/>
      <c r="BN172" s="51"/>
      <c r="BO172" s="105"/>
      <c r="BP172" s="105"/>
      <c r="BQ172" s="105"/>
      <c r="BR172" s="105"/>
      <c r="BS172" s="51"/>
      <c r="BT172" s="105"/>
      <c r="BU172" s="105"/>
      <c r="BV172" s="105"/>
      <c r="BW172" s="105"/>
      <c r="BX172" s="51"/>
      <c r="BY172" s="5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</row>
    <row x14ac:dyDescent="0.25" r="173" customHeight="1" ht="18">
      <c r="A173" s="54"/>
      <c r="B173" s="50"/>
      <c r="C173" s="249"/>
      <c r="D173" s="249"/>
      <c r="E173" s="249"/>
      <c r="F173" s="249"/>
      <c r="G173" s="50"/>
      <c r="H173" s="52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52"/>
      <c r="V173" s="105"/>
      <c r="W173" s="105"/>
      <c r="X173" s="105"/>
      <c r="Y173" s="105"/>
      <c r="Z173" s="51"/>
      <c r="AA173" s="105"/>
      <c r="AB173" s="105"/>
      <c r="AC173" s="105"/>
      <c r="AD173" s="105"/>
      <c r="AE173" s="52"/>
      <c r="AF173" s="105"/>
      <c r="AG173" s="105"/>
      <c r="AH173" s="105"/>
      <c r="AI173" s="105"/>
      <c r="AJ173" s="51"/>
      <c r="AK173" s="105"/>
      <c r="AL173" s="105"/>
      <c r="AM173" s="105"/>
      <c r="AN173" s="105"/>
      <c r="AO173" s="51"/>
      <c r="AP173" s="105"/>
      <c r="AQ173" s="105"/>
      <c r="AR173" s="105"/>
      <c r="AS173" s="105"/>
      <c r="AT173" s="51"/>
      <c r="AU173" s="105"/>
      <c r="AV173" s="105"/>
      <c r="AW173" s="105"/>
      <c r="AX173" s="105"/>
      <c r="AY173" s="51"/>
      <c r="AZ173" s="105"/>
      <c r="BA173" s="105"/>
      <c r="BB173" s="105"/>
      <c r="BC173" s="105"/>
      <c r="BD173" s="51"/>
      <c r="BE173" s="105"/>
      <c r="BF173" s="105"/>
      <c r="BG173" s="105"/>
      <c r="BH173" s="105"/>
      <c r="BI173" s="51"/>
      <c r="BJ173" s="105"/>
      <c r="BK173" s="105"/>
      <c r="BL173" s="105"/>
      <c r="BM173" s="105"/>
      <c r="BN173" s="51"/>
      <c r="BO173" s="105"/>
      <c r="BP173" s="105"/>
      <c r="BQ173" s="105"/>
      <c r="BR173" s="105"/>
      <c r="BS173" s="51"/>
      <c r="BT173" s="105"/>
      <c r="BU173" s="105"/>
      <c r="BV173" s="105"/>
      <c r="BW173" s="105"/>
      <c r="BX173" s="51"/>
      <c r="BY173" s="5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</row>
    <row x14ac:dyDescent="0.25" r="174" customHeight="1" ht="18">
      <c r="A174" s="54"/>
      <c r="B174" s="50"/>
      <c r="C174" s="249"/>
      <c r="D174" s="249"/>
      <c r="E174" s="249"/>
      <c r="F174" s="249"/>
      <c r="G174" s="50"/>
      <c r="H174" s="52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52"/>
      <c r="V174" s="105"/>
      <c r="W174" s="105"/>
      <c r="X174" s="105"/>
      <c r="Y174" s="105"/>
      <c r="Z174" s="51"/>
      <c r="AA174" s="105"/>
      <c r="AB174" s="105"/>
      <c r="AC174" s="105"/>
      <c r="AD174" s="105"/>
      <c r="AE174" s="52"/>
      <c r="AF174" s="105"/>
      <c r="AG174" s="105"/>
      <c r="AH174" s="105"/>
      <c r="AI174" s="105"/>
      <c r="AJ174" s="51"/>
      <c r="AK174" s="105"/>
      <c r="AL174" s="105"/>
      <c r="AM174" s="105"/>
      <c r="AN174" s="105"/>
      <c r="AO174" s="51"/>
      <c r="AP174" s="105"/>
      <c r="AQ174" s="105"/>
      <c r="AR174" s="105"/>
      <c r="AS174" s="105"/>
      <c r="AT174" s="51"/>
      <c r="AU174" s="105"/>
      <c r="AV174" s="105"/>
      <c r="AW174" s="105"/>
      <c r="AX174" s="105"/>
      <c r="AY174" s="51"/>
      <c r="AZ174" s="105"/>
      <c r="BA174" s="105"/>
      <c r="BB174" s="105"/>
      <c r="BC174" s="105"/>
      <c r="BD174" s="51"/>
      <c r="BE174" s="105"/>
      <c r="BF174" s="105"/>
      <c r="BG174" s="105"/>
      <c r="BH174" s="105"/>
      <c r="BI174" s="51"/>
      <c r="BJ174" s="105"/>
      <c r="BK174" s="105"/>
      <c r="BL174" s="105"/>
      <c r="BM174" s="105"/>
      <c r="BN174" s="51"/>
      <c r="BO174" s="105"/>
      <c r="BP174" s="105"/>
      <c r="BQ174" s="105"/>
      <c r="BR174" s="105"/>
      <c r="BS174" s="51"/>
      <c r="BT174" s="105"/>
      <c r="BU174" s="105"/>
      <c r="BV174" s="105"/>
      <c r="BW174" s="105"/>
      <c r="BX174" s="51"/>
      <c r="BY174" s="5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</row>
    <row x14ac:dyDescent="0.25" r="175" customHeight="1" ht="18">
      <c r="A175" s="54"/>
      <c r="B175" s="50"/>
      <c r="C175" s="249"/>
      <c r="D175" s="249"/>
      <c r="E175" s="249"/>
      <c r="F175" s="249"/>
      <c r="G175" s="50"/>
      <c r="H175" s="52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52"/>
      <c r="V175" s="105"/>
      <c r="W175" s="105"/>
      <c r="X175" s="105"/>
      <c r="Y175" s="105"/>
      <c r="Z175" s="51"/>
      <c r="AA175" s="105"/>
      <c r="AB175" s="105"/>
      <c r="AC175" s="105"/>
      <c r="AD175" s="105"/>
      <c r="AE175" s="52"/>
      <c r="AF175" s="105"/>
      <c r="AG175" s="105"/>
      <c r="AH175" s="105"/>
      <c r="AI175" s="105"/>
      <c r="AJ175" s="51"/>
      <c r="AK175" s="105"/>
      <c r="AL175" s="105"/>
      <c r="AM175" s="105"/>
      <c r="AN175" s="105"/>
      <c r="AO175" s="51"/>
      <c r="AP175" s="105"/>
      <c r="AQ175" s="105"/>
      <c r="AR175" s="105"/>
      <c r="AS175" s="105"/>
      <c r="AT175" s="51"/>
      <c r="AU175" s="105"/>
      <c r="AV175" s="105"/>
      <c r="AW175" s="105"/>
      <c r="AX175" s="105"/>
      <c r="AY175" s="51"/>
      <c r="AZ175" s="105"/>
      <c r="BA175" s="105"/>
      <c r="BB175" s="105"/>
      <c r="BC175" s="105"/>
      <c r="BD175" s="51"/>
      <c r="BE175" s="105"/>
      <c r="BF175" s="105"/>
      <c r="BG175" s="105"/>
      <c r="BH175" s="105"/>
      <c r="BI175" s="51"/>
      <c r="BJ175" s="105"/>
      <c r="BK175" s="105"/>
      <c r="BL175" s="105"/>
      <c r="BM175" s="105"/>
      <c r="BN175" s="51"/>
      <c r="BO175" s="105"/>
      <c r="BP175" s="105"/>
      <c r="BQ175" s="105"/>
      <c r="BR175" s="105"/>
      <c r="BS175" s="51"/>
      <c r="BT175" s="105"/>
      <c r="BU175" s="105"/>
      <c r="BV175" s="105"/>
      <c r="BW175" s="105"/>
      <c r="BX175" s="51"/>
      <c r="BY175" s="5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</row>
    <row x14ac:dyDescent="0.25" r="176" customHeight="1" ht="18">
      <c r="A176" s="54"/>
      <c r="B176" s="50"/>
      <c r="C176" s="249"/>
      <c r="D176" s="249"/>
      <c r="E176" s="249"/>
      <c r="F176" s="249"/>
      <c r="G176" s="50"/>
      <c r="H176" s="52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52"/>
      <c r="V176" s="105"/>
      <c r="W176" s="105"/>
      <c r="X176" s="105"/>
      <c r="Y176" s="105"/>
      <c r="Z176" s="51"/>
      <c r="AA176" s="105"/>
      <c r="AB176" s="105"/>
      <c r="AC176" s="105"/>
      <c r="AD176" s="105"/>
      <c r="AE176" s="52"/>
      <c r="AF176" s="105"/>
      <c r="AG176" s="105"/>
      <c r="AH176" s="105"/>
      <c r="AI176" s="105"/>
      <c r="AJ176" s="51"/>
      <c r="AK176" s="105"/>
      <c r="AL176" s="105"/>
      <c r="AM176" s="105"/>
      <c r="AN176" s="105"/>
      <c r="AO176" s="51"/>
      <c r="AP176" s="105"/>
      <c r="AQ176" s="105"/>
      <c r="AR176" s="105"/>
      <c r="AS176" s="105"/>
      <c r="AT176" s="51"/>
      <c r="AU176" s="105"/>
      <c r="AV176" s="105"/>
      <c r="AW176" s="105"/>
      <c r="AX176" s="105"/>
      <c r="AY176" s="51"/>
      <c r="AZ176" s="105"/>
      <c r="BA176" s="105"/>
      <c r="BB176" s="105"/>
      <c r="BC176" s="105"/>
      <c r="BD176" s="51"/>
      <c r="BE176" s="105"/>
      <c r="BF176" s="105"/>
      <c r="BG176" s="105"/>
      <c r="BH176" s="105"/>
      <c r="BI176" s="51"/>
      <c r="BJ176" s="105"/>
      <c r="BK176" s="105"/>
      <c r="BL176" s="105"/>
      <c r="BM176" s="105"/>
      <c r="BN176" s="51"/>
      <c r="BO176" s="105"/>
      <c r="BP176" s="105"/>
      <c r="BQ176" s="105"/>
      <c r="BR176" s="105"/>
      <c r="BS176" s="51"/>
      <c r="BT176" s="105"/>
      <c r="BU176" s="105"/>
      <c r="BV176" s="105"/>
      <c r="BW176" s="105"/>
      <c r="BX176" s="51"/>
      <c r="BY176" s="5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</row>
    <row x14ac:dyDescent="0.25" r="177" customHeight="1" ht="18">
      <c r="A177" s="54"/>
      <c r="B177" s="50"/>
      <c r="C177" s="249"/>
      <c r="D177" s="249"/>
      <c r="E177" s="249"/>
      <c r="F177" s="249"/>
      <c r="G177" s="50"/>
      <c r="H177" s="52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52"/>
      <c r="V177" s="105"/>
      <c r="W177" s="105"/>
      <c r="X177" s="105"/>
      <c r="Y177" s="105"/>
      <c r="Z177" s="51"/>
      <c r="AA177" s="105"/>
      <c r="AB177" s="105"/>
      <c r="AC177" s="105"/>
      <c r="AD177" s="105"/>
      <c r="AE177" s="52"/>
      <c r="AF177" s="105"/>
      <c r="AG177" s="105"/>
      <c r="AH177" s="105"/>
      <c r="AI177" s="105"/>
      <c r="AJ177" s="51"/>
      <c r="AK177" s="105"/>
      <c r="AL177" s="105"/>
      <c r="AM177" s="105"/>
      <c r="AN177" s="105"/>
      <c r="AO177" s="51"/>
      <c r="AP177" s="105"/>
      <c r="AQ177" s="105"/>
      <c r="AR177" s="105"/>
      <c r="AS177" s="105"/>
      <c r="AT177" s="51"/>
      <c r="AU177" s="105"/>
      <c r="AV177" s="105"/>
      <c r="AW177" s="105"/>
      <c r="AX177" s="105"/>
      <c r="AY177" s="51"/>
      <c r="AZ177" s="105"/>
      <c r="BA177" s="105"/>
      <c r="BB177" s="105"/>
      <c r="BC177" s="105"/>
      <c r="BD177" s="51"/>
      <c r="BE177" s="105"/>
      <c r="BF177" s="105"/>
      <c r="BG177" s="105"/>
      <c r="BH177" s="105"/>
      <c r="BI177" s="51"/>
      <c r="BJ177" s="105"/>
      <c r="BK177" s="105"/>
      <c r="BL177" s="105"/>
      <c r="BM177" s="105"/>
      <c r="BN177" s="51"/>
      <c r="BO177" s="105"/>
      <c r="BP177" s="105"/>
      <c r="BQ177" s="105"/>
      <c r="BR177" s="105"/>
      <c r="BS177" s="51"/>
      <c r="BT177" s="105"/>
      <c r="BU177" s="105"/>
      <c r="BV177" s="105"/>
      <c r="BW177" s="105"/>
      <c r="BX177" s="51"/>
      <c r="BY177" s="5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</row>
    <row x14ac:dyDescent="0.25" r="178" customHeight="1" ht="18">
      <c r="A178" s="54"/>
      <c r="B178" s="50"/>
      <c r="C178" s="249"/>
      <c r="D178" s="249"/>
      <c r="E178" s="249"/>
      <c r="F178" s="249"/>
      <c r="G178" s="50"/>
      <c r="H178" s="52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52"/>
      <c r="V178" s="105"/>
      <c r="W178" s="105"/>
      <c r="X178" s="105"/>
      <c r="Y178" s="105"/>
      <c r="Z178" s="51"/>
      <c r="AA178" s="105"/>
      <c r="AB178" s="105"/>
      <c r="AC178" s="105"/>
      <c r="AD178" s="105"/>
      <c r="AE178" s="52"/>
      <c r="AF178" s="105"/>
      <c r="AG178" s="105"/>
      <c r="AH178" s="105"/>
      <c r="AI178" s="105"/>
      <c r="AJ178" s="51"/>
      <c r="AK178" s="105"/>
      <c r="AL178" s="105"/>
      <c r="AM178" s="105"/>
      <c r="AN178" s="105"/>
      <c r="AO178" s="51"/>
      <c r="AP178" s="105"/>
      <c r="AQ178" s="105"/>
      <c r="AR178" s="105"/>
      <c r="AS178" s="105"/>
      <c r="AT178" s="51"/>
      <c r="AU178" s="105"/>
      <c r="AV178" s="105"/>
      <c r="AW178" s="105"/>
      <c r="AX178" s="105"/>
      <c r="AY178" s="51"/>
      <c r="AZ178" s="105"/>
      <c r="BA178" s="105"/>
      <c r="BB178" s="105"/>
      <c r="BC178" s="105"/>
      <c r="BD178" s="51"/>
      <c r="BE178" s="105"/>
      <c r="BF178" s="105"/>
      <c r="BG178" s="105"/>
      <c r="BH178" s="105"/>
      <c r="BI178" s="51"/>
      <c r="BJ178" s="105"/>
      <c r="BK178" s="105"/>
      <c r="BL178" s="105"/>
      <c r="BM178" s="105"/>
      <c r="BN178" s="51"/>
      <c r="BO178" s="105"/>
      <c r="BP178" s="105"/>
      <c r="BQ178" s="105"/>
      <c r="BR178" s="105"/>
      <c r="BS178" s="51"/>
      <c r="BT178" s="105"/>
      <c r="BU178" s="105"/>
      <c r="BV178" s="105"/>
      <c r="BW178" s="105"/>
      <c r="BX178" s="51"/>
      <c r="BY178" s="5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</row>
    <row x14ac:dyDescent="0.25" r="179" customHeight="1" ht="18">
      <c r="A179" s="54"/>
      <c r="B179" s="50"/>
      <c r="C179" s="249"/>
      <c r="D179" s="249"/>
      <c r="E179" s="249"/>
      <c r="F179" s="249"/>
      <c r="G179" s="50"/>
      <c r="H179" s="52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52"/>
      <c r="V179" s="105"/>
      <c r="W179" s="105"/>
      <c r="X179" s="105"/>
      <c r="Y179" s="105"/>
      <c r="Z179" s="51"/>
      <c r="AA179" s="105"/>
      <c r="AB179" s="105"/>
      <c r="AC179" s="105"/>
      <c r="AD179" s="105"/>
      <c r="AE179" s="52"/>
      <c r="AF179" s="105"/>
      <c r="AG179" s="105"/>
      <c r="AH179" s="105"/>
      <c r="AI179" s="105"/>
      <c r="AJ179" s="51"/>
      <c r="AK179" s="105"/>
      <c r="AL179" s="105"/>
      <c r="AM179" s="105"/>
      <c r="AN179" s="105"/>
      <c r="AO179" s="51"/>
      <c r="AP179" s="105"/>
      <c r="AQ179" s="105"/>
      <c r="AR179" s="105"/>
      <c r="AS179" s="105"/>
      <c r="AT179" s="51"/>
      <c r="AU179" s="105"/>
      <c r="AV179" s="105"/>
      <c r="AW179" s="105"/>
      <c r="AX179" s="105"/>
      <c r="AY179" s="51"/>
      <c r="AZ179" s="105"/>
      <c r="BA179" s="105"/>
      <c r="BB179" s="105"/>
      <c r="BC179" s="105"/>
      <c r="BD179" s="51"/>
      <c r="BE179" s="105"/>
      <c r="BF179" s="105"/>
      <c r="BG179" s="105"/>
      <c r="BH179" s="105"/>
      <c r="BI179" s="51"/>
      <c r="BJ179" s="105"/>
      <c r="BK179" s="105"/>
      <c r="BL179" s="105"/>
      <c r="BM179" s="105"/>
      <c r="BN179" s="51"/>
      <c r="BO179" s="105"/>
      <c r="BP179" s="105"/>
      <c r="BQ179" s="105"/>
      <c r="BR179" s="105"/>
      <c r="BS179" s="51"/>
      <c r="BT179" s="105"/>
      <c r="BU179" s="105"/>
      <c r="BV179" s="105"/>
      <c r="BW179" s="105"/>
      <c r="BX179" s="51"/>
      <c r="BY179" s="5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</row>
    <row x14ac:dyDescent="0.25" r="180" customHeight="1" ht="18">
      <c r="A180" s="54"/>
      <c r="B180" s="50"/>
      <c r="C180" s="249"/>
      <c r="D180" s="249"/>
      <c r="E180" s="249"/>
      <c r="F180" s="249"/>
      <c r="G180" s="50"/>
      <c r="H180" s="52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52"/>
      <c r="V180" s="105"/>
      <c r="W180" s="105"/>
      <c r="X180" s="105"/>
      <c r="Y180" s="105"/>
      <c r="Z180" s="51"/>
      <c r="AA180" s="105"/>
      <c r="AB180" s="105"/>
      <c r="AC180" s="105"/>
      <c r="AD180" s="105"/>
      <c r="AE180" s="52"/>
      <c r="AF180" s="105"/>
      <c r="AG180" s="105"/>
      <c r="AH180" s="105"/>
      <c r="AI180" s="105"/>
      <c r="AJ180" s="51"/>
      <c r="AK180" s="105"/>
      <c r="AL180" s="105"/>
      <c r="AM180" s="105"/>
      <c r="AN180" s="105"/>
      <c r="AO180" s="51"/>
      <c r="AP180" s="105"/>
      <c r="AQ180" s="105"/>
      <c r="AR180" s="105"/>
      <c r="AS180" s="105"/>
      <c r="AT180" s="51"/>
      <c r="AU180" s="105"/>
      <c r="AV180" s="105"/>
      <c r="AW180" s="105"/>
      <c r="AX180" s="105"/>
      <c r="AY180" s="51"/>
      <c r="AZ180" s="105"/>
      <c r="BA180" s="105"/>
      <c r="BB180" s="105"/>
      <c r="BC180" s="105"/>
      <c r="BD180" s="51"/>
      <c r="BE180" s="105"/>
      <c r="BF180" s="105"/>
      <c r="BG180" s="105"/>
      <c r="BH180" s="105"/>
      <c r="BI180" s="51"/>
      <c r="BJ180" s="105"/>
      <c r="BK180" s="105"/>
      <c r="BL180" s="105"/>
      <c r="BM180" s="105"/>
      <c r="BN180" s="51"/>
      <c r="BO180" s="105"/>
      <c r="BP180" s="105"/>
      <c r="BQ180" s="105"/>
      <c r="BR180" s="105"/>
      <c r="BS180" s="51"/>
      <c r="BT180" s="105"/>
      <c r="BU180" s="105"/>
      <c r="BV180" s="105"/>
      <c r="BW180" s="105"/>
      <c r="BX180" s="51"/>
      <c r="BY180" s="5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</row>
    <row x14ac:dyDescent="0.25" r="181" customHeight="1" ht="18">
      <c r="A181" s="54"/>
      <c r="B181" s="50"/>
      <c r="C181" s="249"/>
      <c r="D181" s="249"/>
      <c r="E181" s="249"/>
      <c r="F181" s="249"/>
      <c r="G181" s="50"/>
      <c r="H181" s="52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52"/>
      <c r="V181" s="105"/>
      <c r="W181" s="105"/>
      <c r="X181" s="105"/>
      <c r="Y181" s="105"/>
      <c r="Z181" s="51"/>
      <c r="AA181" s="105"/>
      <c r="AB181" s="105"/>
      <c r="AC181" s="105"/>
      <c r="AD181" s="105"/>
      <c r="AE181" s="52"/>
      <c r="AF181" s="105"/>
      <c r="AG181" s="105"/>
      <c r="AH181" s="105"/>
      <c r="AI181" s="105"/>
      <c r="AJ181" s="51"/>
      <c r="AK181" s="105"/>
      <c r="AL181" s="105"/>
      <c r="AM181" s="105"/>
      <c r="AN181" s="105"/>
      <c r="AO181" s="51"/>
      <c r="AP181" s="105"/>
      <c r="AQ181" s="105"/>
      <c r="AR181" s="105"/>
      <c r="AS181" s="105"/>
      <c r="AT181" s="51"/>
      <c r="AU181" s="105"/>
      <c r="AV181" s="105"/>
      <c r="AW181" s="105"/>
      <c r="AX181" s="105"/>
      <c r="AY181" s="51"/>
      <c r="AZ181" s="105"/>
      <c r="BA181" s="105"/>
      <c r="BB181" s="105"/>
      <c r="BC181" s="105"/>
      <c r="BD181" s="51"/>
      <c r="BE181" s="105"/>
      <c r="BF181" s="105"/>
      <c r="BG181" s="105"/>
      <c r="BH181" s="105"/>
      <c r="BI181" s="51"/>
      <c r="BJ181" s="105"/>
      <c r="BK181" s="105"/>
      <c r="BL181" s="105"/>
      <c r="BM181" s="105"/>
      <c r="BN181" s="51"/>
      <c r="BO181" s="105"/>
      <c r="BP181" s="105"/>
      <c r="BQ181" s="105"/>
      <c r="BR181" s="105"/>
      <c r="BS181" s="51"/>
      <c r="BT181" s="105"/>
      <c r="BU181" s="105"/>
      <c r="BV181" s="105"/>
      <c r="BW181" s="105"/>
      <c r="BX181" s="51"/>
      <c r="BY181" s="5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</row>
    <row x14ac:dyDescent="0.25" r="182" customHeight="1" ht="18">
      <c r="A182" s="54"/>
      <c r="B182" s="50"/>
      <c r="C182" s="249"/>
      <c r="D182" s="249"/>
      <c r="E182" s="249"/>
      <c r="F182" s="249"/>
      <c r="G182" s="50"/>
      <c r="H182" s="52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52"/>
      <c r="V182" s="105"/>
      <c r="W182" s="105"/>
      <c r="X182" s="105"/>
      <c r="Y182" s="105"/>
      <c r="Z182" s="51"/>
      <c r="AA182" s="105"/>
      <c r="AB182" s="105"/>
      <c r="AC182" s="105"/>
      <c r="AD182" s="105"/>
      <c r="AE182" s="52"/>
      <c r="AF182" s="105"/>
      <c r="AG182" s="105"/>
      <c r="AH182" s="105"/>
      <c r="AI182" s="105"/>
      <c r="AJ182" s="51"/>
      <c r="AK182" s="105"/>
      <c r="AL182" s="105"/>
      <c r="AM182" s="105"/>
      <c r="AN182" s="105"/>
      <c r="AO182" s="51"/>
      <c r="AP182" s="105"/>
      <c r="AQ182" s="105"/>
      <c r="AR182" s="105"/>
      <c r="AS182" s="105"/>
      <c r="AT182" s="51"/>
      <c r="AU182" s="105"/>
      <c r="AV182" s="105"/>
      <c r="AW182" s="105"/>
      <c r="AX182" s="105"/>
      <c r="AY182" s="51"/>
      <c r="AZ182" s="105"/>
      <c r="BA182" s="105"/>
      <c r="BB182" s="105"/>
      <c r="BC182" s="105"/>
      <c r="BD182" s="51"/>
      <c r="BE182" s="105"/>
      <c r="BF182" s="105"/>
      <c r="BG182" s="105"/>
      <c r="BH182" s="105"/>
      <c r="BI182" s="51"/>
      <c r="BJ182" s="105"/>
      <c r="BK182" s="105"/>
      <c r="BL182" s="105"/>
      <c r="BM182" s="105"/>
      <c r="BN182" s="51"/>
      <c r="BO182" s="105"/>
      <c r="BP182" s="105"/>
      <c r="BQ182" s="105"/>
      <c r="BR182" s="105"/>
      <c r="BS182" s="51"/>
      <c r="BT182" s="105"/>
      <c r="BU182" s="105"/>
      <c r="BV182" s="105"/>
      <c r="BW182" s="105"/>
      <c r="BX182" s="51"/>
      <c r="BY182" s="5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</row>
    <row x14ac:dyDescent="0.25" r="183" customHeight="1" ht="18">
      <c r="A183" s="54"/>
      <c r="B183" s="50"/>
      <c r="C183" s="249"/>
      <c r="D183" s="249"/>
      <c r="E183" s="249"/>
      <c r="F183" s="249"/>
      <c r="G183" s="50"/>
      <c r="H183" s="52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52"/>
      <c r="V183" s="105"/>
      <c r="W183" s="105"/>
      <c r="X183" s="105"/>
      <c r="Y183" s="105"/>
      <c r="Z183" s="51"/>
      <c r="AA183" s="105"/>
      <c r="AB183" s="105"/>
      <c r="AC183" s="105"/>
      <c r="AD183" s="105"/>
      <c r="AE183" s="52"/>
      <c r="AF183" s="105"/>
      <c r="AG183" s="105"/>
      <c r="AH183" s="105"/>
      <c r="AI183" s="105"/>
      <c r="AJ183" s="51"/>
      <c r="AK183" s="105"/>
      <c r="AL183" s="105"/>
      <c r="AM183" s="105"/>
      <c r="AN183" s="105"/>
      <c r="AO183" s="51"/>
      <c r="AP183" s="105"/>
      <c r="AQ183" s="105"/>
      <c r="AR183" s="105"/>
      <c r="AS183" s="105"/>
      <c r="AT183" s="51"/>
      <c r="AU183" s="105"/>
      <c r="AV183" s="105"/>
      <c r="AW183" s="105"/>
      <c r="AX183" s="105"/>
      <c r="AY183" s="51"/>
      <c r="AZ183" s="105"/>
      <c r="BA183" s="105"/>
      <c r="BB183" s="105"/>
      <c r="BC183" s="105"/>
      <c r="BD183" s="51"/>
      <c r="BE183" s="105"/>
      <c r="BF183" s="105"/>
      <c r="BG183" s="105"/>
      <c r="BH183" s="105"/>
      <c r="BI183" s="51"/>
      <c r="BJ183" s="105"/>
      <c r="BK183" s="105"/>
      <c r="BL183" s="105"/>
      <c r="BM183" s="105"/>
      <c r="BN183" s="51"/>
      <c r="BO183" s="105"/>
      <c r="BP183" s="105"/>
      <c r="BQ183" s="105"/>
      <c r="BR183" s="105"/>
      <c r="BS183" s="51"/>
      <c r="BT183" s="105"/>
      <c r="BU183" s="105"/>
      <c r="BV183" s="105"/>
      <c r="BW183" s="105"/>
      <c r="BX183" s="51"/>
      <c r="BY183" s="5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  <c r="CV183" s="72"/>
      <c r="CW183" s="72"/>
      <c r="CX183" s="72"/>
      <c r="CY183" s="72"/>
      <c r="CZ183" s="72"/>
      <c r="DA183" s="72"/>
      <c r="DB183" s="72"/>
      <c r="DC183" s="72"/>
      <c r="DD183" s="72"/>
      <c r="DE183" s="72"/>
      <c r="DF183" s="72"/>
      <c r="DG183" s="72"/>
      <c r="DH183" s="72"/>
      <c r="DI183" s="72"/>
      <c r="DJ183" s="72"/>
      <c r="DK183" s="72"/>
      <c r="DL183" s="72"/>
      <c r="DM183" s="72"/>
      <c r="DN183" s="72"/>
      <c r="DO183" s="72"/>
      <c r="DP183" s="72"/>
      <c r="DQ183" s="72"/>
    </row>
    <row x14ac:dyDescent="0.25" r="184" customHeight="1" ht="18">
      <c r="A184" s="54"/>
      <c r="B184" s="50"/>
      <c r="C184" s="249"/>
      <c r="D184" s="249"/>
      <c r="E184" s="249"/>
      <c r="F184" s="249"/>
      <c r="G184" s="50"/>
      <c r="H184" s="52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52"/>
      <c r="V184" s="105"/>
      <c r="W184" s="105"/>
      <c r="X184" s="105"/>
      <c r="Y184" s="105"/>
      <c r="Z184" s="51"/>
      <c r="AA184" s="105"/>
      <c r="AB184" s="105"/>
      <c r="AC184" s="105"/>
      <c r="AD184" s="105"/>
      <c r="AE184" s="52"/>
      <c r="AF184" s="105"/>
      <c r="AG184" s="105"/>
      <c r="AH184" s="105"/>
      <c r="AI184" s="105"/>
      <c r="AJ184" s="51"/>
      <c r="AK184" s="105"/>
      <c r="AL184" s="105"/>
      <c r="AM184" s="105"/>
      <c r="AN184" s="105"/>
      <c r="AO184" s="51"/>
      <c r="AP184" s="105"/>
      <c r="AQ184" s="105"/>
      <c r="AR184" s="105"/>
      <c r="AS184" s="105"/>
      <c r="AT184" s="51"/>
      <c r="AU184" s="105"/>
      <c r="AV184" s="105"/>
      <c r="AW184" s="105"/>
      <c r="AX184" s="105"/>
      <c r="AY184" s="51"/>
      <c r="AZ184" s="105"/>
      <c r="BA184" s="105"/>
      <c r="BB184" s="105"/>
      <c r="BC184" s="105"/>
      <c r="BD184" s="51"/>
      <c r="BE184" s="105"/>
      <c r="BF184" s="105"/>
      <c r="BG184" s="105"/>
      <c r="BH184" s="105"/>
      <c r="BI184" s="51"/>
      <c r="BJ184" s="105"/>
      <c r="BK184" s="105"/>
      <c r="BL184" s="105"/>
      <c r="BM184" s="105"/>
      <c r="BN184" s="51"/>
      <c r="BO184" s="105"/>
      <c r="BP184" s="105"/>
      <c r="BQ184" s="105"/>
      <c r="BR184" s="105"/>
      <c r="BS184" s="51"/>
      <c r="BT184" s="105"/>
      <c r="BU184" s="105"/>
      <c r="BV184" s="105"/>
      <c r="BW184" s="105"/>
      <c r="BX184" s="51"/>
      <c r="BY184" s="5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  <c r="CV184" s="72"/>
      <c r="CW184" s="72"/>
      <c r="CX184" s="72"/>
      <c r="CY184" s="72"/>
      <c r="CZ184" s="72"/>
      <c r="DA184" s="72"/>
      <c r="DB184" s="72"/>
      <c r="DC184" s="72"/>
      <c r="DD184" s="72"/>
      <c r="DE184" s="72"/>
      <c r="DF184" s="72"/>
      <c r="DG184" s="72"/>
      <c r="DH184" s="72"/>
      <c r="DI184" s="72"/>
      <c r="DJ184" s="72"/>
      <c r="DK184" s="72"/>
      <c r="DL184" s="72"/>
      <c r="DM184" s="72"/>
      <c r="DN184" s="72"/>
      <c r="DO184" s="72"/>
      <c r="DP184" s="72"/>
      <c r="DQ184" s="72"/>
    </row>
    <row x14ac:dyDescent="0.25" r="185" customHeight="1" ht="18">
      <c r="A185" s="54"/>
      <c r="B185" s="50"/>
      <c r="C185" s="249"/>
      <c r="D185" s="249"/>
      <c r="E185" s="249"/>
      <c r="F185" s="249"/>
      <c r="G185" s="50"/>
      <c r="H185" s="52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52"/>
      <c r="V185" s="105"/>
      <c r="W185" s="105"/>
      <c r="X185" s="105"/>
      <c r="Y185" s="105"/>
      <c r="Z185" s="51"/>
      <c r="AA185" s="105"/>
      <c r="AB185" s="105"/>
      <c r="AC185" s="105"/>
      <c r="AD185" s="105"/>
      <c r="AE185" s="52"/>
      <c r="AF185" s="105"/>
      <c r="AG185" s="105"/>
      <c r="AH185" s="105"/>
      <c r="AI185" s="105"/>
      <c r="AJ185" s="51"/>
      <c r="AK185" s="105"/>
      <c r="AL185" s="105"/>
      <c r="AM185" s="105"/>
      <c r="AN185" s="105"/>
      <c r="AO185" s="51"/>
      <c r="AP185" s="105"/>
      <c r="AQ185" s="105"/>
      <c r="AR185" s="105"/>
      <c r="AS185" s="105"/>
      <c r="AT185" s="51"/>
      <c r="AU185" s="105"/>
      <c r="AV185" s="105"/>
      <c r="AW185" s="105"/>
      <c r="AX185" s="105"/>
      <c r="AY185" s="51"/>
      <c r="AZ185" s="105"/>
      <c r="BA185" s="105"/>
      <c r="BB185" s="105"/>
      <c r="BC185" s="105"/>
      <c r="BD185" s="51"/>
      <c r="BE185" s="105"/>
      <c r="BF185" s="105"/>
      <c r="BG185" s="105"/>
      <c r="BH185" s="105"/>
      <c r="BI185" s="51"/>
      <c r="BJ185" s="105"/>
      <c r="BK185" s="105"/>
      <c r="BL185" s="105"/>
      <c r="BM185" s="105"/>
      <c r="BN185" s="51"/>
      <c r="BO185" s="105"/>
      <c r="BP185" s="105"/>
      <c r="BQ185" s="105"/>
      <c r="BR185" s="105"/>
      <c r="BS185" s="51"/>
      <c r="BT185" s="105"/>
      <c r="BU185" s="105"/>
      <c r="BV185" s="105"/>
      <c r="BW185" s="105"/>
      <c r="BX185" s="51"/>
      <c r="BY185" s="5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</row>
    <row x14ac:dyDescent="0.25" r="186" customHeight="1" ht="18">
      <c r="A186" s="54"/>
      <c r="B186" s="50"/>
      <c r="C186" s="249"/>
      <c r="D186" s="249"/>
      <c r="E186" s="249"/>
      <c r="F186" s="249"/>
      <c r="G186" s="50"/>
      <c r="H186" s="52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52"/>
      <c r="V186" s="105"/>
      <c r="W186" s="105"/>
      <c r="X186" s="105"/>
      <c r="Y186" s="105"/>
      <c r="Z186" s="51"/>
      <c r="AA186" s="105"/>
      <c r="AB186" s="105"/>
      <c r="AC186" s="105"/>
      <c r="AD186" s="105"/>
      <c r="AE186" s="52"/>
      <c r="AF186" s="105"/>
      <c r="AG186" s="105"/>
      <c r="AH186" s="105"/>
      <c r="AI186" s="105"/>
      <c r="AJ186" s="51"/>
      <c r="AK186" s="105"/>
      <c r="AL186" s="105"/>
      <c r="AM186" s="105"/>
      <c r="AN186" s="105"/>
      <c r="AO186" s="51"/>
      <c r="AP186" s="105"/>
      <c r="AQ186" s="105"/>
      <c r="AR186" s="105"/>
      <c r="AS186" s="105"/>
      <c r="AT186" s="51"/>
      <c r="AU186" s="105"/>
      <c r="AV186" s="105"/>
      <c r="AW186" s="105"/>
      <c r="AX186" s="105"/>
      <c r="AY186" s="51"/>
      <c r="AZ186" s="105"/>
      <c r="BA186" s="105"/>
      <c r="BB186" s="105"/>
      <c r="BC186" s="105"/>
      <c r="BD186" s="51"/>
      <c r="BE186" s="105"/>
      <c r="BF186" s="105"/>
      <c r="BG186" s="105"/>
      <c r="BH186" s="105"/>
      <c r="BI186" s="51"/>
      <c r="BJ186" s="105"/>
      <c r="BK186" s="105"/>
      <c r="BL186" s="105"/>
      <c r="BM186" s="105"/>
      <c r="BN186" s="51"/>
      <c r="BO186" s="105"/>
      <c r="BP186" s="105"/>
      <c r="BQ186" s="105"/>
      <c r="BR186" s="105"/>
      <c r="BS186" s="51"/>
      <c r="BT186" s="105"/>
      <c r="BU186" s="105"/>
      <c r="BV186" s="105"/>
      <c r="BW186" s="105"/>
      <c r="BX186" s="51"/>
      <c r="BY186" s="5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</row>
    <row x14ac:dyDescent="0.25" r="187" customHeight="1" ht="18">
      <c r="A187" s="54"/>
      <c r="B187" s="50"/>
      <c r="C187" s="249"/>
      <c r="D187" s="249"/>
      <c r="E187" s="249"/>
      <c r="F187" s="249"/>
      <c r="G187" s="50"/>
      <c r="H187" s="52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52"/>
      <c r="V187" s="105"/>
      <c r="W187" s="105"/>
      <c r="X187" s="105"/>
      <c r="Y187" s="105"/>
      <c r="Z187" s="51"/>
      <c r="AA187" s="105"/>
      <c r="AB187" s="105"/>
      <c r="AC187" s="105"/>
      <c r="AD187" s="105"/>
      <c r="AE187" s="52"/>
      <c r="AF187" s="105"/>
      <c r="AG187" s="105"/>
      <c r="AH187" s="105"/>
      <c r="AI187" s="105"/>
      <c r="AJ187" s="51"/>
      <c r="AK187" s="105"/>
      <c r="AL187" s="105"/>
      <c r="AM187" s="105"/>
      <c r="AN187" s="105"/>
      <c r="AO187" s="51"/>
      <c r="AP187" s="105"/>
      <c r="AQ187" s="105"/>
      <c r="AR187" s="105"/>
      <c r="AS187" s="105"/>
      <c r="AT187" s="51"/>
      <c r="AU187" s="105"/>
      <c r="AV187" s="105"/>
      <c r="AW187" s="105"/>
      <c r="AX187" s="105"/>
      <c r="AY187" s="51"/>
      <c r="AZ187" s="105"/>
      <c r="BA187" s="105"/>
      <c r="BB187" s="105"/>
      <c r="BC187" s="105"/>
      <c r="BD187" s="51"/>
      <c r="BE187" s="105"/>
      <c r="BF187" s="105"/>
      <c r="BG187" s="105"/>
      <c r="BH187" s="105"/>
      <c r="BI187" s="51"/>
      <c r="BJ187" s="105"/>
      <c r="BK187" s="105"/>
      <c r="BL187" s="105"/>
      <c r="BM187" s="105"/>
      <c r="BN187" s="51"/>
      <c r="BO187" s="105"/>
      <c r="BP187" s="105"/>
      <c r="BQ187" s="105"/>
      <c r="BR187" s="105"/>
      <c r="BS187" s="51"/>
      <c r="BT187" s="105"/>
      <c r="BU187" s="105"/>
      <c r="BV187" s="105"/>
      <c r="BW187" s="105"/>
      <c r="BX187" s="51"/>
      <c r="BY187" s="5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</row>
    <row x14ac:dyDescent="0.25" r="188" customHeight="1" ht="18">
      <c r="A188" s="54"/>
      <c r="B188" s="50"/>
      <c r="C188" s="249"/>
      <c r="D188" s="249"/>
      <c r="E188" s="249"/>
      <c r="F188" s="249"/>
      <c r="G188" s="50"/>
      <c r="H188" s="52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52"/>
      <c r="V188" s="105"/>
      <c r="W188" s="105"/>
      <c r="X188" s="105"/>
      <c r="Y188" s="105"/>
      <c r="Z188" s="51"/>
      <c r="AA188" s="105"/>
      <c r="AB188" s="105"/>
      <c r="AC188" s="105"/>
      <c r="AD188" s="105"/>
      <c r="AE188" s="52"/>
      <c r="AF188" s="105"/>
      <c r="AG188" s="105"/>
      <c r="AH188" s="105"/>
      <c r="AI188" s="105"/>
      <c r="AJ188" s="51"/>
      <c r="AK188" s="105"/>
      <c r="AL188" s="105"/>
      <c r="AM188" s="105"/>
      <c r="AN188" s="105"/>
      <c r="AO188" s="51"/>
      <c r="AP188" s="105"/>
      <c r="AQ188" s="105"/>
      <c r="AR188" s="105"/>
      <c r="AS188" s="105"/>
      <c r="AT188" s="51"/>
      <c r="AU188" s="105"/>
      <c r="AV188" s="105"/>
      <c r="AW188" s="105"/>
      <c r="AX188" s="105"/>
      <c r="AY188" s="51"/>
      <c r="AZ188" s="105"/>
      <c r="BA188" s="105"/>
      <c r="BB188" s="105"/>
      <c r="BC188" s="105"/>
      <c r="BD188" s="51"/>
      <c r="BE188" s="105"/>
      <c r="BF188" s="105"/>
      <c r="BG188" s="105"/>
      <c r="BH188" s="105"/>
      <c r="BI188" s="51"/>
      <c r="BJ188" s="105"/>
      <c r="BK188" s="105"/>
      <c r="BL188" s="105"/>
      <c r="BM188" s="105"/>
      <c r="BN188" s="51"/>
      <c r="BO188" s="105"/>
      <c r="BP188" s="105"/>
      <c r="BQ188" s="105"/>
      <c r="BR188" s="105"/>
      <c r="BS188" s="51"/>
      <c r="BT188" s="105"/>
      <c r="BU188" s="105"/>
      <c r="BV188" s="105"/>
      <c r="BW188" s="105"/>
      <c r="BX188" s="51"/>
      <c r="BY188" s="5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</row>
    <row x14ac:dyDescent="0.25" r="189" customHeight="1" ht="18">
      <c r="A189" s="54"/>
      <c r="B189" s="50"/>
      <c r="C189" s="249"/>
      <c r="D189" s="249"/>
      <c r="E189" s="249"/>
      <c r="F189" s="249"/>
      <c r="G189" s="50"/>
      <c r="H189" s="52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52"/>
      <c r="V189" s="105"/>
      <c r="W189" s="105"/>
      <c r="X189" s="105"/>
      <c r="Y189" s="105"/>
      <c r="Z189" s="51"/>
      <c r="AA189" s="105"/>
      <c r="AB189" s="105"/>
      <c r="AC189" s="105"/>
      <c r="AD189" s="105"/>
      <c r="AE189" s="52"/>
      <c r="AF189" s="105"/>
      <c r="AG189" s="105"/>
      <c r="AH189" s="105"/>
      <c r="AI189" s="105"/>
      <c r="AJ189" s="51"/>
      <c r="AK189" s="105"/>
      <c r="AL189" s="105"/>
      <c r="AM189" s="105"/>
      <c r="AN189" s="105"/>
      <c r="AO189" s="51"/>
      <c r="AP189" s="105"/>
      <c r="AQ189" s="105"/>
      <c r="AR189" s="105"/>
      <c r="AS189" s="105"/>
      <c r="AT189" s="51"/>
      <c r="AU189" s="105"/>
      <c r="AV189" s="105"/>
      <c r="AW189" s="105"/>
      <c r="AX189" s="105"/>
      <c r="AY189" s="51"/>
      <c r="AZ189" s="105"/>
      <c r="BA189" s="105"/>
      <c r="BB189" s="105"/>
      <c r="BC189" s="105"/>
      <c r="BD189" s="51"/>
      <c r="BE189" s="105"/>
      <c r="BF189" s="105"/>
      <c r="BG189" s="105"/>
      <c r="BH189" s="105"/>
      <c r="BI189" s="51"/>
      <c r="BJ189" s="105"/>
      <c r="BK189" s="105"/>
      <c r="BL189" s="105"/>
      <c r="BM189" s="105"/>
      <c r="BN189" s="51"/>
      <c r="BO189" s="105"/>
      <c r="BP189" s="105"/>
      <c r="BQ189" s="105"/>
      <c r="BR189" s="105"/>
      <c r="BS189" s="51"/>
      <c r="BT189" s="105"/>
      <c r="BU189" s="105"/>
      <c r="BV189" s="105"/>
      <c r="BW189" s="105"/>
      <c r="BX189" s="51"/>
      <c r="BY189" s="5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</row>
    <row x14ac:dyDescent="0.25" r="190" customHeight="1" ht="18">
      <c r="A190" s="54"/>
      <c r="B190" s="50"/>
      <c r="C190" s="249"/>
      <c r="D190" s="249"/>
      <c r="E190" s="249"/>
      <c r="F190" s="249"/>
      <c r="G190" s="50"/>
      <c r="H190" s="52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52"/>
      <c r="V190" s="105"/>
      <c r="W190" s="105"/>
      <c r="X190" s="105"/>
      <c r="Y190" s="105"/>
      <c r="Z190" s="51"/>
      <c r="AA190" s="105"/>
      <c r="AB190" s="105"/>
      <c r="AC190" s="105"/>
      <c r="AD190" s="105"/>
      <c r="AE190" s="52"/>
      <c r="AF190" s="105"/>
      <c r="AG190" s="105"/>
      <c r="AH190" s="105"/>
      <c r="AI190" s="105"/>
      <c r="AJ190" s="51"/>
      <c r="AK190" s="105"/>
      <c r="AL190" s="105"/>
      <c r="AM190" s="105"/>
      <c r="AN190" s="105"/>
      <c r="AO190" s="51"/>
      <c r="AP190" s="105"/>
      <c r="AQ190" s="105"/>
      <c r="AR190" s="105"/>
      <c r="AS190" s="105"/>
      <c r="AT190" s="51"/>
      <c r="AU190" s="105"/>
      <c r="AV190" s="105"/>
      <c r="AW190" s="105"/>
      <c r="AX190" s="105"/>
      <c r="AY190" s="51"/>
      <c r="AZ190" s="105"/>
      <c r="BA190" s="105"/>
      <c r="BB190" s="105"/>
      <c r="BC190" s="105"/>
      <c r="BD190" s="51"/>
      <c r="BE190" s="105"/>
      <c r="BF190" s="105"/>
      <c r="BG190" s="105"/>
      <c r="BH190" s="105"/>
      <c r="BI190" s="51"/>
      <c r="BJ190" s="105"/>
      <c r="BK190" s="105"/>
      <c r="BL190" s="105"/>
      <c r="BM190" s="105"/>
      <c r="BN190" s="51"/>
      <c r="BO190" s="105"/>
      <c r="BP190" s="105"/>
      <c r="BQ190" s="105"/>
      <c r="BR190" s="105"/>
      <c r="BS190" s="51"/>
      <c r="BT190" s="105"/>
      <c r="BU190" s="105"/>
      <c r="BV190" s="105"/>
      <c r="BW190" s="105"/>
      <c r="BX190" s="51"/>
      <c r="BY190" s="5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</row>
    <row x14ac:dyDescent="0.25" r="191" customHeight="1" ht="18">
      <c r="A191" s="54"/>
      <c r="B191" s="50"/>
      <c r="C191" s="249"/>
      <c r="D191" s="249"/>
      <c r="E191" s="249"/>
      <c r="F191" s="249"/>
      <c r="G191" s="50"/>
      <c r="H191" s="52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52"/>
      <c r="V191" s="105"/>
      <c r="W191" s="105"/>
      <c r="X191" s="105"/>
      <c r="Y191" s="105"/>
      <c r="Z191" s="51"/>
      <c r="AA191" s="105"/>
      <c r="AB191" s="105"/>
      <c r="AC191" s="105"/>
      <c r="AD191" s="105"/>
      <c r="AE191" s="52"/>
      <c r="AF191" s="105"/>
      <c r="AG191" s="105"/>
      <c r="AH191" s="105"/>
      <c r="AI191" s="105"/>
      <c r="AJ191" s="51"/>
      <c r="AK191" s="105"/>
      <c r="AL191" s="105"/>
      <c r="AM191" s="105"/>
      <c r="AN191" s="105"/>
      <c r="AO191" s="51"/>
      <c r="AP191" s="105"/>
      <c r="AQ191" s="105"/>
      <c r="AR191" s="105"/>
      <c r="AS191" s="105"/>
      <c r="AT191" s="51"/>
      <c r="AU191" s="105"/>
      <c r="AV191" s="105"/>
      <c r="AW191" s="105"/>
      <c r="AX191" s="105"/>
      <c r="AY191" s="51"/>
      <c r="AZ191" s="105"/>
      <c r="BA191" s="105"/>
      <c r="BB191" s="105"/>
      <c r="BC191" s="105"/>
      <c r="BD191" s="51"/>
      <c r="BE191" s="105"/>
      <c r="BF191" s="105"/>
      <c r="BG191" s="105"/>
      <c r="BH191" s="105"/>
      <c r="BI191" s="51"/>
      <c r="BJ191" s="105"/>
      <c r="BK191" s="105"/>
      <c r="BL191" s="105"/>
      <c r="BM191" s="105"/>
      <c r="BN191" s="51"/>
      <c r="BO191" s="105"/>
      <c r="BP191" s="105"/>
      <c r="BQ191" s="105"/>
      <c r="BR191" s="105"/>
      <c r="BS191" s="51"/>
      <c r="BT191" s="105"/>
      <c r="BU191" s="105"/>
      <c r="BV191" s="105"/>
      <c r="BW191" s="105"/>
      <c r="BX191" s="51"/>
      <c r="BY191" s="5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</row>
    <row x14ac:dyDescent="0.25" r="192" customHeight="1" ht="18">
      <c r="A192" s="54"/>
      <c r="B192" s="50"/>
      <c r="C192" s="249"/>
      <c r="D192" s="249"/>
      <c r="E192" s="249"/>
      <c r="F192" s="249"/>
      <c r="G192" s="50"/>
      <c r="H192" s="52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52"/>
      <c r="V192" s="105"/>
      <c r="W192" s="105"/>
      <c r="X192" s="105"/>
      <c r="Y192" s="105"/>
      <c r="Z192" s="51"/>
      <c r="AA192" s="105"/>
      <c r="AB192" s="105"/>
      <c r="AC192" s="105"/>
      <c r="AD192" s="105"/>
      <c r="AE192" s="52"/>
      <c r="AF192" s="105"/>
      <c r="AG192" s="105"/>
      <c r="AH192" s="105"/>
      <c r="AI192" s="105"/>
      <c r="AJ192" s="51"/>
      <c r="AK192" s="105"/>
      <c r="AL192" s="105"/>
      <c r="AM192" s="105"/>
      <c r="AN192" s="105"/>
      <c r="AO192" s="51"/>
      <c r="AP192" s="105"/>
      <c r="AQ192" s="105"/>
      <c r="AR192" s="105"/>
      <c r="AS192" s="105"/>
      <c r="AT192" s="51"/>
      <c r="AU192" s="105"/>
      <c r="AV192" s="105"/>
      <c r="AW192" s="105"/>
      <c r="AX192" s="105"/>
      <c r="AY192" s="51"/>
      <c r="AZ192" s="105"/>
      <c r="BA192" s="105"/>
      <c r="BB192" s="105"/>
      <c r="BC192" s="105"/>
      <c r="BD192" s="51"/>
      <c r="BE192" s="105"/>
      <c r="BF192" s="105"/>
      <c r="BG192" s="105"/>
      <c r="BH192" s="105"/>
      <c r="BI192" s="51"/>
      <c r="BJ192" s="105"/>
      <c r="BK192" s="105"/>
      <c r="BL192" s="105"/>
      <c r="BM192" s="105"/>
      <c r="BN192" s="51"/>
      <c r="BO192" s="105"/>
      <c r="BP192" s="105"/>
      <c r="BQ192" s="105"/>
      <c r="BR192" s="105"/>
      <c r="BS192" s="51"/>
      <c r="BT192" s="105"/>
      <c r="BU192" s="105"/>
      <c r="BV192" s="105"/>
      <c r="BW192" s="105"/>
      <c r="BX192" s="51"/>
      <c r="BY192" s="5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  <c r="CV192" s="72"/>
      <c r="CW192" s="72"/>
      <c r="CX192" s="72"/>
      <c r="CY192" s="72"/>
      <c r="CZ192" s="72"/>
      <c r="DA192" s="72"/>
      <c r="DB192" s="72"/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72"/>
      <c r="DP192" s="72"/>
      <c r="DQ192" s="72"/>
    </row>
    <row x14ac:dyDescent="0.25" r="193" customHeight="1" ht="18">
      <c r="A193" s="54"/>
      <c r="B193" s="50"/>
      <c r="C193" s="249"/>
      <c r="D193" s="249"/>
      <c r="E193" s="249"/>
      <c r="F193" s="249"/>
      <c r="G193" s="50"/>
      <c r="H193" s="52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52"/>
      <c r="V193" s="105"/>
      <c r="W193" s="105"/>
      <c r="X193" s="105"/>
      <c r="Y193" s="105"/>
      <c r="Z193" s="51"/>
      <c r="AA193" s="105"/>
      <c r="AB193" s="105"/>
      <c r="AC193" s="105"/>
      <c r="AD193" s="105"/>
      <c r="AE193" s="52"/>
      <c r="AF193" s="105"/>
      <c r="AG193" s="105"/>
      <c r="AH193" s="105"/>
      <c r="AI193" s="105"/>
      <c r="AJ193" s="51"/>
      <c r="AK193" s="105"/>
      <c r="AL193" s="105"/>
      <c r="AM193" s="105"/>
      <c r="AN193" s="105"/>
      <c r="AO193" s="51"/>
      <c r="AP193" s="105"/>
      <c r="AQ193" s="105"/>
      <c r="AR193" s="105"/>
      <c r="AS193" s="105"/>
      <c r="AT193" s="51"/>
      <c r="AU193" s="105"/>
      <c r="AV193" s="105"/>
      <c r="AW193" s="105"/>
      <c r="AX193" s="105"/>
      <c r="AY193" s="51"/>
      <c r="AZ193" s="105"/>
      <c r="BA193" s="105"/>
      <c r="BB193" s="105"/>
      <c r="BC193" s="105"/>
      <c r="BD193" s="51"/>
      <c r="BE193" s="105"/>
      <c r="BF193" s="105"/>
      <c r="BG193" s="105"/>
      <c r="BH193" s="105"/>
      <c r="BI193" s="51"/>
      <c r="BJ193" s="105"/>
      <c r="BK193" s="105"/>
      <c r="BL193" s="105"/>
      <c r="BM193" s="105"/>
      <c r="BN193" s="51"/>
      <c r="BO193" s="105"/>
      <c r="BP193" s="105"/>
      <c r="BQ193" s="105"/>
      <c r="BR193" s="105"/>
      <c r="BS193" s="51"/>
      <c r="BT193" s="105"/>
      <c r="BU193" s="105"/>
      <c r="BV193" s="105"/>
      <c r="BW193" s="105"/>
      <c r="BX193" s="51"/>
      <c r="BY193" s="5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  <c r="CV193" s="72"/>
      <c r="CW193" s="72"/>
      <c r="CX193" s="72"/>
      <c r="CY193" s="72"/>
      <c r="CZ193" s="72"/>
      <c r="DA193" s="72"/>
      <c r="DB193" s="72"/>
      <c r="DC193" s="72"/>
      <c r="DD193" s="72"/>
      <c r="DE193" s="72"/>
      <c r="DF193" s="72"/>
      <c r="DG193" s="72"/>
      <c r="DH193" s="72"/>
      <c r="DI193" s="72"/>
      <c r="DJ193" s="72"/>
      <c r="DK193" s="72"/>
      <c r="DL193" s="72"/>
      <c r="DM193" s="72"/>
      <c r="DN193" s="72"/>
      <c r="DO193" s="72"/>
      <c r="DP193" s="72"/>
      <c r="DQ193" s="72"/>
    </row>
    <row x14ac:dyDescent="0.25" r="194" customHeight="1" ht="18">
      <c r="A194" s="54"/>
      <c r="B194" s="50"/>
      <c r="C194" s="249"/>
      <c r="D194" s="249"/>
      <c r="E194" s="249"/>
      <c r="F194" s="249"/>
      <c r="G194" s="50"/>
      <c r="H194" s="52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52"/>
      <c r="V194" s="105"/>
      <c r="W194" s="105"/>
      <c r="X194" s="105"/>
      <c r="Y194" s="105"/>
      <c r="Z194" s="51"/>
      <c r="AA194" s="105"/>
      <c r="AB194" s="105"/>
      <c r="AC194" s="105"/>
      <c r="AD194" s="105"/>
      <c r="AE194" s="52"/>
      <c r="AF194" s="105"/>
      <c r="AG194" s="105"/>
      <c r="AH194" s="105"/>
      <c r="AI194" s="105"/>
      <c r="AJ194" s="51"/>
      <c r="AK194" s="105"/>
      <c r="AL194" s="105"/>
      <c r="AM194" s="105"/>
      <c r="AN194" s="105"/>
      <c r="AO194" s="51"/>
      <c r="AP194" s="105"/>
      <c r="AQ194" s="105"/>
      <c r="AR194" s="105"/>
      <c r="AS194" s="105"/>
      <c r="AT194" s="51"/>
      <c r="AU194" s="105"/>
      <c r="AV194" s="105"/>
      <c r="AW194" s="105"/>
      <c r="AX194" s="105"/>
      <c r="AY194" s="51"/>
      <c r="AZ194" s="105"/>
      <c r="BA194" s="105"/>
      <c r="BB194" s="105"/>
      <c r="BC194" s="105"/>
      <c r="BD194" s="51"/>
      <c r="BE194" s="105"/>
      <c r="BF194" s="105"/>
      <c r="BG194" s="105"/>
      <c r="BH194" s="105"/>
      <c r="BI194" s="51"/>
      <c r="BJ194" s="105"/>
      <c r="BK194" s="105"/>
      <c r="BL194" s="105"/>
      <c r="BM194" s="105"/>
      <c r="BN194" s="51"/>
      <c r="BO194" s="105"/>
      <c r="BP194" s="105"/>
      <c r="BQ194" s="105"/>
      <c r="BR194" s="105"/>
      <c r="BS194" s="51"/>
      <c r="BT194" s="105"/>
      <c r="BU194" s="105"/>
      <c r="BV194" s="105"/>
      <c r="BW194" s="105"/>
      <c r="BX194" s="51"/>
      <c r="BY194" s="5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</row>
    <row x14ac:dyDescent="0.25" r="195" customHeight="1" ht="18">
      <c r="A195" s="54"/>
      <c r="B195" s="50"/>
      <c r="C195" s="249"/>
      <c r="D195" s="249"/>
      <c r="E195" s="249"/>
      <c r="F195" s="249"/>
      <c r="G195" s="50"/>
      <c r="H195" s="52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52"/>
      <c r="V195" s="105"/>
      <c r="W195" s="105"/>
      <c r="X195" s="105"/>
      <c r="Y195" s="105"/>
      <c r="Z195" s="51"/>
      <c r="AA195" s="105"/>
      <c r="AB195" s="105"/>
      <c r="AC195" s="105"/>
      <c r="AD195" s="105"/>
      <c r="AE195" s="52"/>
      <c r="AF195" s="105"/>
      <c r="AG195" s="105"/>
      <c r="AH195" s="105"/>
      <c r="AI195" s="105"/>
      <c r="AJ195" s="51"/>
      <c r="AK195" s="105"/>
      <c r="AL195" s="105"/>
      <c r="AM195" s="105"/>
      <c r="AN195" s="105"/>
      <c r="AO195" s="51"/>
      <c r="AP195" s="105"/>
      <c r="AQ195" s="105"/>
      <c r="AR195" s="105"/>
      <c r="AS195" s="105"/>
      <c r="AT195" s="51"/>
      <c r="AU195" s="105"/>
      <c r="AV195" s="105"/>
      <c r="AW195" s="105"/>
      <c r="AX195" s="105"/>
      <c r="AY195" s="51"/>
      <c r="AZ195" s="105"/>
      <c r="BA195" s="105"/>
      <c r="BB195" s="105"/>
      <c r="BC195" s="105"/>
      <c r="BD195" s="51"/>
      <c r="BE195" s="105"/>
      <c r="BF195" s="105"/>
      <c r="BG195" s="105"/>
      <c r="BH195" s="105"/>
      <c r="BI195" s="51"/>
      <c r="BJ195" s="105"/>
      <c r="BK195" s="105"/>
      <c r="BL195" s="105"/>
      <c r="BM195" s="105"/>
      <c r="BN195" s="51"/>
      <c r="BO195" s="105"/>
      <c r="BP195" s="105"/>
      <c r="BQ195" s="105"/>
      <c r="BR195" s="105"/>
      <c r="BS195" s="51"/>
      <c r="BT195" s="105"/>
      <c r="BU195" s="105"/>
      <c r="BV195" s="105"/>
      <c r="BW195" s="105"/>
      <c r="BX195" s="51"/>
      <c r="BY195" s="5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</row>
  </sheetData>
  <mergeCells count="54"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  <mergeCell ref="M1:M2"/>
    <mergeCell ref="N1:N2"/>
    <mergeCell ref="O1:O2"/>
    <mergeCell ref="P1:P2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BY2"/>
    <mergeCell ref="B3:P3"/>
    <mergeCell ref="B6:B8"/>
    <mergeCell ref="C6:C8"/>
    <mergeCell ref="D6:D8"/>
    <mergeCell ref="E6:E8"/>
    <mergeCell ref="F6:F8"/>
    <mergeCell ref="B10:B12"/>
    <mergeCell ref="C10:C12"/>
    <mergeCell ref="D10:D12"/>
    <mergeCell ref="E10:E12"/>
    <mergeCell ref="F10:F12"/>
    <mergeCell ref="B14:B16"/>
    <mergeCell ref="C14:C16"/>
    <mergeCell ref="D14:D16"/>
    <mergeCell ref="E14:E16"/>
    <mergeCell ref="F14:F16"/>
    <mergeCell ref="B18:B21"/>
    <mergeCell ref="C18:C21"/>
    <mergeCell ref="D18:D21"/>
    <mergeCell ref="E18:E21"/>
    <mergeCell ref="F18:F21"/>
    <mergeCell ref="B23:P23"/>
    <mergeCell ref="B26:P26"/>
    <mergeCell ref="B28:C28"/>
    <mergeCell ref="B29:C29"/>
    <mergeCell ref="B30:C30"/>
    <mergeCell ref="B31:C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C275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33" width="19.433571428571426" customWidth="1" bestFit="1"/>
    <col min="2" max="2" style="134" width="45.86214285714286" customWidth="1" bestFit="1"/>
    <col min="3" max="3" style="135" width="13.005" customWidth="1" bestFit="1" hidden="1"/>
    <col min="4" max="4" style="136" width="20.14785714285714" customWidth="1" bestFit="1"/>
    <col min="5" max="5" style="136" width="13.005" customWidth="1" bestFit="1" hidden="1"/>
    <col min="6" max="6" style="136" width="13.005" customWidth="1" bestFit="1" hidden="1"/>
    <col min="7" max="7" style="136" width="13.005" customWidth="1" bestFit="1" hidden="1"/>
    <col min="8" max="8" style="136" width="13.005" customWidth="1" bestFit="1" hidden="1"/>
    <col min="9" max="9" style="136" width="13.005" customWidth="1" bestFit="1" hidden="1"/>
    <col min="10" max="10" style="136" width="13.005" customWidth="1" bestFit="1" hidden="1"/>
    <col min="11" max="11" style="136" width="13.005" customWidth="1" bestFit="1" hidden="1"/>
    <col min="12" max="12" style="136" width="13.005" customWidth="1" bestFit="1" hidden="1"/>
    <col min="13" max="13" style="136" width="13.005" customWidth="1" bestFit="1" hidden="1"/>
    <col min="14" max="14" style="136" width="15.147857142857141" customWidth="1" bestFit="1"/>
    <col min="15" max="15" style="137" width="15.43357142857143" customWidth="1" bestFit="1"/>
    <col min="16" max="16" style="135" width="15.43357142857143" customWidth="1" bestFit="1"/>
    <col min="17" max="17" style="135" width="15.43357142857143" customWidth="1" bestFit="1"/>
    <col min="18" max="18" style="135" width="15.43357142857143" customWidth="1" bestFit="1"/>
    <col min="19" max="19" style="137" width="15.43357142857143" customWidth="1" bestFit="1"/>
    <col min="20" max="20" style="135" width="15.43357142857143" customWidth="1" bestFit="1"/>
    <col min="21" max="21" style="135" width="15.43357142857143" customWidth="1" bestFit="1"/>
    <col min="22" max="22" style="135" width="15.43357142857143" customWidth="1" bestFit="1"/>
    <col min="23" max="23" style="137" width="15.43357142857143" customWidth="1" bestFit="1"/>
    <col min="24" max="24" style="135" width="15.43357142857143" customWidth="1" bestFit="1"/>
    <col min="25" max="25" style="135" width="15.43357142857143" customWidth="1" bestFit="1"/>
    <col min="26" max="26" style="135" width="15.43357142857143" customWidth="1" bestFit="1"/>
    <col min="27" max="27" style="137" width="15.43357142857143" customWidth="1" bestFit="1"/>
    <col min="28" max="28" style="135" width="15.43357142857143" customWidth="1" bestFit="1"/>
    <col min="29" max="29" style="135" width="15.43357142857143" customWidth="1" bestFit="1"/>
    <col min="30" max="30" style="135" width="15.43357142857143" customWidth="1" bestFit="1"/>
    <col min="31" max="31" style="137" width="15.43357142857143" customWidth="1" bestFit="1"/>
    <col min="32" max="32" style="135" width="15.43357142857143" customWidth="1" bestFit="1"/>
    <col min="33" max="33" style="135" width="15.43357142857143" customWidth="1" bestFit="1"/>
    <col min="34" max="34" style="135" width="15.43357142857143" customWidth="1" bestFit="1"/>
    <col min="35" max="35" style="137" width="15.43357142857143" customWidth="1" bestFit="1"/>
    <col min="36" max="36" style="135" width="15.43357142857143" customWidth="1" bestFit="1"/>
    <col min="37" max="37" style="135" width="15.43357142857143" customWidth="1" bestFit="1"/>
    <col min="38" max="38" style="135" width="15.43357142857143" customWidth="1" bestFit="1"/>
    <col min="39" max="39" style="137" width="12.862142857142858" customWidth="1" bestFit="1"/>
    <col min="40" max="40" style="135" width="15.43357142857143" customWidth="1" bestFit="1"/>
    <col min="41" max="41" style="135" width="15.43357142857143" customWidth="1" bestFit="1"/>
    <col min="42" max="42" style="135" width="15.43357142857143" customWidth="1" bestFit="1"/>
    <col min="43" max="43" style="137" width="15.43357142857143" customWidth="1" bestFit="1"/>
    <col min="44" max="44" style="135" width="15.43357142857143" customWidth="1" bestFit="1"/>
    <col min="45" max="45" style="135" width="19.433571428571426" customWidth="1" bestFit="1"/>
    <col min="46" max="46" style="135" width="15.43357142857143" customWidth="1" bestFit="1"/>
    <col min="47" max="47" style="137" width="15.43357142857143" customWidth="1" bestFit="1"/>
    <col min="48" max="48" style="135" width="15.43357142857143" customWidth="1" bestFit="1"/>
    <col min="49" max="49" style="135" width="15.43357142857143" customWidth="1" bestFit="1"/>
    <col min="50" max="50" style="135" width="15.43357142857143" customWidth="1" bestFit="1"/>
    <col min="51" max="51" style="137" width="15.43357142857143" customWidth="1" bestFit="1"/>
    <col min="52" max="52" style="135" width="15.43357142857143" customWidth="1" bestFit="1"/>
    <col min="53" max="53" style="135" width="15.43357142857143" customWidth="1" bestFit="1"/>
    <col min="54" max="54" style="135" width="15.43357142857143" customWidth="1" bestFit="1"/>
    <col min="55" max="55" style="137" width="15.43357142857143" customWidth="1" bestFit="1"/>
    <col min="56" max="56" style="135" width="15.43357142857143" customWidth="1" bestFit="1"/>
    <col min="57" max="57" style="135" width="15.43357142857143" customWidth="1" bestFit="1"/>
    <col min="58" max="58" style="135" width="15.43357142857143" customWidth="1" bestFit="1"/>
    <col min="59" max="59" style="137" width="15.43357142857143" customWidth="1" bestFit="1"/>
    <col min="60" max="60" style="135" width="15.43357142857143" customWidth="1" bestFit="1"/>
    <col min="61" max="61" style="135" width="15.43357142857143" customWidth="1" bestFit="1"/>
    <col min="62" max="62" style="135" width="15.43357142857143" customWidth="1" bestFit="1"/>
    <col min="63" max="63" style="138" width="15.43357142857143" customWidth="1" bestFit="1"/>
    <col min="64" max="64" style="135" width="15.43357142857143" customWidth="1" bestFit="1"/>
    <col min="65" max="65" style="135" width="15.43357142857143" customWidth="1" bestFit="1"/>
    <col min="66" max="66" style="135" width="15.43357142857143" customWidth="1" bestFit="1"/>
    <col min="67" max="67" style="135" width="15.43357142857143" customWidth="1" bestFit="1"/>
    <col min="68" max="68" style="138" width="15.43357142857143" customWidth="1" bestFit="1"/>
    <col min="69" max="69" style="135" width="15.43357142857143" customWidth="1" bestFit="1"/>
    <col min="70" max="70" style="135" width="15.43357142857143" customWidth="1" bestFit="1"/>
    <col min="71" max="71" style="139" width="15.43357142857143" customWidth="1" bestFit="1"/>
    <col min="72" max="72" style="138" width="15.43357142857143" customWidth="1" bestFit="1"/>
    <col min="73" max="73" style="138" width="15.43357142857143" customWidth="1" bestFit="1"/>
    <col min="74" max="74" style="135" width="15.43357142857143" customWidth="1" bestFit="1"/>
    <col min="75" max="75" style="135" width="15.43357142857143" customWidth="1" bestFit="1"/>
    <col min="76" max="76" style="139" width="15.43357142857143" customWidth="1" bestFit="1"/>
    <col min="77" max="77" style="135" width="15.43357142857143" customWidth="1" bestFit="1"/>
    <col min="78" max="78" style="139" width="15.43357142857143" customWidth="1" bestFit="1"/>
    <col min="79" max="79" style="135" width="15.43357142857143" customWidth="1" bestFit="1"/>
    <col min="80" max="80" style="135" width="15.43357142857143" customWidth="1" bestFit="1"/>
    <col min="81" max="81" style="140" width="15.43357142857143" customWidth="1" bestFit="1"/>
    <col min="82" max="82" style="140" width="15.43357142857143" customWidth="1" bestFit="1"/>
    <col min="83" max="83" style="139" width="15.43357142857143" customWidth="1" bestFit="1"/>
    <col min="84" max="84" style="135" width="15.43357142857143" customWidth="1" bestFit="1"/>
    <col min="85" max="85" style="135" width="15.43357142857143" customWidth="1" bestFit="1"/>
    <col min="86" max="86" style="135" width="15.43357142857143" customWidth="1" bestFit="1"/>
    <col min="87" max="87" style="135" width="15.43357142857143" customWidth="1" bestFit="1"/>
    <col min="88" max="88" style="139" width="15.43357142857143" customWidth="1" bestFit="1"/>
    <col min="89" max="89" style="135" width="15.43357142857143" customWidth="1" bestFit="1"/>
    <col min="90" max="90" style="135" width="15.43357142857143" customWidth="1" bestFit="1"/>
    <col min="91" max="91" style="139" width="15.43357142857143" customWidth="1" bestFit="1"/>
    <col min="92" max="92" style="139" width="15.43357142857143" customWidth="1" bestFit="1"/>
    <col min="93" max="93" style="139" width="15.43357142857143" customWidth="1" bestFit="1"/>
    <col min="94" max="94" style="135" width="15.43357142857143" customWidth="1" bestFit="1"/>
    <col min="95" max="95" style="139" width="15.43357142857143" customWidth="1" bestFit="1"/>
    <col min="96" max="96" style="139" width="15.43357142857143" customWidth="1" bestFit="1"/>
    <col min="97" max="97" style="135" width="15.43357142857143" customWidth="1" bestFit="1"/>
    <col min="98" max="98" style="139" width="15.43357142857143" customWidth="1" bestFit="1"/>
    <col min="99" max="99" style="135" width="15.43357142857143" customWidth="1" bestFit="1"/>
    <col min="100" max="100" style="135" width="15.43357142857143" customWidth="1" bestFit="1"/>
    <col min="101" max="101" style="135" width="15.43357142857143" customWidth="1" bestFit="1"/>
    <col min="102" max="102" style="135" width="15.43357142857143" customWidth="1" bestFit="1"/>
    <col min="103" max="103" style="139" width="15.43357142857143" customWidth="1" bestFit="1"/>
    <col min="104" max="104" style="139" width="15.43357142857143" customWidth="1" bestFit="1"/>
    <col min="105" max="105" style="139" width="15.43357142857143" customWidth="1" bestFit="1"/>
    <col min="106" max="106" style="139" width="15.43357142857143" customWidth="1" bestFit="1"/>
    <col min="107" max="107" style="137" width="124.43357142857143" customWidth="1" bestFit="1"/>
  </cols>
  <sheetData>
    <row x14ac:dyDescent="0.25" r="1" customHeight="1" ht="28.5" customFormat="1" s="1">
      <c r="A1" s="2" t="s">
        <v>0</v>
      </c>
      <c r="B1" s="3" t="s">
        <v>1</v>
      </c>
      <c r="C1" s="4"/>
      <c r="D1" s="5" t="s">
        <v>2</v>
      </c>
      <c r="E1" s="4"/>
      <c r="F1" s="4"/>
      <c r="G1" s="5" t="s">
        <v>3</v>
      </c>
      <c r="H1" s="4"/>
      <c r="I1" s="4"/>
      <c r="J1" s="5" t="s">
        <v>4</v>
      </c>
      <c r="K1" s="5" t="s">
        <v>5</v>
      </c>
      <c r="L1" s="6" t="s">
        <v>6</v>
      </c>
      <c r="M1" s="5" t="s">
        <v>7</v>
      </c>
      <c r="N1" s="7" t="s">
        <v>8</v>
      </c>
      <c r="O1" s="8"/>
      <c r="P1" s="9"/>
      <c r="Q1" s="10"/>
      <c r="R1" s="7" t="s">
        <v>9</v>
      </c>
      <c r="S1" s="8"/>
      <c r="T1" s="9"/>
      <c r="U1" s="10"/>
      <c r="V1" s="7" t="s">
        <v>10</v>
      </c>
      <c r="W1" s="8"/>
      <c r="X1" s="9"/>
      <c r="Y1" s="10"/>
      <c r="Z1" s="7" t="s">
        <v>11</v>
      </c>
      <c r="AA1" s="8"/>
      <c r="AB1" s="10"/>
      <c r="AC1" s="9"/>
      <c r="AD1" s="7" t="s">
        <v>12</v>
      </c>
      <c r="AE1" s="8"/>
      <c r="AF1" s="10"/>
      <c r="AG1" s="9"/>
      <c r="AH1" s="7" t="s">
        <v>13</v>
      </c>
      <c r="AI1" s="8"/>
      <c r="AJ1" s="10"/>
      <c r="AK1" s="9"/>
      <c r="AL1" s="7" t="s">
        <v>14</v>
      </c>
      <c r="AM1" s="8"/>
      <c r="AN1" s="10"/>
      <c r="AO1" s="9"/>
      <c r="AP1" s="7" t="s">
        <v>15</v>
      </c>
      <c r="AQ1" s="8"/>
      <c r="AR1" s="10"/>
      <c r="AS1" s="9"/>
      <c r="AT1" s="7" t="s">
        <v>16</v>
      </c>
      <c r="AU1" s="8"/>
      <c r="AV1" s="10"/>
      <c r="AW1" s="9"/>
      <c r="AX1" s="7" t="s">
        <v>17</v>
      </c>
      <c r="AY1" s="8"/>
      <c r="AZ1" s="10"/>
      <c r="BA1" s="9"/>
      <c r="BB1" s="7" t="s">
        <v>18</v>
      </c>
      <c r="BC1" s="8"/>
      <c r="BD1" s="9"/>
      <c r="BE1" s="10"/>
      <c r="BF1" s="7" t="s">
        <v>19</v>
      </c>
      <c r="BG1" s="8"/>
      <c r="BH1" s="9"/>
      <c r="BI1" s="10"/>
      <c r="BJ1" s="11">
        <v>44562</v>
      </c>
      <c r="BK1" s="12"/>
      <c r="BL1" s="12"/>
      <c r="BM1" s="12"/>
      <c r="BN1" s="13"/>
      <c r="BO1" s="11">
        <v>44593</v>
      </c>
      <c r="BP1" s="12"/>
      <c r="BQ1" s="12"/>
      <c r="BR1" s="12"/>
      <c r="BS1" s="13"/>
      <c r="BT1" s="11">
        <v>44621</v>
      </c>
      <c r="BU1" s="12"/>
      <c r="BV1" s="12"/>
      <c r="BW1" s="12"/>
      <c r="BX1" s="13"/>
      <c r="BY1" s="11">
        <v>44652</v>
      </c>
      <c r="BZ1" s="12"/>
      <c r="CA1" s="12"/>
      <c r="CB1" s="12"/>
      <c r="CC1" s="13"/>
      <c r="CD1" s="11">
        <v>44682</v>
      </c>
      <c r="CE1" s="12"/>
      <c r="CF1" s="12"/>
      <c r="CG1" s="12"/>
      <c r="CH1" s="13"/>
      <c r="CI1" s="11">
        <v>44713</v>
      </c>
      <c r="CJ1" s="12"/>
      <c r="CK1" s="12"/>
      <c r="CL1" s="12"/>
      <c r="CM1" s="13"/>
      <c r="CN1" s="11">
        <v>44743</v>
      </c>
      <c r="CO1" s="12"/>
      <c r="CP1" s="12"/>
      <c r="CQ1" s="12"/>
      <c r="CR1" s="13"/>
      <c r="CS1" s="11">
        <v>44774</v>
      </c>
      <c r="CT1" s="12"/>
      <c r="CU1" s="12"/>
      <c r="CV1" s="12"/>
      <c r="CW1" s="13"/>
      <c r="CX1" s="11">
        <v>44896</v>
      </c>
      <c r="CY1" s="12"/>
      <c r="CZ1" s="12"/>
      <c r="DA1" s="12"/>
      <c r="DB1" s="13"/>
      <c r="DC1" s="14" t="s">
        <v>20</v>
      </c>
    </row>
    <row x14ac:dyDescent="0.25" r="2" customHeight="1" ht="28.5" customFormat="1" s="1">
      <c r="A2" s="15"/>
      <c r="B2" s="16"/>
      <c r="C2" s="17" t="s">
        <v>21</v>
      </c>
      <c r="D2" s="18"/>
      <c r="E2" s="18"/>
      <c r="F2" s="18"/>
      <c r="G2" s="18"/>
      <c r="H2" s="18"/>
      <c r="I2" s="18"/>
      <c r="J2" s="18"/>
      <c r="K2" s="18"/>
      <c r="L2" s="19"/>
      <c r="M2" s="18"/>
      <c r="N2" s="20" t="s">
        <v>22</v>
      </c>
      <c r="O2" s="21" t="s">
        <v>23</v>
      </c>
      <c r="P2" s="20" t="s">
        <v>24</v>
      </c>
      <c r="Q2" s="20" t="s">
        <v>25</v>
      </c>
      <c r="R2" s="20" t="s">
        <v>22</v>
      </c>
      <c r="S2" s="21" t="s">
        <v>23</v>
      </c>
      <c r="T2" s="20" t="s">
        <v>24</v>
      </c>
      <c r="U2" s="20" t="s">
        <v>25</v>
      </c>
      <c r="V2" s="20" t="s">
        <v>22</v>
      </c>
      <c r="W2" s="21" t="s">
        <v>23</v>
      </c>
      <c r="X2" s="20" t="s">
        <v>24</v>
      </c>
      <c r="Y2" s="20" t="s">
        <v>25</v>
      </c>
      <c r="Z2" s="20" t="s">
        <v>26</v>
      </c>
      <c r="AA2" s="21" t="s">
        <v>23</v>
      </c>
      <c r="AB2" s="20" t="s">
        <v>27</v>
      </c>
      <c r="AC2" s="20" t="s">
        <v>25</v>
      </c>
      <c r="AD2" s="20" t="s">
        <v>26</v>
      </c>
      <c r="AE2" s="21" t="s">
        <v>23</v>
      </c>
      <c r="AF2" s="20" t="s">
        <v>27</v>
      </c>
      <c r="AG2" s="20" t="s">
        <v>25</v>
      </c>
      <c r="AH2" s="20" t="s">
        <v>26</v>
      </c>
      <c r="AI2" s="21" t="s">
        <v>23</v>
      </c>
      <c r="AJ2" s="20" t="s">
        <v>27</v>
      </c>
      <c r="AK2" s="20" t="s">
        <v>25</v>
      </c>
      <c r="AL2" s="20" t="s">
        <v>26</v>
      </c>
      <c r="AM2" s="21" t="s">
        <v>23</v>
      </c>
      <c r="AN2" s="20" t="s">
        <v>27</v>
      </c>
      <c r="AO2" s="20" t="s">
        <v>25</v>
      </c>
      <c r="AP2" s="20" t="s">
        <v>26</v>
      </c>
      <c r="AQ2" s="21" t="s">
        <v>23</v>
      </c>
      <c r="AR2" s="20" t="s">
        <v>27</v>
      </c>
      <c r="AS2" s="20" t="s">
        <v>25</v>
      </c>
      <c r="AT2" s="20" t="s">
        <v>26</v>
      </c>
      <c r="AU2" s="21" t="s">
        <v>23</v>
      </c>
      <c r="AV2" s="20" t="s">
        <v>27</v>
      </c>
      <c r="AW2" s="20" t="s">
        <v>25</v>
      </c>
      <c r="AX2" s="20" t="s">
        <v>26</v>
      </c>
      <c r="AY2" s="21" t="s">
        <v>23</v>
      </c>
      <c r="AZ2" s="20" t="s">
        <v>27</v>
      </c>
      <c r="BA2" s="20" t="s">
        <v>25</v>
      </c>
      <c r="BB2" s="20" t="s">
        <v>26</v>
      </c>
      <c r="BC2" s="21" t="s">
        <v>23</v>
      </c>
      <c r="BD2" s="20" t="s">
        <v>27</v>
      </c>
      <c r="BE2" s="20" t="s">
        <v>25</v>
      </c>
      <c r="BF2" s="20" t="s">
        <v>26</v>
      </c>
      <c r="BG2" s="21" t="s">
        <v>23</v>
      </c>
      <c r="BH2" s="20" t="s">
        <v>27</v>
      </c>
      <c r="BI2" s="20" t="s">
        <v>25</v>
      </c>
      <c r="BJ2" s="20" t="s">
        <v>26</v>
      </c>
      <c r="BK2" s="22" t="s">
        <v>23</v>
      </c>
      <c r="BL2" s="20" t="s">
        <v>27</v>
      </c>
      <c r="BM2" s="20" t="s">
        <v>28</v>
      </c>
      <c r="BN2" s="20" t="s">
        <v>25</v>
      </c>
      <c r="BO2" s="20" t="s">
        <v>26</v>
      </c>
      <c r="BP2" s="22" t="s">
        <v>23</v>
      </c>
      <c r="BQ2" s="20" t="s">
        <v>27</v>
      </c>
      <c r="BR2" s="20" t="s">
        <v>28</v>
      </c>
      <c r="BS2" s="23" t="s">
        <v>25</v>
      </c>
      <c r="BT2" s="22" t="s">
        <v>26</v>
      </c>
      <c r="BU2" s="22" t="s">
        <v>23</v>
      </c>
      <c r="BV2" s="20" t="s">
        <v>27</v>
      </c>
      <c r="BW2" s="20" t="s">
        <v>28</v>
      </c>
      <c r="BX2" s="23" t="s">
        <v>25</v>
      </c>
      <c r="BY2" s="20" t="s">
        <v>26</v>
      </c>
      <c r="BZ2" s="23" t="s">
        <v>23</v>
      </c>
      <c r="CA2" s="20" t="s">
        <v>27</v>
      </c>
      <c r="CB2" s="20" t="s">
        <v>28</v>
      </c>
      <c r="CC2" s="24" t="s">
        <v>25</v>
      </c>
      <c r="CD2" s="24" t="s">
        <v>26</v>
      </c>
      <c r="CE2" s="23" t="s">
        <v>23</v>
      </c>
      <c r="CF2" s="20" t="s">
        <v>27</v>
      </c>
      <c r="CG2" s="20" t="s">
        <v>28</v>
      </c>
      <c r="CH2" s="20" t="s">
        <v>25</v>
      </c>
      <c r="CI2" s="20" t="s">
        <v>26</v>
      </c>
      <c r="CJ2" s="23" t="s">
        <v>23</v>
      </c>
      <c r="CK2" s="20" t="s">
        <v>27</v>
      </c>
      <c r="CL2" s="20" t="s">
        <v>28</v>
      </c>
      <c r="CM2" s="23" t="s">
        <v>25</v>
      </c>
      <c r="CN2" s="23" t="s">
        <v>26</v>
      </c>
      <c r="CO2" s="23" t="s">
        <v>23</v>
      </c>
      <c r="CP2" s="20" t="s">
        <v>27</v>
      </c>
      <c r="CQ2" s="23" t="s">
        <v>28</v>
      </c>
      <c r="CR2" s="23" t="s">
        <v>25</v>
      </c>
      <c r="CS2" s="20" t="s">
        <v>26</v>
      </c>
      <c r="CT2" s="23" t="s">
        <v>23</v>
      </c>
      <c r="CU2" s="20" t="s">
        <v>27</v>
      </c>
      <c r="CV2" s="20" t="s">
        <v>28</v>
      </c>
      <c r="CW2" s="20" t="s">
        <v>25</v>
      </c>
      <c r="CX2" s="20" t="s">
        <v>26</v>
      </c>
      <c r="CY2" s="23" t="s">
        <v>23</v>
      </c>
      <c r="CZ2" s="23" t="s">
        <v>27</v>
      </c>
      <c r="DA2" s="23" t="s">
        <v>28</v>
      </c>
      <c r="DB2" s="23" t="s">
        <v>25</v>
      </c>
      <c r="DC2" s="21"/>
    </row>
    <row x14ac:dyDescent="0.25" r="3" customHeight="1" ht="122.25" customFormat="1" s="1">
      <c r="A3" s="25"/>
      <c r="B3" s="26"/>
      <c r="C3" s="27"/>
      <c r="D3" s="27"/>
      <c r="E3" s="27"/>
      <c r="F3" s="27" t="s">
        <v>29</v>
      </c>
      <c r="G3" s="27"/>
      <c r="H3" s="27" t="s">
        <v>30</v>
      </c>
      <c r="I3" s="27" t="s">
        <v>31</v>
      </c>
      <c r="J3" s="27"/>
      <c r="K3" s="18"/>
      <c r="L3" s="19"/>
      <c r="M3" s="18"/>
      <c r="N3" s="18" t="s">
        <v>32</v>
      </c>
      <c r="O3" s="16"/>
      <c r="P3" s="18" t="s">
        <v>33</v>
      </c>
      <c r="Q3" s="18" t="s">
        <v>34</v>
      </c>
      <c r="R3" s="28" t="s">
        <v>32</v>
      </c>
      <c r="S3" s="16"/>
      <c r="T3" s="18" t="s">
        <v>35</v>
      </c>
      <c r="U3" s="18" t="s">
        <v>34</v>
      </c>
      <c r="V3" s="28" t="s">
        <v>32</v>
      </c>
      <c r="W3" s="16"/>
      <c r="X3" s="18" t="s">
        <v>33</v>
      </c>
      <c r="Y3" s="18" t="s">
        <v>34</v>
      </c>
      <c r="Z3" s="28" t="s">
        <v>32</v>
      </c>
      <c r="AA3" s="16"/>
      <c r="AB3" s="18" t="s">
        <v>33</v>
      </c>
      <c r="AC3" s="18" t="s">
        <v>34</v>
      </c>
      <c r="AD3" s="28" t="s">
        <v>32</v>
      </c>
      <c r="AE3" s="16"/>
      <c r="AF3" s="18" t="s">
        <v>33</v>
      </c>
      <c r="AG3" s="18" t="s">
        <v>34</v>
      </c>
      <c r="AH3" s="28" t="s">
        <v>32</v>
      </c>
      <c r="AI3" s="16"/>
      <c r="AJ3" s="18" t="s">
        <v>33</v>
      </c>
      <c r="AK3" s="18" t="s">
        <v>34</v>
      </c>
      <c r="AL3" s="28" t="s">
        <v>32</v>
      </c>
      <c r="AM3" s="16"/>
      <c r="AN3" s="18" t="s">
        <v>33</v>
      </c>
      <c r="AO3" s="18" t="s">
        <v>34</v>
      </c>
      <c r="AP3" s="28" t="s">
        <v>32</v>
      </c>
      <c r="AQ3" s="16"/>
      <c r="AR3" s="18" t="s">
        <v>33</v>
      </c>
      <c r="AS3" s="18" t="s">
        <v>34</v>
      </c>
      <c r="AT3" s="28" t="s">
        <v>32</v>
      </c>
      <c r="AU3" s="16"/>
      <c r="AV3" s="18" t="s">
        <v>33</v>
      </c>
      <c r="AW3" s="18" t="s">
        <v>34</v>
      </c>
      <c r="AX3" s="28" t="s">
        <v>32</v>
      </c>
      <c r="AY3" s="16"/>
      <c r="AZ3" s="18" t="s">
        <v>33</v>
      </c>
      <c r="BA3" s="18" t="s">
        <v>34</v>
      </c>
      <c r="BB3" s="28" t="s">
        <v>32</v>
      </c>
      <c r="BC3" s="16"/>
      <c r="BD3" s="18" t="s">
        <v>33</v>
      </c>
      <c r="BE3" s="18" t="s">
        <v>34</v>
      </c>
      <c r="BF3" s="28" t="s">
        <v>32</v>
      </c>
      <c r="BG3" s="16"/>
      <c r="BH3" s="18" t="s">
        <v>33</v>
      </c>
      <c r="BI3" s="18" t="s">
        <v>34</v>
      </c>
      <c r="BJ3" s="28" t="s">
        <v>32</v>
      </c>
      <c r="BK3" s="29"/>
      <c r="BL3" s="18" t="s">
        <v>33</v>
      </c>
      <c r="BM3" s="18"/>
      <c r="BN3" s="18" t="s">
        <v>34</v>
      </c>
      <c r="BO3" s="28" t="s">
        <v>32</v>
      </c>
      <c r="BP3" s="29"/>
      <c r="BQ3" s="18" t="s">
        <v>33</v>
      </c>
      <c r="BR3" s="18"/>
      <c r="BS3" s="30" t="s">
        <v>34</v>
      </c>
      <c r="BT3" s="31" t="s">
        <v>32</v>
      </c>
      <c r="BU3" s="29"/>
      <c r="BV3" s="18" t="s">
        <v>33</v>
      </c>
      <c r="BW3" s="18"/>
      <c r="BX3" s="30" t="s">
        <v>34</v>
      </c>
      <c r="BY3" s="28" t="s">
        <v>32</v>
      </c>
      <c r="BZ3" s="30"/>
      <c r="CA3" s="18" t="s">
        <v>33</v>
      </c>
      <c r="CB3" s="18"/>
      <c r="CC3" s="32" t="s">
        <v>34</v>
      </c>
      <c r="CD3" s="33" t="s">
        <v>32</v>
      </c>
      <c r="CE3" s="30"/>
      <c r="CF3" s="18" t="s">
        <v>33</v>
      </c>
      <c r="CG3" s="18"/>
      <c r="CH3" s="18" t="s">
        <v>34</v>
      </c>
      <c r="CI3" s="28" t="s">
        <v>32</v>
      </c>
      <c r="CJ3" s="30"/>
      <c r="CK3" s="18" t="s">
        <v>33</v>
      </c>
      <c r="CL3" s="18"/>
      <c r="CM3" s="30" t="s">
        <v>34</v>
      </c>
      <c r="CN3" s="34" t="s">
        <v>32</v>
      </c>
      <c r="CO3" s="30"/>
      <c r="CP3" s="18" t="s">
        <v>33</v>
      </c>
      <c r="CQ3" s="18"/>
      <c r="CR3" s="30" t="s">
        <v>34</v>
      </c>
      <c r="CS3" s="28" t="s">
        <v>32</v>
      </c>
      <c r="CT3" s="30"/>
      <c r="CU3" s="18" t="s">
        <v>33</v>
      </c>
      <c r="CV3" s="18"/>
      <c r="CW3" s="18" t="s">
        <v>34</v>
      </c>
      <c r="CX3" s="28" t="s">
        <v>32</v>
      </c>
      <c r="CY3" s="30"/>
      <c r="CZ3" s="30" t="s">
        <v>33</v>
      </c>
      <c r="DA3" s="18"/>
      <c r="DB3" s="30" t="s">
        <v>34</v>
      </c>
      <c r="DC3" s="16"/>
    </row>
    <row x14ac:dyDescent="0.25" r="4" customHeight="1" ht="18">
      <c r="A4" s="35" t="s">
        <v>36</v>
      </c>
      <c r="B4" s="36"/>
      <c r="C4" s="37"/>
      <c r="D4" s="36"/>
      <c r="E4" s="36"/>
      <c r="F4" s="36"/>
      <c r="G4" s="36"/>
      <c r="H4" s="36"/>
      <c r="I4" s="36"/>
      <c r="J4" s="36"/>
      <c r="K4" s="38"/>
      <c r="L4" s="39"/>
      <c r="M4" s="38"/>
      <c r="N4" s="40"/>
      <c r="O4" s="41"/>
      <c r="P4" s="40"/>
      <c r="Q4" s="40"/>
      <c r="R4" s="42"/>
      <c r="S4" s="41"/>
      <c r="T4" s="40"/>
      <c r="U4" s="40"/>
      <c r="V4" s="42"/>
      <c r="W4" s="41"/>
      <c r="X4" s="40"/>
      <c r="Y4" s="40"/>
      <c r="Z4" s="42"/>
      <c r="AA4" s="41"/>
      <c r="AB4" s="40"/>
      <c r="AC4" s="40"/>
      <c r="AD4" s="43"/>
      <c r="AE4" s="44"/>
      <c r="AF4" s="40"/>
      <c r="AG4" s="40"/>
      <c r="AH4" s="42"/>
      <c r="AI4" s="41"/>
      <c r="AJ4" s="40"/>
      <c r="AK4" s="40"/>
      <c r="AL4" s="42"/>
      <c r="AM4" s="41"/>
      <c r="AN4" s="40"/>
      <c r="AO4" s="40"/>
      <c r="AP4" s="42"/>
      <c r="AQ4" s="41"/>
      <c r="AR4" s="40"/>
      <c r="AS4" s="40"/>
      <c r="AT4" s="42"/>
      <c r="AU4" s="41"/>
      <c r="AV4" s="40"/>
      <c r="AW4" s="40"/>
      <c r="AX4" s="40"/>
      <c r="AY4" s="41"/>
      <c r="AZ4" s="40"/>
      <c r="BA4" s="40"/>
      <c r="BB4" s="40"/>
      <c r="BC4" s="41"/>
      <c r="BD4" s="40"/>
      <c r="BE4" s="40"/>
      <c r="BF4" s="40"/>
      <c r="BG4" s="41"/>
      <c r="BH4" s="40"/>
      <c r="BI4" s="40"/>
      <c r="BJ4" s="40"/>
      <c r="BK4" s="45"/>
      <c r="BL4" s="40"/>
      <c r="BM4" s="40"/>
      <c r="BN4" s="40"/>
      <c r="BO4" s="40"/>
      <c r="BP4" s="45"/>
      <c r="BQ4" s="40"/>
      <c r="BR4" s="40"/>
      <c r="BS4" s="46"/>
      <c r="BT4" s="45"/>
      <c r="BU4" s="45"/>
      <c r="BV4" s="40"/>
      <c r="BW4" s="40"/>
      <c r="BX4" s="46"/>
      <c r="BY4" s="40"/>
      <c r="BZ4" s="46"/>
      <c r="CA4" s="40"/>
      <c r="CB4" s="40"/>
      <c r="CC4" s="47"/>
      <c r="CD4" s="47"/>
      <c r="CE4" s="46"/>
      <c r="CF4" s="40"/>
      <c r="CG4" s="40"/>
      <c r="CH4" s="40"/>
      <c r="CI4" s="40"/>
      <c r="CJ4" s="46"/>
      <c r="CK4" s="40"/>
      <c r="CL4" s="40"/>
      <c r="CM4" s="46"/>
      <c r="CN4" s="46"/>
      <c r="CO4" s="46"/>
      <c r="CP4" s="40"/>
      <c r="CQ4" s="40"/>
      <c r="CR4" s="46"/>
      <c r="CS4" s="40"/>
      <c r="CT4" s="46"/>
      <c r="CU4" s="40"/>
      <c r="CV4" s="40"/>
      <c r="CW4" s="40"/>
      <c r="CX4" s="40"/>
      <c r="CY4" s="46"/>
      <c r="CZ4" s="46"/>
      <c r="DA4" s="40"/>
      <c r="DB4" s="46"/>
      <c r="DC4" s="48"/>
    </row>
    <row x14ac:dyDescent="0.25" r="5" customHeight="1" ht="18">
      <c r="A5" s="49" t="s">
        <v>0</v>
      </c>
      <c r="B5" s="50"/>
      <c r="C5" s="51"/>
      <c r="D5" s="52"/>
      <c r="E5" s="52"/>
      <c r="F5" s="52"/>
      <c r="G5" s="52"/>
      <c r="H5" s="52"/>
      <c r="I5" s="52"/>
      <c r="J5" s="52"/>
      <c r="K5" s="52"/>
      <c r="L5" s="53"/>
      <c r="M5" s="52"/>
      <c r="N5" s="52"/>
      <c r="O5" s="54"/>
      <c r="P5" s="52"/>
      <c r="Q5" s="51"/>
      <c r="R5" s="55"/>
      <c r="S5" s="54"/>
      <c r="T5" s="52"/>
      <c r="U5" s="52"/>
      <c r="V5" s="55"/>
      <c r="W5" s="54"/>
      <c r="X5" s="51"/>
      <c r="Y5" s="51"/>
      <c r="Z5" s="55"/>
      <c r="AA5" s="54"/>
      <c r="AB5" s="52"/>
      <c r="AC5" s="51"/>
      <c r="AD5" s="56"/>
      <c r="AE5" s="57"/>
      <c r="AF5" s="51"/>
      <c r="AG5" s="51"/>
      <c r="AH5" s="55"/>
      <c r="AI5" s="54"/>
      <c r="AJ5" s="52"/>
      <c r="AK5" s="52"/>
      <c r="AL5" s="55"/>
      <c r="AM5" s="54"/>
      <c r="AN5" s="51"/>
      <c r="AO5" s="51"/>
      <c r="AP5" s="55"/>
      <c r="AQ5" s="54"/>
      <c r="AR5" s="52"/>
      <c r="AS5" s="52"/>
      <c r="AT5" s="55"/>
      <c r="AU5" s="54"/>
      <c r="AV5" s="51"/>
      <c r="AW5" s="58"/>
      <c r="AX5" s="51"/>
      <c r="AY5" s="54"/>
      <c r="AZ5" s="51"/>
      <c r="BA5" s="51"/>
      <c r="BB5" s="51"/>
      <c r="BC5" s="54"/>
      <c r="BD5" s="51"/>
      <c r="BE5" s="51"/>
      <c r="BF5" s="51"/>
      <c r="BG5" s="54"/>
      <c r="BH5" s="51"/>
      <c r="BI5" s="51"/>
      <c r="BJ5" s="51"/>
      <c r="BK5" s="59"/>
      <c r="BL5" s="51"/>
      <c r="BM5" s="51"/>
      <c r="BN5" s="51"/>
      <c r="BO5" s="51"/>
      <c r="BP5" s="59"/>
      <c r="BQ5" s="51"/>
      <c r="BR5" s="51"/>
      <c r="BS5" s="60"/>
      <c r="BT5" s="59"/>
      <c r="BU5" s="59"/>
      <c r="BV5" s="51"/>
      <c r="BW5" s="51"/>
      <c r="BX5" s="60"/>
      <c r="BY5" s="51"/>
      <c r="BZ5" s="60"/>
      <c r="CA5" s="51"/>
      <c r="CB5" s="51"/>
      <c r="CC5" s="61"/>
      <c r="CD5" s="61"/>
      <c r="CE5" s="60"/>
      <c r="CF5" s="51"/>
      <c r="CG5" s="51"/>
      <c r="CH5" s="51"/>
      <c r="CI5" s="51"/>
      <c r="CJ5" s="60"/>
      <c r="CK5" s="51"/>
      <c r="CL5" s="51"/>
      <c r="CM5" s="60"/>
      <c r="CN5" s="60"/>
      <c r="CO5" s="60"/>
      <c r="CP5" s="51"/>
      <c r="CQ5" s="60"/>
      <c r="CR5" s="60"/>
      <c r="CS5" s="51"/>
      <c r="CT5" s="60"/>
      <c r="CU5" s="51"/>
      <c r="CV5" s="51"/>
      <c r="CW5" s="51"/>
      <c r="CX5" s="51"/>
      <c r="CY5" s="60"/>
      <c r="CZ5" s="60"/>
      <c r="DA5" s="60"/>
      <c r="DB5" s="60"/>
      <c r="DC5" s="54"/>
    </row>
    <row x14ac:dyDescent="0.25" r="6" customHeight="1" ht="18">
      <c r="A6" s="49" t="s">
        <v>37</v>
      </c>
      <c r="B6" s="62" t="s">
        <v>38</v>
      </c>
      <c r="C6" s="52">
        <v>1482238</v>
      </c>
      <c r="D6" s="52">
        <v>1518519</v>
      </c>
      <c r="E6" s="52"/>
      <c r="F6" s="52">
        <f>G6-C6</f>
      </c>
      <c r="G6" s="63">
        <f>SUM(N6,R6,V6,Z6,AD6,AH6,AL6,AP6,AT6,AX6,BB6,BF6)</f>
      </c>
      <c r="H6" s="63">
        <f>SUM(N6,R6,V6,AD6,AH6,AL6,AP6,AT6,AX6,BB6,BF6,BJ6,BO6)</f>
      </c>
      <c r="I6" s="52">
        <f>BH6</f>
      </c>
      <c r="J6" s="64">
        <f>D6-G6</f>
      </c>
      <c r="K6" s="52">
        <f>SUM(M6-G6)</f>
      </c>
      <c r="L6" s="65">
        <f>D6-M6</f>
      </c>
      <c r="M6" s="52">
        <f>SUM(P6,T6,X6,AB6,AF6,AJ6,AN6,AR6,AV6,AZ6,BD6,BH6,BL6)</f>
      </c>
      <c r="N6" s="52">
        <v>1165517.73</v>
      </c>
      <c r="O6" s="62" t="s">
        <v>39</v>
      </c>
      <c r="P6" s="52">
        <v>353001.27</v>
      </c>
      <c r="Q6" s="52">
        <f>P6-R6</f>
      </c>
      <c r="R6" s="55">
        <v>351633.9</v>
      </c>
      <c r="S6" s="62" t="s">
        <v>40</v>
      </c>
      <c r="T6" s="52"/>
      <c r="U6" s="52"/>
      <c r="V6" s="55">
        <v>-34913.78</v>
      </c>
      <c r="W6" s="62" t="s">
        <v>41</v>
      </c>
      <c r="X6" s="52"/>
      <c r="Y6" s="52"/>
      <c r="Z6" s="55"/>
      <c r="AA6" s="62"/>
      <c r="AB6" s="52"/>
      <c r="AC6" s="52"/>
      <c r="AD6" s="56"/>
      <c r="AE6" s="57"/>
      <c r="AF6" s="51"/>
      <c r="AG6" s="51"/>
      <c r="AH6" s="55"/>
      <c r="AI6" s="54"/>
      <c r="AJ6" s="52"/>
      <c r="AK6" s="52"/>
      <c r="AL6" s="55"/>
      <c r="AM6" s="54"/>
      <c r="AN6" s="51"/>
      <c r="AO6" s="51"/>
      <c r="AP6" s="55"/>
      <c r="AQ6" s="54"/>
      <c r="AR6" s="52"/>
      <c r="AS6" s="52"/>
      <c r="AT6" s="55"/>
      <c r="AU6" s="54"/>
      <c r="AV6" s="51"/>
      <c r="AW6" s="58"/>
      <c r="AX6" s="51"/>
      <c r="AY6" s="54"/>
      <c r="AZ6" s="51"/>
      <c r="BA6" s="51"/>
      <c r="BB6" s="51"/>
      <c r="BC6" s="54"/>
      <c r="BD6" s="51"/>
      <c r="BE6" s="51"/>
      <c r="BF6" s="51"/>
      <c r="BG6" s="54"/>
      <c r="BH6" s="51"/>
      <c r="BI6" s="51"/>
      <c r="BJ6" s="51"/>
      <c r="BK6" s="59"/>
      <c r="BL6" s="51"/>
      <c r="BM6" s="51"/>
      <c r="BN6" s="51"/>
      <c r="BO6" s="51"/>
      <c r="BP6" s="59"/>
      <c r="BQ6" s="51"/>
      <c r="BR6" s="51"/>
      <c r="BS6" s="60"/>
      <c r="BT6" s="59"/>
      <c r="BU6" s="59"/>
      <c r="BV6" s="51"/>
      <c r="BW6" s="51"/>
      <c r="BX6" s="60"/>
      <c r="BY6" s="51"/>
      <c r="BZ6" s="60"/>
      <c r="CA6" s="51"/>
      <c r="CB6" s="51"/>
      <c r="CC6" s="61"/>
      <c r="CD6" s="61"/>
      <c r="CE6" s="60"/>
      <c r="CF6" s="51"/>
      <c r="CG6" s="51"/>
      <c r="CH6" s="51"/>
      <c r="CI6" s="51"/>
      <c r="CJ6" s="60"/>
      <c r="CK6" s="51"/>
      <c r="CL6" s="51"/>
      <c r="CM6" s="60"/>
      <c r="CN6" s="60"/>
      <c r="CO6" s="60"/>
      <c r="CP6" s="51"/>
      <c r="CQ6" s="60"/>
      <c r="CR6" s="60"/>
      <c r="CS6" s="51"/>
      <c r="CT6" s="60"/>
      <c r="CU6" s="51"/>
      <c r="CV6" s="51"/>
      <c r="CW6" s="51"/>
      <c r="CX6" s="51"/>
      <c r="CY6" s="60"/>
      <c r="CZ6" s="60"/>
      <c r="DA6" s="60"/>
      <c r="DB6" s="60"/>
      <c r="DC6" s="54"/>
    </row>
    <row x14ac:dyDescent="0.25" r="7" customHeight="1" ht="18">
      <c r="A7" s="50">
        <v>7700040814</v>
      </c>
      <c r="B7" s="62" t="s">
        <v>42</v>
      </c>
      <c r="C7" s="52">
        <v>99305</v>
      </c>
      <c r="D7" s="52">
        <v>100000</v>
      </c>
      <c r="E7" s="52"/>
      <c r="F7" s="52">
        <f>G7-C7</f>
      </c>
      <c r="G7" s="63">
        <f>SUM(N7,R7,V7,Z7,AD7,AH7,AL7,AP7,AT7,AX7,BB7,BF7)</f>
      </c>
      <c r="H7" s="63">
        <f>SUM(N7,R7,V7,AD7,AH7,AL7,AP7,AT7,AX7,BB7,BF7,BJ7,BO7)</f>
      </c>
      <c r="I7" s="52">
        <f>BH7</f>
      </c>
      <c r="J7" s="64">
        <f>D7-G7</f>
      </c>
      <c r="K7" s="52">
        <f>SUM(M7-G7)</f>
      </c>
      <c r="L7" s="53">
        <f>D7-M7</f>
      </c>
      <c r="M7" s="52">
        <f>SUM(P7,T7,X7,AB7,AF7,AJ7,AN7,AR7,AV7,AZ7,BD7,BH7,BL7)</f>
      </c>
      <c r="N7" s="52"/>
      <c r="O7" s="62"/>
      <c r="P7" s="52">
        <v>100000</v>
      </c>
      <c r="Q7" s="52">
        <f>P7-R7</f>
      </c>
      <c r="R7" s="55">
        <v>85815.68</v>
      </c>
      <c r="S7" s="62" t="s">
        <v>43</v>
      </c>
      <c r="T7" s="52">
        <v>14184.32</v>
      </c>
      <c r="U7" s="52">
        <f>T7-V7</f>
      </c>
      <c r="V7" s="55">
        <v>12931.44</v>
      </c>
      <c r="W7" s="62" t="s">
        <v>44</v>
      </c>
      <c r="X7" s="52"/>
      <c r="Y7" s="52"/>
      <c r="Z7" s="66"/>
      <c r="AA7" s="67"/>
      <c r="AB7" s="52"/>
      <c r="AC7" s="52"/>
      <c r="AD7" s="56">
        <v>558.13</v>
      </c>
      <c r="AE7" s="57" t="s">
        <v>45</v>
      </c>
      <c r="AF7" s="51"/>
      <c r="AG7" s="51"/>
      <c r="AH7" s="55"/>
      <c r="AI7" s="54"/>
      <c r="AJ7" s="52"/>
      <c r="AK7" s="52"/>
      <c r="AL7" s="55"/>
      <c r="AM7" s="54"/>
      <c r="AN7" s="51"/>
      <c r="AO7" s="51"/>
      <c r="AP7" s="55"/>
      <c r="AQ7" s="54"/>
      <c r="AR7" s="52"/>
      <c r="AS7" s="52"/>
      <c r="AT7" s="55"/>
      <c r="AU7" s="54"/>
      <c r="AV7" s="51"/>
      <c r="AW7" s="58"/>
      <c r="AX7" s="51"/>
      <c r="AY7" s="54"/>
      <c r="AZ7" s="51"/>
      <c r="BA7" s="51"/>
      <c r="BB7" s="51"/>
      <c r="BC7" s="54"/>
      <c r="BD7" s="51"/>
      <c r="BE7" s="51"/>
      <c r="BF7" s="51"/>
      <c r="BG7" s="54"/>
      <c r="BH7" s="51"/>
      <c r="BI7" s="51"/>
      <c r="BJ7" s="51"/>
      <c r="BK7" s="59"/>
      <c r="BL7" s="51"/>
      <c r="BM7" s="51"/>
      <c r="BN7" s="51"/>
      <c r="BO7" s="51"/>
      <c r="BP7" s="59"/>
      <c r="BQ7" s="51"/>
      <c r="BR7" s="51"/>
      <c r="BS7" s="60"/>
      <c r="BT7" s="59"/>
      <c r="BU7" s="59"/>
      <c r="BV7" s="51"/>
      <c r="BW7" s="51"/>
      <c r="BX7" s="60"/>
      <c r="BY7" s="51"/>
      <c r="BZ7" s="60"/>
      <c r="CA7" s="51"/>
      <c r="CB7" s="51"/>
      <c r="CC7" s="61"/>
      <c r="CD7" s="61"/>
      <c r="CE7" s="60"/>
      <c r="CF7" s="51"/>
      <c r="CG7" s="51"/>
      <c r="CH7" s="51"/>
      <c r="CI7" s="51"/>
      <c r="CJ7" s="60"/>
      <c r="CK7" s="51"/>
      <c r="CL7" s="51"/>
      <c r="CM7" s="60"/>
      <c r="CN7" s="60"/>
      <c r="CO7" s="60"/>
      <c r="CP7" s="51"/>
      <c r="CQ7" s="60"/>
      <c r="CR7" s="60"/>
      <c r="CS7" s="51"/>
      <c r="CT7" s="60"/>
      <c r="CU7" s="51"/>
      <c r="CV7" s="51"/>
      <c r="CW7" s="51"/>
      <c r="CX7" s="51"/>
      <c r="CY7" s="60"/>
      <c r="CZ7" s="60"/>
      <c r="DA7" s="60"/>
      <c r="DB7" s="60"/>
      <c r="DC7" s="54"/>
    </row>
    <row x14ac:dyDescent="0.25" r="8" customHeight="1" ht="18">
      <c r="A8" s="50">
        <v>7700040815</v>
      </c>
      <c r="B8" s="62" t="s">
        <v>46</v>
      </c>
      <c r="C8" s="52">
        <v>205498</v>
      </c>
      <c r="D8" s="52">
        <v>210000</v>
      </c>
      <c r="E8" s="52"/>
      <c r="F8" s="52">
        <f>G8-C8</f>
      </c>
      <c r="G8" s="63">
        <f>SUM(N8,R8,V8,Z8,AD8,AH8,AL8,AP8,AT8,AX8,BB8,BF8)</f>
      </c>
      <c r="H8" s="63">
        <f>SUM(BO86-BQ86:BQ86)</f>
      </c>
      <c r="I8" s="52">
        <f>BH8</f>
      </c>
      <c r="J8" s="64">
        <f>D8-G8</f>
      </c>
      <c r="K8" s="52">
        <f>SUM(M8-G8)</f>
      </c>
      <c r="L8" s="53">
        <f>D8-M8</f>
      </c>
      <c r="M8" s="52">
        <f>SUM(P8,T8,X8,AB8,AF8,AJ8,AN8,AR8,AV8,AZ8,BD8,BH8,BL8)</f>
      </c>
      <c r="N8" s="52">
        <v>186101.49</v>
      </c>
      <c r="O8" s="62" t="s">
        <v>47</v>
      </c>
      <c r="P8" s="52">
        <v>23898.51</v>
      </c>
      <c r="Q8" s="52">
        <f>P8-R8</f>
      </c>
      <c r="R8" s="55">
        <f>13613.6+2208.47+3574.16</f>
      </c>
      <c r="S8" s="68" t="s">
        <v>48</v>
      </c>
      <c r="T8" s="52"/>
      <c r="U8" s="52"/>
      <c r="V8" s="55"/>
      <c r="W8" s="52"/>
      <c r="X8" s="52"/>
      <c r="Y8" s="52"/>
      <c r="Z8" s="55"/>
      <c r="AA8" s="62"/>
      <c r="AB8" s="52"/>
      <c r="AC8" s="52"/>
      <c r="AD8" s="56"/>
      <c r="AE8" s="57"/>
      <c r="AF8" s="51"/>
      <c r="AG8" s="51"/>
      <c r="AH8" s="55"/>
      <c r="AI8" s="54"/>
      <c r="AJ8" s="52"/>
      <c r="AK8" s="52"/>
      <c r="AL8" s="55"/>
      <c r="AM8" s="54"/>
      <c r="AN8" s="51"/>
      <c r="AO8" s="51"/>
      <c r="AP8" s="55"/>
      <c r="AQ8" s="54"/>
      <c r="AR8" s="52"/>
      <c r="AS8" s="52"/>
      <c r="AT8" s="55"/>
      <c r="AU8" s="54"/>
      <c r="AV8" s="51"/>
      <c r="AW8" s="58"/>
      <c r="AX8" s="51"/>
      <c r="AY8" s="54"/>
      <c r="AZ8" s="51"/>
      <c r="BA8" s="51"/>
      <c r="BB8" s="51"/>
      <c r="BC8" s="54"/>
      <c r="BD8" s="51"/>
      <c r="BE8" s="51"/>
      <c r="BF8" s="51"/>
      <c r="BG8" s="54"/>
      <c r="BH8" s="51"/>
      <c r="BI8" s="51"/>
      <c r="BJ8" s="51"/>
      <c r="BK8" s="59"/>
      <c r="BL8" s="51"/>
      <c r="BM8" s="51"/>
      <c r="BN8" s="51"/>
      <c r="BO8" s="51"/>
      <c r="BP8" s="59"/>
      <c r="BQ8" s="51"/>
      <c r="BR8" s="51"/>
      <c r="BS8" s="60"/>
      <c r="BT8" s="59"/>
      <c r="BU8" s="59"/>
      <c r="BV8" s="51"/>
      <c r="BW8" s="51"/>
      <c r="BX8" s="60"/>
      <c r="BY8" s="51"/>
      <c r="BZ8" s="60"/>
      <c r="CA8" s="51"/>
      <c r="CB8" s="51"/>
      <c r="CC8" s="61"/>
      <c r="CD8" s="61"/>
      <c r="CE8" s="60"/>
      <c r="CF8" s="51"/>
      <c r="CG8" s="51"/>
      <c r="CH8" s="51"/>
      <c r="CI8" s="51"/>
      <c r="CJ8" s="60"/>
      <c r="CK8" s="51"/>
      <c r="CL8" s="51"/>
      <c r="CM8" s="60"/>
      <c r="CN8" s="60"/>
      <c r="CO8" s="60"/>
      <c r="CP8" s="51"/>
      <c r="CQ8" s="60"/>
      <c r="CR8" s="60"/>
      <c r="CS8" s="51"/>
      <c r="CT8" s="60"/>
      <c r="CU8" s="51"/>
      <c r="CV8" s="51"/>
      <c r="CW8" s="51"/>
      <c r="CX8" s="51"/>
      <c r="CY8" s="60"/>
      <c r="CZ8" s="60"/>
      <c r="DA8" s="60"/>
      <c r="DB8" s="60"/>
      <c r="DC8" s="54"/>
    </row>
    <row x14ac:dyDescent="0.25" r="9" customHeight="1" ht="75">
      <c r="A9" s="50">
        <v>7700040817</v>
      </c>
      <c r="B9" s="62" t="s">
        <v>49</v>
      </c>
      <c r="C9" s="52">
        <v>437020</v>
      </c>
      <c r="D9" s="52">
        <v>440000</v>
      </c>
      <c r="E9" s="52"/>
      <c r="F9" s="52">
        <f>G9-C9</f>
      </c>
      <c r="G9" s="63">
        <f>SUM(N9,R9,V9,Z9,AD9,AH9,AL9,AP9,AT9,AX9,BB9,BF9)</f>
      </c>
      <c r="H9" s="63">
        <f>SUM(BO87-BQ87:BQ87)</f>
      </c>
      <c r="I9" s="52">
        <f>BH9</f>
      </c>
      <c r="J9" s="64">
        <f>D9-G9</f>
      </c>
      <c r="K9" s="52">
        <f>SUM(M9-G9)</f>
      </c>
      <c r="L9" s="53">
        <f>D9-M9</f>
      </c>
      <c r="M9" s="52">
        <f>SUM(P9,T9,X9,AB9,AF9,AJ9,AN9,AR9,AV9,AZ9,BD9,BH9,BL9)</f>
      </c>
      <c r="N9" s="52">
        <v>3500</v>
      </c>
      <c r="O9" s="62" t="s">
        <v>50</v>
      </c>
      <c r="P9" s="52">
        <v>440000</v>
      </c>
      <c r="Q9" s="52">
        <f>P9-R9</f>
      </c>
      <c r="R9" s="55">
        <v>378890.91</v>
      </c>
      <c r="S9" s="62" t="s">
        <v>51</v>
      </c>
      <c r="T9" s="52">
        <v>57609.09</v>
      </c>
      <c r="U9" s="52">
        <f>T9-V9</f>
      </c>
      <c r="V9" s="55">
        <v>27459.66</v>
      </c>
      <c r="W9" s="62" t="s">
        <v>52</v>
      </c>
      <c r="X9" s="52">
        <v>0</v>
      </c>
      <c r="Y9" s="52">
        <f>X9-Z9</f>
      </c>
      <c r="Z9" s="55">
        <f>395.87+25169.85+61.45</f>
      </c>
      <c r="AA9" s="69" t="s">
        <v>53</v>
      </c>
      <c r="AB9" s="52"/>
      <c r="AC9" s="51"/>
      <c r="AD9" s="56">
        <f>SUM(0.11+1542.57)</f>
      </c>
      <c r="AE9" s="70" t="s">
        <v>54</v>
      </c>
      <c r="AF9" s="51"/>
      <c r="AG9" s="51"/>
      <c r="AH9" s="55"/>
      <c r="AI9" s="54"/>
      <c r="AJ9" s="52"/>
      <c r="AK9" s="52"/>
      <c r="AL9" s="55"/>
      <c r="AM9" s="54"/>
      <c r="AN9" s="51"/>
      <c r="AO9" s="51"/>
      <c r="AP9" s="55"/>
      <c r="AQ9" s="54"/>
      <c r="AR9" s="52"/>
      <c r="AS9" s="52"/>
      <c r="AT9" s="55"/>
      <c r="AU9" s="54"/>
      <c r="AV9" s="51"/>
      <c r="AW9" s="58"/>
      <c r="AX9" s="51"/>
      <c r="AY9" s="54"/>
      <c r="AZ9" s="51"/>
      <c r="BA9" s="51"/>
      <c r="BB9" s="51"/>
      <c r="BC9" s="54"/>
      <c r="BD9" s="51"/>
      <c r="BE9" s="51"/>
      <c r="BF9" s="51"/>
      <c r="BG9" s="54"/>
      <c r="BH9" s="51"/>
      <c r="BI9" s="51"/>
      <c r="BJ9" s="51"/>
      <c r="BK9" s="59"/>
      <c r="BL9" s="51"/>
      <c r="BM9" s="51"/>
      <c r="BN9" s="51"/>
      <c r="BO9" s="51"/>
      <c r="BP9" s="59"/>
      <c r="BQ9" s="51"/>
      <c r="BR9" s="51"/>
      <c r="BS9" s="60"/>
      <c r="BT9" s="59"/>
      <c r="BU9" s="59"/>
      <c r="BV9" s="51"/>
      <c r="BW9" s="51"/>
      <c r="BX9" s="60"/>
      <c r="BY9" s="51"/>
      <c r="BZ9" s="60"/>
      <c r="CA9" s="51"/>
      <c r="CB9" s="51"/>
      <c r="CC9" s="61"/>
      <c r="CD9" s="61"/>
      <c r="CE9" s="60"/>
      <c r="CF9" s="51"/>
      <c r="CG9" s="51"/>
      <c r="CH9" s="51"/>
      <c r="CI9" s="51"/>
      <c r="CJ9" s="60"/>
      <c r="CK9" s="51"/>
      <c r="CL9" s="51"/>
      <c r="CM9" s="60"/>
      <c r="CN9" s="60"/>
      <c r="CO9" s="60"/>
      <c r="CP9" s="51"/>
      <c r="CQ9" s="60"/>
      <c r="CR9" s="60"/>
      <c r="CS9" s="51"/>
      <c r="CT9" s="60"/>
      <c r="CU9" s="51"/>
      <c r="CV9" s="51"/>
      <c r="CW9" s="51"/>
      <c r="CX9" s="51"/>
      <c r="CY9" s="60"/>
      <c r="CZ9" s="60"/>
      <c r="DA9" s="60"/>
      <c r="DB9" s="60"/>
      <c r="DC9" s="54"/>
    </row>
    <row x14ac:dyDescent="0.25" r="10" customHeight="1" ht="18">
      <c r="A10" s="50">
        <v>7700044153</v>
      </c>
      <c r="B10" s="62" t="s">
        <v>55</v>
      </c>
      <c r="C10" s="52">
        <v>889248</v>
      </c>
      <c r="D10" s="52">
        <v>893480</v>
      </c>
      <c r="E10" s="52"/>
      <c r="F10" s="52">
        <f>G10-C10</f>
      </c>
      <c r="G10" s="63">
        <f>SUM(N10,R10,V10,Z10,AD10,AH10,AL10,AP10,AT10,AX10,BB10,BF10)</f>
      </c>
      <c r="H10" s="63">
        <f>SUM(BO88-BQ88:BQ88)</f>
      </c>
      <c r="I10" s="52">
        <f>BH10</f>
      </c>
      <c r="J10" s="64">
        <f>D10-G10</f>
      </c>
      <c r="K10" s="52"/>
      <c r="L10" s="53"/>
      <c r="M10" s="52"/>
      <c r="N10" s="52"/>
      <c r="O10" s="54"/>
      <c r="P10" s="52"/>
      <c r="Q10" s="52"/>
      <c r="R10" s="55"/>
      <c r="S10" s="54"/>
      <c r="T10" s="52"/>
      <c r="U10" s="52"/>
      <c r="V10" s="55"/>
      <c r="W10" s="52"/>
      <c r="X10" s="52"/>
      <c r="Y10" s="52"/>
      <c r="Z10" s="55"/>
      <c r="AA10" s="69"/>
      <c r="AB10" s="52"/>
      <c r="AC10" s="51"/>
      <c r="AD10" s="56"/>
      <c r="AE10" s="70"/>
      <c r="AF10" s="51"/>
      <c r="AG10" s="51"/>
      <c r="AH10" s="55"/>
      <c r="AI10" s="54"/>
      <c r="AJ10" s="52"/>
      <c r="AK10" s="52"/>
      <c r="AL10" s="55"/>
      <c r="AM10" s="54"/>
      <c r="AN10" s="51"/>
      <c r="AO10" s="51"/>
      <c r="AP10" s="55">
        <v>437758.15</v>
      </c>
      <c r="AQ10" s="62" t="s">
        <v>56</v>
      </c>
      <c r="AR10" s="71">
        <f>208480/2</f>
      </c>
      <c r="AS10" s="52">
        <f>AR10-AT10</f>
      </c>
      <c r="AT10" s="56">
        <v>348167.7</v>
      </c>
      <c r="AU10" s="62" t="s">
        <v>57</v>
      </c>
      <c r="AV10" s="52">
        <v>101976</v>
      </c>
      <c r="AW10" s="52">
        <f>AV10-AX10</f>
      </c>
      <c r="AX10" s="52">
        <v>103321.82</v>
      </c>
      <c r="AY10" s="62" t="s">
        <v>58</v>
      </c>
      <c r="AZ10" s="51"/>
      <c r="BA10" s="51"/>
      <c r="BB10" s="51"/>
      <c r="BC10" s="54"/>
      <c r="BD10" s="51"/>
      <c r="BE10" s="51"/>
      <c r="BF10" s="51"/>
      <c r="BG10" s="54"/>
      <c r="BH10" s="51"/>
      <c r="BI10" s="51"/>
      <c r="BJ10" s="51"/>
      <c r="BK10" s="59"/>
      <c r="BL10" s="51"/>
      <c r="BM10" s="51"/>
      <c r="BN10" s="51"/>
      <c r="BO10" s="51"/>
      <c r="BP10" s="59"/>
      <c r="BQ10" s="51"/>
      <c r="BR10" s="51"/>
      <c r="BS10" s="60"/>
      <c r="BT10" s="59"/>
      <c r="BU10" s="59"/>
      <c r="BV10" s="51"/>
      <c r="BW10" s="51"/>
      <c r="BX10" s="60"/>
      <c r="BY10" s="51"/>
      <c r="BZ10" s="60"/>
      <c r="CA10" s="51"/>
      <c r="CB10" s="51"/>
      <c r="CC10" s="61"/>
      <c r="CD10" s="61"/>
      <c r="CE10" s="60"/>
      <c r="CF10" s="51"/>
      <c r="CG10" s="51"/>
      <c r="CH10" s="51"/>
      <c r="CI10" s="51"/>
      <c r="CJ10" s="60"/>
      <c r="CK10" s="51"/>
      <c r="CL10" s="51"/>
      <c r="CM10" s="60"/>
      <c r="CN10" s="60"/>
      <c r="CO10" s="60"/>
      <c r="CP10" s="51"/>
      <c r="CQ10" s="60"/>
      <c r="CR10" s="60"/>
      <c r="CS10" s="51"/>
      <c r="CT10" s="60"/>
      <c r="CU10" s="51"/>
      <c r="CV10" s="51"/>
      <c r="CW10" s="51"/>
      <c r="CX10" s="51"/>
      <c r="CY10" s="60"/>
      <c r="CZ10" s="60"/>
      <c r="DA10" s="60"/>
      <c r="DB10" s="60"/>
      <c r="DC10" s="54"/>
    </row>
    <row x14ac:dyDescent="0.25" r="11" customHeight="1" ht="18">
      <c r="A11" s="50"/>
      <c r="B11" s="50"/>
      <c r="C11" s="51"/>
      <c r="D11" s="52"/>
      <c r="E11" s="52"/>
      <c r="F11" s="52"/>
      <c r="G11" s="52"/>
      <c r="H11" s="52"/>
      <c r="I11" s="52"/>
      <c r="J11" s="52"/>
      <c r="K11" s="52"/>
      <c r="L11" s="53"/>
      <c r="M11" s="52"/>
      <c r="N11" s="52"/>
      <c r="O11" s="54"/>
      <c r="P11" s="52"/>
      <c r="Q11" s="51"/>
      <c r="R11" s="55"/>
      <c r="S11" s="54"/>
      <c r="T11" s="52"/>
      <c r="U11" s="52"/>
      <c r="V11" s="55"/>
      <c r="W11" s="54"/>
      <c r="X11" s="51"/>
      <c r="Y11" s="51"/>
      <c r="Z11" s="55"/>
      <c r="AA11" s="72"/>
      <c r="AB11" s="52"/>
      <c r="AC11" s="51"/>
      <c r="AD11" s="56"/>
      <c r="AE11" s="57"/>
      <c r="AF11" s="51"/>
      <c r="AG11" s="51"/>
      <c r="AH11" s="55"/>
      <c r="AI11" s="54"/>
      <c r="AJ11" s="52"/>
      <c r="AK11" s="52"/>
      <c r="AL11" s="55"/>
      <c r="AM11" s="54"/>
      <c r="AN11" s="51"/>
      <c r="AO11" s="51"/>
      <c r="AP11" s="55"/>
      <c r="AQ11" s="54"/>
      <c r="AR11" s="52"/>
      <c r="AS11" s="52"/>
      <c r="AT11" s="55"/>
      <c r="AU11" s="54"/>
      <c r="AV11" s="51"/>
      <c r="AW11" s="58"/>
      <c r="AX11" s="51"/>
      <c r="AY11" s="54"/>
      <c r="AZ11" s="51"/>
      <c r="BA11" s="51"/>
      <c r="BB11" s="51"/>
      <c r="BC11" s="54"/>
      <c r="BD11" s="51"/>
      <c r="BE11" s="51"/>
      <c r="BF11" s="51"/>
      <c r="BG11" s="54"/>
      <c r="BH11" s="51"/>
      <c r="BI11" s="51"/>
      <c r="BJ11" s="51"/>
      <c r="BK11" s="59"/>
      <c r="BL11" s="51"/>
      <c r="BM11" s="51"/>
      <c r="BN11" s="51"/>
      <c r="BO11" s="51"/>
      <c r="BP11" s="59"/>
      <c r="BQ11" s="51"/>
      <c r="BR11" s="51"/>
      <c r="BS11" s="60"/>
      <c r="BT11" s="59"/>
      <c r="BU11" s="59"/>
      <c r="BV11" s="51"/>
      <c r="BW11" s="51"/>
      <c r="BX11" s="60"/>
      <c r="BY11" s="51"/>
      <c r="BZ11" s="60"/>
      <c r="CA11" s="51"/>
      <c r="CB11" s="51"/>
      <c r="CC11" s="61"/>
      <c r="CD11" s="61"/>
      <c r="CE11" s="60"/>
      <c r="CF11" s="51"/>
      <c r="CG11" s="51"/>
      <c r="CH11" s="51"/>
      <c r="CI11" s="51"/>
      <c r="CJ11" s="60"/>
      <c r="CK11" s="51"/>
      <c r="CL11" s="51"/>
      <c r="CM11" s="60"/>
      <c r="CN11" s="60"/>
      <c r="CO11" s="60"/>
      <c r="CP11" s="51"/>
      <c r="CQ11" s="60"/>
      <c r="CR11" s="60"/>
      <c r="CS11" s="51"/>
      <c r="CT11" s="60"/>
      <c r="CU11" s="51"/>
      <c r="CV11" s="51"/>
      <c r="CW11" s="51"/>
      <c r="CX11" s="51"/>
      <c r="CY11" s="60"/>
      <c r="CZ11" s="60"/>
      <c r="DA11" s="60"/>
      <c r="DB11" s="60"/>
      <c r="DC11" s="54"/>
    </row>
    <row x14ac:dyDescent="0.25" r="12" customHeight="1" ht="18">
      <c r="A12" s="73" t="s">
        <v>59</v>
      </c>
      <c r="B12" s="74"/>
      <c r="C12" s="75"/>
      <c r="D12" s="74"/>
      <c r="E12" s="74"/>
      <c r="F12" s="76" t="s">
        <v>60</v>
      </c>
      <c r="G12" s="74"/>
      <c r="H12" s="74"/>
      <c r="I12" s="74"/>
      <c r="J12" s="74"/>
      <c r="K12" s="38"/>
      <c r="L12" s="39"/>
      <c r="M12" s="38"/>
      <c r="N12" s="40"/>
      <c r="O12" s="41"/>
      <c r="P12" s="40"/>
      <c r="Q12" s="40"/>
      <c r="R12" s="42"/>
      <c r="S12" s="41"/>
      <c r="T12" s="40"/>
      <c r="U12" s="40"/>
      <c r="V12" s="42"/>
      <c r="W12" s="41"/>
      <c r="X12" s="40"/>
      <c r="Y12" s="40"/>
      <c r="Z12" s="42"/>
      <c r="AA12" s="48"/>
      <c r="AB12" s="40"/>
      <c r="AC12" s="40"/>
      <c r="AD12" s="43"/>
      <c r="AE12" s="44"/>
      <c r="AF12" s="40"/>
      <c r="AG12" s="40"/>
      <c r="AH12" s="42"/>
      <c r="AI12" s="41"/>
      <c r="AJ12" s="40"/>
      <c r="AK12" s="40"/>
      <c r="AL12" s="42"/>
      <c r="AM12" s="41"/>
      <c r="AN12" s="40"/>
      <c r="AO12" s="40"/>
      <c r="AP12" s="42"/>
      <c r="AQ12" s="41"/>
      <c r="AR12" s="40"/>
      <c r="AS12" s="40"/>
      <c r="AT12" s="42"/>
      <c r="AU12" s="41"/>
      <c r="AV12" s="40"/>
      <c r="AW12" s="77"/>
      <c r="AX12" s="40"/>
      <c r="AY12" s="41"/>
      <c r="AZ12" s="40"/>
      <c r="BA12" s="40"/>
      <c r="BB12" s="40"/>
      <c r="BC12" s="41"/>
      <c r="BD12" s="40"/>
      <c r="BE12" s="40"/>
      <c r="BF12" s="40"/>
      <c r="BG12" s="41"/>
      <c r="BH12" s="40"/>
      <c r="BI12" s="40"/>
      <c r="BJ12" s="40"/>
      <c r="BK12" s="45"/>
      <c r="BL12" s="40"/>
      <c r="BM12" s="40"/>
      <c r="BN12" s="40"/>
      <c r="BO12" s="40"/>
      <c r="BP12" s="45"/>
      <c r="BQ12" s="40"/>
      <c r="BR12" s="40"/>
      <c r="BS12" s="46"/>
      <c r="BT12" s="45"/>
      <c r="BU12" s="45"/>
      <c r="BV12" s="40"/>
      <c r="BW12" s="40"/>
      <c r="BX12" s="46"/>
      <c r="BY12" s="40"/>
      <c r="BZ12" s="46"/>
      <c r="CA12" s="40"/>
      <c r="CB12" s="40"/>
      <c r="CC12" s="47"/>
      <c r="CD12" s="47"/>
      <c r="CE12" s="46"/>
      <c r="CF12" s="40"/>
      <c r="CG12" s="40"/>
      <c r="CH12" s="40"/>
      <c r="CI12" s="40"/>
      <c r="CJ12" s="46"/>
      <c r="CK12" s="40"/>
      <c r="CL12" s="40"/>
      <c r="CM12" s="46"/>
      <c r="CN12" s="46"/>
      <c r="CO12" s="46"/>
      <c r="CP12" s="40"/>
      <c r="CQ12" s="40"/>
      <c r="CR12" s="46"/>
      <c r="CS12" s="40"/>
      <c r="CT12" s="46"/>
      <c r="CU12" s="40"/>
      <c r="CV12" s="40"/>
      <c r="CW12" s="40"/>
      <c r="CX12" s="40"/>
      <c r="CY12" s="46"/>
      <c r="CZ12" s="46"/>
      <c r="DA12" s="40"/>
      <c r="DB12" s="46"/>
      <c r="DC12" s="48"/>
    </row>
    <row x14ac:dyDescent="0.25" r="13" customHeight="1" ht="18">
      <c r="A13" s="50"/>
      <c r="B13" s="50"/>
      <c r="C13" s="51"/>
      <c r="D13" s="52"/>
      <c r="E13" s="52"/>
      <c r="F13" s="52"/>
      <c r="G13" s="52"/>
      <c r="H13" s="52"/>
      <c r="I13" s="52"/>
      <c r="J13" s="52"/>
      <c r="K13" s="52"/>
      <c r="L13" s="53"/>
      <c r="M13" s="52"/>
      <c r="N13" s="52"/>
      <c r="O13" s="54"/>
      <c r="P13" s="52"/>
      <c r="Q13" s="51"/>
      <c r="R13" s="55"/>
      <c r="S13" s="54"/>
      <c r="T13" s="52"/>
      <c r="U13" s="52"/>
      <c r="V13" s="55"/>
      <c r="W13" s="54"/>
      <c r="X13" s="51"/>
      <c r="Y13" s="51"/>
      <c r="Z13" s="55"/>
      <c r="AA13" s="72"/>
      <c r="AB13" s="52"/>
      <c r="AC13" s="51"/>
      <c r="AD13" s="56"/>
      <c r="AE13" s="57"/>
      <c r="AF13" s="51"/>
      <c r="AG13" s="51"/>
      <c r="AH13" s="55"/>
      <c r="AI13" s="54"/>
      <c r="AJ13" s="52"/>
      <c r="AK13" s="52"/>
      <c r="AL13" s="55"/>
      <c r="AM13" s="54"/>
      <c r="AN13" s="51"/>
      <c r="AO13" s="51"/>
      <c r="AP13" s="55"/>
      <c r="AQ13" s="54"/>
      <c r="AR13" s="52"/>
      <c r="AS13" s="52"/>
      <c r="AT13" s="55"/>
      <c r="AU13" s="54"/>
      <c r="AV13" s="51"/>
      <c r="AW13" s="58"/>
      <c r="AX13" s="51"/>
      <c r="AY13" s="54"/>
      <c r="AZ13" s="51"/>
      <c r="BA13" s="51"/>
      <c r="BB13" s="51"/>
      <c r="BC13" s="54"/>
      <c r="BD13" s="51"/>
      <c r="BE13" s="51"/>
      <c r="BF13" s="51"/>
      <c r="BG13" s="54"/>
      <c r="BH13" s="51"/>
      <c r="BI13" s="51"/>
      <c r="BJ13" s="51"/>
      <c r="BK13" s="59"/>
      <c r="BL13" s="51"/>
      <c r="BM13" s="51"/>
      <c r="BN13" s="51"/>
      <c r="BO13" s="51"/>
      <c r="BP13" s="59"/>
      <c r="BQ13" s="51"/>
      <c r="BR13" s="51"/>
      <c r="BS13" s="60"/>
      <c r="BT13" s="59"/>
      <c r="BU13" s="59"/>
      <c r="BV13" s="51"/>
      <c r="BW13" s="51"/>
      <c r="BX13" s="60"/>
      <c r="BY13" s="51"/>
      <c r="BZ13" s="60"/>
      <c r="CA13" s="51"/>
      <c r="CB13" s="51"/>
      <c r="CC13" s="61"/>
      <c r="CD13" s="61"/>
      <c r="CE13" s="60"/>
      <c r="CF13" s="51"/>
      <c r="CG13" s="51"/>
      <c r="CH13" s="51"/>
      <c r="CI13" s="51"/>
      <c r="CJ13" s="60"/>
      <c r="CK13" s="51"/>
      <c r="CL13" s="51"/>
      <c r="CM13" s="60"/>
      <c r="CN13" s="60"/>
      <c r="CO13" s="60"/>
      <c r="CP13" s="51"/>
      <c r="CQ13" s="60"/>
      <c r="CR13" s="60"/>
      <c r="CS13" s="51"/>
      <c r="CT13" s="60"/>
      <c r="CU13" s="51"/>
      <c r="CV13" s="51"/>
      <c r="CW13" s="51"/>
      <c r="CX13" s="51"/>
      <c r="CY13" s="60"/>
      <c r="CZ13" s="60"/>
      <c r="DA13" s="60"/>
      <c r="DB13" s="60"/>
      <c r="DC13" s="54"/>
    </row>
    <row x14ac:dyDescent="0.25" r="14" customHeight="1" ht="39.75">
      <c r="A14" s="50">
        <v>7700040345</v>
      </c>
      <c r="B14" s="62" t="s">
        <v>61</v>
      </c>
      <c r="C14" s="52">
        <f>G14</f>
      </c>
      <c r="D14" s="52">
        <v>1474861</v>
      </c>
      <c r="E14" s="52">
        <v>1474861</v>
      </c>
      <c r="F14" s="52">
        <f>C14-D14</f>
      </c>
      <c r="G14" s="63">
        <f>SUM(N14,R14,V14,Z14,AD14,AH14,AL14,AP14,AT14,AX14,BB14,BF14)</f>
      </c>
      <c r="H14" s="63">
        <f>SUM(N14,R14,V14,AD14,AH14,AL14,AP14,AT14,AX14,BB14,BF14,BJ14,BO14)</f>
      </c>
      <c r="I14" s="52">
        <v>0</v>
      </c>
      <c r="J14" s="52">
        <f>D14-G14</f>
      </c>
      <c r="K14" s="52">
        <f>SUM(M14-G14)</f>
      </c>
      <c r="L14" s="53">
        <f>D14-M14</f>
      </c>
      <c r="M14" s="52">
        <f>SUM(P14,T14,X14,AB14,AF14,AJ14,AN14,AR14,AV14,AZ14,BD14,BH14,BL14)</f>
      </c>
      <c r="N14" s="52"/>
      <c r="O14" s="62"/>
      <c r="P14" s="52">
        <v>347689</v>
      </c>
      <c r="Q14" s="52">
        <f>P14-R14</f>
      </c>
      <c r="R14" s="55">
        <v>429121.71</v>
      </c>
      <c r="S14" s="62" t="s">
        <v>62</v>
      </c>
      <c r="T14" s="52">
        <v>464016</v>
      </c>
      <c r="U14" s="52">
        <f>T14-V14</f>
      </c>
      <c r="V14" s="55">
        <f>8330.82+245+338900.05</f>
      </c>
      <c r="W14" s="68" t="s">
        <v>63</v>
      </c>
      <c r="X14" s="52">
        <v>565013.7</v>
      </c>
      <c r="Y14" s="52">
        <f>X14-Z14</f>
      </c>
      <c r="Z14" s="55">
        <f>-19803.22+2808.42+461148.56+20893.06</f>
      </c>
      <c r="AA14" s="69" t="s">
        <v>64</v>
      </c>
      <c r="AB14" s="52">
        <v>233216.59999999986</v>
      </c>
      <c r="AC14" s="52">
        <f>AB14-AD14</f>
      </c>
      <c r="AD14" s="56">
        <f>45200.08</f>
      </c>
      <c r="AE14" s="70" t="s">
        <v>65</v>
      </c>
      <c r="AF14" s="52">
        <f>D14-G14-16995</f>
      </c>
      <c r="AG14" s="52">
        <f>AF14-AH14</f>
      </c>
      <c r="AH14" s="55">
        <f>2191.16+2246.95+622.66+98423.85+35111.99</f>
      </c>
      <c r="AI14" s="68" t="s">
        <v>66</v>
      </c>
      <c r="AJ14" s="52">
        <v>49419</v>
      </c>
      <c r="AK14" s="52">
        <f>AJ14-AL14</f>
      </c>
      <c r="AL14" s="55">
        <v>2077.74</v>
      </c>
      <c r="AM14" s="62" t="s">
        <v>67</v>
      </c>
      <c r="AN14" s="52">
        <f>J14</f>
      </c>
      <c r="AO14" s="52"/>
      <c r="AP14" s="55"/>
      <c r="AQ14" s="54"/>
      <c r="AR14" s="52">
        <f>J14</f>
      </c>
      <c r="AS14" s="52">
        <f>AR14-AT14</f>
      </c>
      <c r="AT14" s="55"/>
      <c r="AU14" s="54"/>
      <c r="AV14" s="51"/>
      <c r="AW14" s="58"/>
      <c r="AX14" s="52">
        <v>10607.28</v>
      </c>
      <c r="AY14" s="62" t="s">
        <v>68</v>
      </c>
      <c r="AZ14" s="51"/>
      <c r="BA14" s="52"/>
      <c r="BB14" s="52">
        <v>16885.6</v>
      </c>
      <c r="BC14" s="62" t="s">
        <v>69</v>
      </c>
      <c r="BD14" s="52">
        <v>19849.28999999962</v>
      </c>
      <c r="BE14" s="52">
        <f>BD14-BF14</f>
      </c>
      <c r="BF14" s="52">
        <v>3810.95</v>
      </c>
      <c r="BG14" s="62" t="s">
        <v>70</v>
      </c>
      <c r="BH14" s="52">
        <f>D14-G14</f>
      </c>
      <c r="BI14" s="51"/>
      <c r="BJ14" s="51"/>
      <c r="BK14" s="59"/>
      <c r="BL14" s="51"/>
      <c r="BM14" s="52">
        <f>SUM(BJ14+BL14)</f>
      </c>
      <c r="BN14" s="51"/>
      <c r="BO14" s="51"/>
      <c r="BP14" s="59"/>
      <c r="BQ14" s="51"/>
      <c r="BR14" s="52">
        <f>SUM(BO14,BQ14)</f>
      </c>
      <c r="BS14" s="60"/>
      <c r="BT14" s="59"/>
      <c r="BU14" s="59"/>
      <c r="BV14" s="51"/>
      <c r="BW14" s="51"/>
      <c r="BX14" s="60"/>
      <c r="BY14" s="51"/>
      <c r="BZ14" s="60"/>
      <c r="CA14" s="51"/>
      <c r="CB14" s="51"/>
      <c r="CC14" s="61"/>
      <c r="CD14" s="61"/>
      <c r="CE14" s="60"/>
      <c r="CF14" s="51"/>
      <c r="CG14" s="51"/>
      <c r="CH14" s="51"/>
      <c r="CI14" s="51"/>
      <c r="CJ14" s="60"/>
      <c r="CK14" s="51"/>
      <c r="CL14" s="51"/>
      <c r="CM14" s="60"/>
      <c r="CN14" s="60"/>
      <c r="CO14" s="60"/>
      <c r="CP14" s="51"/>
      <c r="CQ14" s="60"/>
      <c r="CR14" s="60"/>
      <c r="CS14" s="51"/>
      <c r="CT14" s="60"/>
      <c r="CU14" s="51"/>
      <c r="CV14" s="51"/>
      <c r="CW14" s="51"/>
      <c r="CX14" s="51"/>
      <c r="CY14" s="60"/>
      <c r="CZ14" s="60"/>
      <c r="DA14" s="60"/>
      <c r="DB14" s="60"/>
      <c r="DC14" s="69" t="s">
        <v>71</v>
      </c>
    </row>
    <row x14ac:dyDescent="0.25" r="15" customHeight="1" ht="39.75">
      <c r="A15" s="50">
        <v>7700041486</v>
      </c>
      <c r="B15" s="62" t="s">
        <v>72</v>
      </c>
      <c r="C15" s="52">
        <v>29367.19</v>
      </c>
      <c r="D15" s="52">
        <v>30000</v>
      </c>
      <c r="E15" s="52"/>
      <c r="F15" s="52">
        <f>C15-D15</f>
      </c>
      <c r="G15" s="63">
        <f>SUM(N15,R15,V15,Z15,AD15,AH15,AL15,AP15,AT15,AX15,BB15,BF15)</f>
      </c>
      <c r="H15" s="63">
        <f>SUM(N15,R15,V15,AD15,AH15,AL15,AP15,AT15,AX15,BB15,BF15,BJ15,BO15)</f>
      </c>
      <c r="I15" s="52">
        <f>BH15</f>
      </c>
      <c r="J15" s="64">
        <f>D15-G15</f>
      </c>
      <c r="K15" s="52">
        <f>SUM(M15-G15)</f>
      </c>
      <c r="L15" s="53">
        <f>D15-M15</f>
      </c>
      <c r="M15" s="52">
        <f>SUM(P15,T15,X15,AB15,AF15,AJ15,AN15,AR15,AV15,AZ15,BD15,BH15,BL15)</f>
      </c>
      <c r="N15" s="52"/>
      <c r="O15" s="62"/>
      <c r="P15" s="52">
        <v>10000</v>
      </c>
      <c r="Q15" s="52">
        <f>P15-R15</f>
      </c>
      <c r="R15" s="55">
        <v>6259.92</v>
      </c>
      <c r="S15" s="62" t="s">
        <v>73</v>
      </c>
      <c r="T15" s="52">
        <v>10000</v>
      </c>
      <c r="U15" s="52">
        <f>T15-V15</f>
      </c>
      <c r="V15" s="55">
        <v>11417.64</v>
      </c>
      <c r="W15" s="62" t="s">
        <v>74</v>
      </c>
      <c r="X15" s="52">
        <v>12322</v>
      </c>
      <c r="Y15" s="52">
        <f>X15-Z15</f>
      </c>
      <c r="Z15" s="55">
        <f>1506.68+9910.96</f>
      </c>
      <c r="AA15" s="69" t="s">
        <v>75</v>
      </c>
      <c r="AB15" s="52">
        <v>0</v>
      </c>
      <c r="AC15" s="52">
        <f>AB15-AD15</f>
      </c>
      <c r="AD15" s="56">
        <f>30.35+241.64</f>
      </c>
      <c r="AE15" s="70" t="s">
        <v>76</v>
      </c>
      <c r="AF15" s="52"/>
      <c r="AG15" s="51"/>
      <c r="AH15" s="55"/>
      <c r="AI15" s="54"/>
      <c r="AJ15" s="52"/>
      <c r="AK15" s="52">
        <f>AJ15-AL15</f>
      </c>
      <c r="AL15" s="55"/>
      <c r="AM15" s="54"/>
      <c r="AN15" s="51"/>
      <c r="AO15" s="51"/>
      <c r="AP15" s="55"/>
      <c r="AQ15" s="54"/>
      <c r="AR15" s="52"/>
      <c r="AS15" s="52"/>
      <c r="AT15" s="55"/>
      <c r="AU15" s="54"/>
      <c r="AV15" s="51"/>
      <c r="AW15" s="58"/>
      <c r="AX15" s="51"/>
      <c r="AY15" s="54"/>
      <c r="AZ15" s="51"/>
      <c r="BA15" s="51"/>
      <c r="BB15" s="51"/>
      <c r="BC15" s="54"/>
      <c r="BD15" s="51"/>
      <c r="BE15" s="51"/>
      <c r="BF15" s="51"/>
      <c r="BG15" s="62" t="s">
        <v>77</v>
      </c>
      <c r="BH15" s="52"/>
      <c r="BI15" s="52"/>
      <c r="BJ15" s="51"/>
      <c r="BK15" s="59"/>
      <c r="BL15" s="51"/>
      <c r="BM15" s="52">
        <f>SUM(BJ15+BL15)</f>
      </c>
      <c r="BN15" s="51"/>
      <c r="BO15" s="51"/>
      <c r="BP15" s="59"/>
      <c r="BQ15" s="51"/>
      <c r="BR15" s="52">
        <f>SUM(BO15,BQ15)</f>
      </c>
      <c r="BS15" s="60"/>
      <c r="BT15" s="59"/>
      <c r="BU15" s="59"/>
      <c r="BV15" s="51"/>
      <c r="BW15" s="51"/>
      <c r="BX15" s="60"/>
      <c r="BY15" s="51"/>
      <c r="BZ15" s="60"/>
      <c r="CA15" s="51"/>
      <c r="CB15" s="51"/>
      <c r="CC15" s="61"/>
      <c r="CD15" s="61"/>
      <c r="CE15" s="60"/>
      <c r="CF15" s="51"/>
      <c r="CG15" s="51"/>
      <c r="CH15" s="51"/>
      <c r="CI15" s="51"/>
      <c r="CJ15" s="60"/>
      <c r="CK15" s="51"/>
      <c r="CL15" s="51"/>
      <c r="CM15" s="60"/>
      <c r="CN15" s="60"/>
      <c r="CO15" s="60"/>
      <c r="CP15" s="51"/>
      <c r="CQ15" s="60"/>
      <c r="CR15" s="60"/>
      <c r="CS15" s="51"/>
      <c r="CT15" s="60"/>
      <c r="CU15" s="51"/>
      <c r="CV15" s="51"/>
      <c r="CW15" s="51"/>
      <c r="CX15" s="51"/>
      <c r="CY15" s="60"/>
      <c r="CZ15" s="60"/>
      <c r="DA15" s="60"/>
      <c r="DB15" s="60"/>
      <c r="DC15" s="72" t="s">
        <v>78</v>
      </c>
    </row>
    <row x14ac:dyDescent="0.25" r="16" customHeight="1" ht="39.75">
      <c r="A16" s="50">
        <v>7700040773</v>
      </c>
      <c r="B16" s="78" t="s">
        <v>79</v>
      </c>
      <c r="C16" s="52">
        <v>353165</v>
      </c>
      <c r="D16" s="52">
        <v>353165</v>
      </c>
      <c r="E16" s="52"/>
      <c r="F16" s="52">
        <f>C16-D16</f>
      </c>
      <c r="G16" s="63">
        <f>SUM(N16,R16,V16,Z16,AD16,AH16,AL16,AP16,AT16,AX16,BB16,BF16)</f>
      </c>
      <c r="H16" s="63">
        <f>SUM(N16,R16,V16,AD16,AH16,AL16,AP16,AT16,AX16,BB16,BF16,BJ16,BO16)</f>
      </c>
      <c r="I16" s="67">
        <f>BH16</f>
      </c>
      <c r="J16" s="79">
        <f>D16-G16</f>
      </c>
      <c r="K16" s="52">
        <f>SUM(M16-G16)</f>
      </c>
      <c r="L16" s="53">
        <f>D16-M16</f>
      </c>
      <c r="M16" s="52">
        <f>SUM(P16,T16,X16,AB16,AF16,AJ16,AN16,AR16,AV16,AZ16,BD16,BH16,BL16)</f>
      </c>
      <c r="N16" s="52"/>
      <c r="O16" s="62"/>
      <c r="P16" s="52">
        <v>31250</v>
      </c>
      <c r="Q16" s="52">
        <f>P16-R16</f>
      </c>
      <c r="R16" s="55">
        <v>33093.59</v>
      </c>
      <c r="S16" s="62" t="s">
        <v>80</v>
      </c>
      <c r="T16" s="52">
        <v>16667</v>
      </c>
      <c r="U16" s="52">
        <f>T16-V16</f>
      </c>
      <c r="V16" s="55">
        <f>1733.06-16634.34</f>
      </c>
      <c r="W16" s="68" t="s">
        <v>81</v>
      </c>
      <c r="X16" s="52">
        <v>39823</v>
      </c>
      <c r="Y16" s="52">
        <f>X16-Z16</f>
      </c>
      <c r="Z16" s="55">
        <f>SUM(-2-24974.56+55238.97)</f>
      </c>
      <c r="AA16" s="69" t="s">
        <v>82</v>
      </c>
      <c r="AB16" s="52">
        <v>49167</v>
      </c>
      <c r="AC16" s="52">
        <f>AB16-AD16</f>
      </c>
      <c r="AD16" s="56">
        <f>151.63+133.31+50534.66</f>
      </c>
      <c r="AE16" s="70" t="s">
        <v>83</v>
      </c>
      <c r="AF16" s="52">
        <v>26808</v>
      </c>
      <c r="AG16" s="52">
        <f>AF16-AH16</f>
      </c>
      <c r="AH16" s="55">
        <v>23330.76</v>
      </c>
      <c r="AI16" s="62" t="s">
        <v>84</v>
      </c>
      <c r="AJ16" s="52">
        <v>19167</v>
      </c>
      <c r="AK16" s="52">
        <f>AJ16-AL16</f>
      </c>
      <c r="AL16" s="55">
        <v>18470.54</v>
      </c>
      <c r="AM16" s="62" t="s">
        <v>85</v>
      </c>
      <c r="AN16" s="52">
        <v>18500</v>
      </c>
      <c r="AO16" s="52">
        <f>AN16-AP16</f>
      </c>
      <c r="AP16" s="55">
        <v>18239.15</v>
      </c>
      <c r="AQ16" s="62" t="s">
        <v>86</v>
      </c>
      <c r="AR16" s="52">
        <v>21833.33</v>
      </c>
      <c r="AS16" s="52">
        <f>AR16-AT16</f>
      </c>
      <c r="AT16" s="56">
        <v>18954.54</v>
      </c>
      <c r="AU16" s="62" t="s">
        <v>87</v>
      </c>
      <c r="AV16" s="52">
        <v>71083</v>
      </c>
      <c r="AW16" s="52">
        <f>AV16-AX16</f>
      </c>
      <c r="AX16" s="52">
        <v>49424.95</v>
      </c>
      <c r="AY16" s="62" t="s">
        <v>88</v>
      </c>
      <c r="AZ16" s="51"/>
      <c r="BA16" s="51"/>
      <c r="BB16" s="52">
        <v>88802.35</v>
      </c>
      <c r="BC16" s="62" t="s">
        <v>89</v>
      </c>
      <c r="BD16" s="52">
        <v>19499</v>
      </c>
      <c r="BE16" s="52">
        <f>BD16-BF16</f>
      </c>
      <c r="BF16" s="52">
        <v>27337.99</v>
      </c>
      <c r="BG16" s="62" t="s">
        <v>90</v>
      </c>
      <c r="BH16" s="52">
        <f>D16-G16</f>
      </c>
      <c r="BI16" s="80">
        <f>SUM(BH16-BJ16)</f>
      </c>
      <c r="BJ16" s="52">
        <v>9107.31</v>
      </c>
      <c r="BK16" s="50" t="s">
        <v>91</v>
      </c>
      <c r="BL16" s="51"/>
      <c r="BM16" s="52">
        <f>SUM(BJ16+BL16)</f>
      </c>
      <c r="BN16" s="51"/>
      <c r="BO16" s="52"/>
      <c r="BP16" s="59"/>
      <c r="BQ16" s="51"/>
      <c r="BR16" s="52">
        <f>SUM(BO16,BQ16)</f>
      </c>
      <c r="BS16" s="60"/>
      <c r="BT16" s="52"/>
      <c r="BU16" s="59"/>
      <c r="BV16" s="51"/>
      <c r="BW16" s="51"/>
      <c r="BX16" s="60"/>
      <c r="BY16" s="52"/>
      <c r="BZ16" s="60"/>
      <c r="CA16" s="51"/>
      <c r="CB16" s="51"/>
      <c r="CC16" s="61"/>
      <c r="CD16" s="52"/>
      <c r="CE16" s="60"/>
      <c r="CF16" s="51"/>
      <c r="CG16" s="51"/>
      <c r="CH16" s="51"/>
      <c r="CI16" s="52"/>
      <c r="CJ16" s="60"/>
      <c r="CK16" s="51"/>
      <c r="CL16" s="51"/>
      <c r="CM16" s="60"/>
      <c r="CN16" s="52"/>
      <c r="CO16" s="60"/>
      <c r="CP16" s="51"/>
      <c r="CQ16" s="60"/>
      <c r="CR16" s="60"/>
      <c r="CS16" s="52"/>
      <c r="CT16" s="60"/>
      <c r="CU16" s="51"/>
      <c r="CV16" s="51"/>
      <c r="CW16" s="51"/>
      <c r="CX16" s="52"/>
      <c r="CY16" s="60"/>
      <c r="CZ16" s="60"/>
      <c r="DA16" s="60"/>
      <c r="DB16" s="60"/>
      <c r="DC16" s="72" t="s">
        <v>92</v>
      </c>
    </row>
    <row x14ac:dyDescent="0.25" r="17" customHeight="1" ht="39.75">
      <c r="A17" s="50">
        <v>7700042361</v>
      </c>
      <c r="B17" s="62" t="s">
        <v>93</v>
      </c>
      <c r="C17" s="52">
        <v>150000</v>
      </c>
      <c r="D17" s="52">
        <v>150000</v>
      </c>
      <c r="E17" s="52"/>
      <c r="F17" s="52">
        <f>C17-D17</f>
      </c>
      <c r="G17" s="63">
        <f>SUM(N17,R17,V17,Z17,AD17,AH17,AL17,AP17,AT17,AX17,BB17,BF17)</f>
      </c>
      <c r="H17" s="63">
        <f>SUM(N17,R17,V17,AD17,AH17,AL17,AP17,AT17,AX17,BB17,BF17,BJ17,BO17)</f>
      </c>
      <c r="I17" s="52">
        <f>BH17</f>
      </c>
      <c r="J17" s="52">
        <f>D17-G17</f>
      </c>
      <c r="K17" s="52">
        <f>SUM(M17-G17)</f>
      </c>
      <c r="L17" s="53">
        <f>D17-M17</f>
      </c>
      <c r="M17" s="52">
        <f>SUM(P17,T17,X17,AB17,AF17,AJ17,AN17,AR17,AV17,AZ17,BD17,BH17,BL17)</f>
      </c>
      <c r="N17" s="52"/>
      <c r="O17" s="62"/>
      <c r="P17" s="52"/>
      <c r="Q17" s="52"/>
      <c r="R17" s="55"/>
      <c r="S17" s="62"/>
      <c r="T17" s="52"/>
      <c r="U17" s="52"/>
      <c r="V17" s="55">
        <v>150000</v>
      </c>
      <c r="W17" s="62" t="s">
        <v>94</v>
      </c>
      <c r="X17" s="55"/>
      <c r="Y17" s="52"/>
      <c r="Z17" s="55"/>
      <c r="AA17" s="62"/>
      <c r="AB17" s="52"/>
      <c r="AC17" s="52"/>
      <c r="AD17" s="56"/>
      <c r="AE17" s="57"/>
      <c r="AF17" s="52"/>
      <c r="AG17" s="52"/>
      <c r="AH17" s="55"/>
      <c r="AI17" s="62"/>
      <c r="AJ17" s="52"/>
      <c r="AK17" s="52"/>
      <c r="AL17" s="55"/>
      <c r="AM17" s="62"/>
      <c r="AN17" s="52"/>
      <c r="AO17" s="52"/>
      <c r="AP17" s="55"/>
      <c r="AQ17" s="62"/>
      <c r="AR17" s="52"/>
      <c r="AS17" s="52"/>
      <c r="AT17" s="55"/>
      <c r="AU17" s="62"/>
      <c r="AV17" s="52"/>
      <c r="AW17" s="58"/>
      <c r="AX17" s="52"/>
      <c r="AY17" s="62"/>
      <c r="AZ17" s="52"/>
      <c r="BA17" s="52"/>
      <c r="BB17" s="52"/>
      <c r="BC17" s="62"/>
      <c r="BD17" s="52"/>
      <c r="BE17" s="52"/>
      <c r="BF17" s="52"/>
      <c r="BG17" s="62"/>
      <c r="BH17" s="52"/>
      <c r="BI17" s="52"/>
      <c r="BJ17" s="51"/>
      <c r="BK17" s="59"/>
      <c r="BL17" s="51"/>
      <c r="BM17" s="52">
        <f>SUM(BJ17+BL17)</f>
      </c>
      <c r="BN17" s="51"/>
      <c r="BO17" s="51"/>
      <c r="BP17" s="59"/>
      <c r="BQ17" s="51"/>
      <c r="BR17" s="52">
        <f>SUM(BO17,BQ17)</f>
      </c>
      <c r="BS17" s="60"/>
      <c r="BT17" s="59"/>
      <c r="BU17" s="59"/>
      <c r="BV17" s="51"/>
      <c r="BW17" s="51"/>
      <c r="BX17" s="60"/>
      <c r="BY17" s="51"/>
      <c r="BZ17" s="60"/>
      <c r="CA17" s="51"/>
      <c r="CB17" s="51"/>
      <c r="CC17" s="61"/>
      <c r="CD17" s="61"/>
      <c r="CE17" s="60"/>
      <c r="CF17" s="51"/>
      <c r="CG17" s="51"/>
      <c r="CH17" s="51"/>
      <c r="CI17" s="51"/>
      <c r="CJ17" s="60"/>
      <c r="CK17" s="51"/>
      <c r="CL17" s="51"/>
      <c r="CM17" s="60"/>
      <c r="CN17" s="60"/>
      <c r="CO17" s="60"/>
      <c r="CP17" s="51"/>
      <c r="CQ17" s="60"/>
      <c r="CR17" s="60"/>
      <c r="CS17" s="51"/>
      <c r="CT17" s="60"/>
      <c r="CU17" s="51"/>
      <c r="CV17" s="51"/>
      <c r="CW17" s="51"/>
      <c r="CX17" s="51"/>
      <c r="CY17" s="60"/>
      <c r="CZ17" s="60"/>
      <c r="DA17" s="60"/>
      <c r="DB17" s="60"/>
      <c r="DC17" s="72" t="s">
        <v>78</v>
      </c>
    </row>
    <row x14ac:dyDescent="0.25" r="18" customHeight="1" ht="39.75">
      <c r="A18" s="50">
        <v>7700042359</v>
      </c>
      <c r="B18" s="62" t="s">
        <v>95</v>
      </c>
      <c r="C18" s="52">
        <v>199823</v>
      </c>
      <c r="D18" s="52">
        <v>200000</v>
      </c>
      <c r="E18" s="52"/>
      <c r="F18" s="52">
        <f>C18-D18</f>
      </c>
      <c r="G18" s="63">
        <f>SUM(N18,R18,V18,Z18,AD18,AH18,AL18,AP18,AT18,AX18,BB18,BF18)</f>
      </c>
      <c r="H18" s="63">
        <f>SUM(N18,R18,V18,AD18,AH18,AL18,AP18,AT18,AX18,BB18,BF18,BJ18,BO18)</f>
      </c>
      <c r="I18" s="52">
        <f>BH18</f>
      </c>
      <c r="J18" s="64">
        <f>D18-G18</f>
      </c>
      <c r="K18" s="52">
        <f>SUM(M18-G18)</f>
      </c>
      <c r="L18" s="53">
        <f>D18-M18</f>
      </c>
      <c r="M18" s="52">
        <f>SUM(P18,T18,X18,AB18,AF18,AJ18,AN18,AR18,AV18,AZ18,BD18,BH18,BL18)</f>
      </c>
      <c r="N18" s="52"/>
      <c r="O18" s="62"/>
      <c r="P18" s="52"/>
      <c r="Q18" s="52"/>
      <c r="R18" s="55"/>
      <c r="S18" s="62"/>
      <c r="T18" s="52"/>
      <c r="U18" s="52"/>
      <c r="V18" s="55">
        <v>12498.09</v>
      </c>
      <c r="W18" s="62" t="s">
        <v>96</v>
      </c>
      <c r="X18" s="52">
        <v>93750</v>
      </c>
      <c r="Y18" s="52">
        <f>X18-Z18</f>
      </c>
      <c r="Z18" s="55">
        <f>3409.12+29972.84+20941.99</f>
      </c>
      <c r="AA18" s="69" t="s">
        <v>97</v>
      </c>
      <c r="AB18" s="52">
        <v>154119.95</v>
      </c>
      <c r="AC18" s="52">
        <f>AB18-AD18</f>
      </c>
      <c r="AD18" s="56">
        <v>119541.47</v>
      </c>
      <c r="AE18" s="70" t="s">
        <v>98</v>
      </c>
      <c r="AF18" s="52">
        <f>J18</f>
      </c>
      <c r="AG18" s="52">
        <f>AF18-AH18</f>
      </c>
      <c r="AH18" s="55">
        <v>13409.4</v>
      </c>
      <c r="AI18" s="62" t="s">
        <v>99</v>
      </c>
      <c r="AJ18" s="52"/>
      <c r="AK18" s="52"/>
      <c r="AL18" s="55">
        <v>50.5</v>
      </c>
      <c r="AM18" s="62" t="s">
        <v>100</v>
      </c>
      <c r="AN18" s="52" t="s">
        <v>77</v>
      </c>
      <c r="AO18" s="51"/>
      <c r="AP18" s="55"/>
      <c r="AQ18" s="54"/>
      <c r="AR18" s="52"/>
      <c r="AS18" s="52"/>
      <c r="AT18" s="55"/>
      <c r="AU18" s="54"/>
      <c r="AV18" s="51"/>
      <c r="AW18" s="58"/>
      <c r="AX18" s="51"/>
      <c r="AY18" s="54"/>
      <c r="AZ18" s="51"/>
      <c r="BA18" s="51"/>
      <c r="BB18" s="51"/>
      <c r="BC18" s="54"/>
      <c r="BD18" s="51"/>
      <c r="BE18" s="51"/>
      <c r="BF18" s="51"/>
      <c r="BG18" s="54"/>
      <c r="BH18" s="52"/>
      <c r="BI18" s="51"/>
      <c r="BJ18" s="51"/>
      <c r="BK18" s="59"/>
      <c r="BL18" s="51"/>
      <c r="BM18" s="52">
        <f>SUM(BJ18+BL18)</f>
      </c>
      <c r="BN18" s="51"/>
      <c r="BO18" s="51"/>
      <c r="BP18" s="59"/>
      <c r="BQ18" s="51"/>
      <c r="BR18" s="52">
        <f>SUM(BO18,BQ18)</f>
      </c>
      <c r="BS18" s="60"/>
      <c r="BT18" s="59"/>
      <c r="BU18" s="59"/>
      <c r="BV18" s="51"/>
      <c r="BW18" s="51"/>
      <c r="BX18" s="60"/>
      <c r="BY18" s="51"/>
      <c r="BZ18" s="60"/>
      <c r="CA18" s="51"/>
      <c r="CB18" s="51"/>
      <c r="CC18" s="61"/>
      <c r="CD18" s="61"/>
      <c r="CE18" s="60"/>
      <c r="CF18" s="51"/>
      <c r="CG18" s="51"/>
      <c r="CH18" s="51"/>
      <c r="CI18" s="51"/>
      <c r="CJ18" s="60"/>
      <c r="CK18" s="51"/>
      <c r="CL18" s="51"/>
      <c r="CM18" s="60"/>
      <c r="CN18" s="60"/>
      <c r="CO18" s="60"/>
      <c r="CP18" s="51"/>
      <c r="CQ18" s="60"/>
      <c r="CR18" s="60"/>
      <c r="CS18" s="51"/>
      <c r="CT18" s="60"/>
      <c r="CU18" s="51"/>
      <c r="CV18" s="51"/>
      <c r="CW18" s="51"/>
      <c r="CX18" s="51"/>
      <c r="CY18" s="60"/>
      <c r="CZ18" s="60"/>
      <c r="DA18" s="60"/>
      <c r="DB18" s="60"/>
      <c r="DC18" s="72" t="s">
        <v>78</v>
      </c>
    </row>
    <row x14ac:dyDescent="0.25" r="19" customHeight="1" ht="29.25">
      <c r="A19" s="50">
        <v>7700042595</v>
      </c>
      <c r="B19" s="62" t="s">
        <v>101</v>
      </c>
      <c r="C19" s="52">
        <v>1143151.43</v>
      </c>
      <c r="D19" s="52">
        <v>1143151.43</v>
      </c>
      <c r="E19" s="52"/>
      <c r="F19" s="52">
        <f>C19-D19</f>
      </c>
      <c r="G19" s="63">
        <f>SUM(N19,R19,V19,Z19,AD19,AH19,AL19,AP19,AT19,AX19,BB19,BF19)</f>
      </c>
      <c r="H19" s="63">
        <f>SUM(N19,R19,V19,AD19,AH19,AL19,AP19,AT19,AX19,BB19,BF19,BJ19,BO19)</f>
      </c>
      <c r="I19" s="52">
        <f>BH19</f>
      </c>
      <c r="J19" s="52">
        <f>D19-G19</f>
      </c>
      <c r="K19" s="52">
        <f>SUM(M19-G19)</f>
      </c>
      <c r="L19" s="53">
        <f>D19-M19</f>
      </c>
      <c r="M19" s="52">
        <f>SUM(P19,T19,X19,AB19,AF19,AJ19,AN19,AR19,AV19,AZ19,BD19,BH19,BL19)</f>
      </c>
      <c r="N19" s="52"/>
      <c r="O19" s="62"/>
      <c r="P19" s="52"/>
      <c r="Q19" s="52"/>
      <c r="R19" s="55"/>
      <c r="S19" s="62"/>
      <c r="T19" s="52"/>
      <c r="U19" s="52"/>
      <c r="V19" s="55"/>
      <c r="W19" s="62"/>
      <c r="X19" s="52"/>
      <c r="Y19" s="52"/>
      <c r="Z19" s="55"/>
      <c r="AA19" s="62"/>
      <c r="AB19" s="52">
        <v>469999.486666667</v>
      </c>
      <c r="AC19" s="52">
        <f>AB19-AD19</f>
      </c>
      <c r="AD19" s="56">
        <v>408528.57</v>
      </c>
      <c r="AE19" s="70" t="s">
        <v>102</v>
      </c>
      <c r="AF19" s="52">
        <v>391363</v>
      </c>
      <c r="AG19" s="52">
        <f>AF19-AH19</f>
      </c>
      <c r="AH19" s="55">
        <v>361130.37</v>
      </c>
      <c r="AI19" s="62" t="s">
        <v>103</v>
      </c>
      <c r="AJ19" s="52">
        <v>373492.49</v>
      </c>
      <c r="AK19" s="52">
        <f>AJ19-AL19</f>
      </c>
      <c r="AL19" s="55">
        <v>292311.85</v>
      </c>
      <c r="AM19" s="62" t="s">
        <v>104</v>
      </c>
      <c r="AN19" s="52">
        <f>J19</f>
      </c>
      <c r="AO19" s="52">
        <f>AN19-AP19</f>
      </c>
      <c r="AP19" s="55">
        <v>46682.84</v>
      </c>
      <c r="AQ19" s="62" t="s">
        <v>105</v>
      </c>
      <c r="AR19" s="52"/>
      <c r="AS19" s="52"/>
      <c r="AT19" s="56">
        <v>711.54</v>
      </c>
      <c r="AU19" s="62" t="s">
        <v>106</v>
      </c>
      <c r="AV19" s="51"/>
      <c r="AW19" s="58"/>
      <c r="AX19" s="51"/>
      <c r="AY19" s="54"/>
      <c r="AZ19" s="51"/>
      <c r="BA19" s="51"/>
      <c r="BB19" s="52">
        <v>22213.64</v>
      </c>
      <c r="BC19" s="62" t="s">
        <v>107</v>
      </c>
      <c r="BD19" s="51"/>
      <c r="BE19" s="51"/>
      <c r="BF19" s="51"/>
      <c r="BG19" s="54"/>
      <c r="BH19" s="52">
        <f>D19-G19</f>
      </c>
      <c r="BI19" s="51"/>
      <c r="BJ19" s="51"/>
      <c r="BK19" s="59"/>
      <c r="BL19" s="52">
        <v>8991</v>
      </c>
      <c r="BM19" s="52">
        <f>SUM(BJ19+BL19)</f>
      </c>
      <c r="BN19" s="51"/>
      <c r="BO19" s="51"/>
      <c r="BP19" s="59"/>
      <c r="BQ19" s="52">
        <v>8991</v>
      </c>
      <c r="BR19" s="52">
        <f>SUM(BO19,BQ19)</f>
      </c>
      <c r="BS19" s="60"/>
      <c r="BT19" s="59"/>
      <c r="BU19" s="59"/>
      <c r="BV19" s="52">
        <v>8991</v>
      </c>
      <c r="BW19" s="52">
        <f>SUM(BT19+BV19)</f>
      </c>
      <c r="BX19" s="60"/>
      <c r="BY19" s="51"/>
      <c r="BZ19" s="60"/>
      <c r="CA19" s="52">
        <v>8991</v>
      </c>
      <c r="CB19" s="52">
        <f>SUM(BY19,CA19)</f>
      </c>
      <c r="CC19" s="61"/>
      <c r="CD19" s="61"/>
      <c r="CE19" s="60"/>
      <c r="CF19" s="52">
        <v>8991</v>
      </c>
      <c r="CG19" s="52">
        <f>SUM(CD19,CF19)</f>
      </c>
      <c r="CH19" s="67">
        <f>SUM(CF19-CI19)</f>
      </c>
      <c r="CI19" s="52">
        <v>8991.36</v>
      </c>
      <c r="CJ19" s="81" t="s">
        <v>108</v>
      </c>
      <c r="CK19" s="52">
        <v>0</v>
      </c>
      <c r="CL19" s="52">
        <f>SUM(CI19,CK19)</f>
      </c>
      <c r="CM19" s="60"/>
      <c r="CN19" s="52"/>
      <c r="CO19" s="60"/>
      <c r="CP19" s="52"/>
      <c r="CQ19" s="60"/>
      <c r="CR19" s="60"/>
      <c r="CS19" s="52"/>
      <c r="CT19" s="60"/>
      <c r="CU19" s="52"/>
      <c r="CV19" s="51"/>
      <c r="CW19" s="51"/>
      <c r="CX19" s="52"/>
      <c r="CY19" s="60"/>
      <c r="CZ19" s="52"/>
      <c r="DA19" s="60"/>
      <c r="DB19" s="60"/>
      <c r="DC19" s="69" t="s">
        <v>109</v>
      </c>
    </row>
    <row x14ac:dyDescent="0.25" r="20" customHeight="1" ht="29.25">
      <c r="A20" s="50">
        <v>7700042857</v>
      </c>
      <c r="B20" s="62" t="s">
        <v>110</v>
      </c>
      <c r="C20" s="52">
        <v>76000</v>
      </c>
      <c r="D20" s="52">
        <v>76000</v>
      </c>
      <c r="E20" s="52"/>
      <c r="F20" s="52">
        <f>C20-D20</f>
      </c>
      <c r="G20" s="63">
        <f>SUM(N20,R20,V20,Z20,AD20,AH20,AL20,AP20,AT20,AX20,BB20,BF20)</f>
      </c>
      <c r="H20" s="63">
        <f>SUM(N20,R20,V20,AD20,AH20,AL20,AP20,AT20,AX20,BB20,BF20,BJ20,BO20)</f>
      </c>
      <c r="I20" s="52">
        <f>BH20</f>
      </c>
      <c r="J20" s="52">
        <f>D20-G20</f>
      </c>
      <c r="K20" s="52">
        <f>SUM(M20-G20)</f>
      </c>
      <c r="L20" s="53">
        <f>D20-M20</f>
      </c>
      <c r="M20" s="52">
        <f>SUM(P20,T20,X20,AB20,AF20,AJ20,AN20,AR20,AV20,AZ20,BD20,BH20,BL20)</f>
      </c>
      <c r="N20" s="52"/>
      <c r="O20" s="62"/>
      <c r="P20" s="52"/>
      <c r="Q20" s="52"/>
      <c r="R20" s="55"/>
      <c r="S20" s="62"/>
      <c r="T20" s="52"/>
      <c r="U20" s="52"/>
      <c r="V20" s="55"/>
      <c r="W20" s="62"/>
      <c r="X20" s="52"/>
      <c r="Y20" s="52"/>
      <c r="Z20" s="55"/>
      <c r="AA20" s="62"/>
      <c r="AB20" s="52">
        <v>25333.3333333333</v>
      </c>
      <c r="AC20" s="52">
        <f>AB20-AD20</f>
      </c>
      <c r="AD20" s="56">
        <v>0</v>
      </c>
      <c r="AE20" s="57"/>
      <c r="AF20" s="52">
        <f>J20/3</f>
      </c>
      <c r="AG20" s="51"/>
      <c r="AH20" s="55"/>
      <c r="AI20" s="54"/>
      <c r="AJ20" s="52">
        <v>25333.33</v>
      </c>
      <c r="AK20" s="52">
        <f>AJ20-AL20</f>
      </c>
      <c r="AL20" s="55">
        <v>76000</v>
      </c>
      <c r="AM20" s="62" t="s">
        <v>111</v>
      </c>
      <c r="AN20" s="51"/>
      <c r="AO20" s="51"/>
      <c r="AP20" s="55"/>
      <c r="AQ20" s="54"/>
      <c r="AR20" s="52"/>
      <c r="AS20" s="52"/>
      <c r="AT20" s="56"/>
      <c r="AU20" s="54"/>
      <c r="AV20" s="51"/>
      <c r="AW20" s="58"/>
      <c r="AX20" s="51"/>
      <c r="AY20" s="54"/>
      <c r="AZ20" s="51"/>
      <c r="BA20" s="51"/>
      <c r="BB20" s="51"/>
      <c r="BC20" s="54"/>
      <c r="BD20" s="51"/>
      <c r="BE20" s="51"/>
      <c r="BF20" s="51"/>
      <c r="BG20" s="54"/>
      <c r="BH20" s="52"/>
      <c r="BI20" s="51"/>
      <c r="BJ20" s="51"/>
      <c r="BK20" s="59"/>
      <c r="BL20" s="51"/>
      <c r="BM20" s="52">
        <f>SUM(BJ20+BL20)</f>
      </c>
      <c r="BN20" s="51"/>
      <c r="BO20" s="51"/>
      <c r="BP20" s="59"/>
      <c r="BQ20" s="51"/>
      <c r="BR20" s="52">
        <f>SUM(BO20,BQ20)</f>
      </c>
      <c r="BS20" s="60"/>
      <c r="BT20" s="59"/>
      <c r="BU20" s="59"/>
      <c r="BV20" s="51"/>
      <c r="BW20" s="51"/>
      <c r="BX20" s="60"/>
      <c r="BY20" s="51"/>
      <c r="BZ20" s="60"/>
      <c r="CA20" s="51"/>
      <c r="CB20" s="51"/>
      <c r="CC20" s="61"/>
      <c r="CD20" s="61"/>
      <c r="CE20" s="60"/>
      <c r="CF20" s="51"/>
      <c r="CG20" s="51"/>
      <c r="CH20" s="51"/>
      <c r="CI20" s="51"/>
      <c r="CJ20" s="60"/>
      <c r="CK20" s="51"/>
      <c r="CL20" s="51"/>
      <c r="CM20" s="60"/>
      <c r="CN20" s="60"/>
      <c r="CO20" s="60"/>
      <c r="CP20" s="51"/>
      <c r="CQ20" s="60"/>
      <c r="CR20" s="60"/>
      <c r="CS20" s="51"/>
      <c r="CT20" s="60"/>
      <c r="CU20" s="51"/>
      <c r="CV20" s="51"/>
      <c r="CW20" s="51"/>
      <c r="CX20" s="51"/>
      <c r="CY20" s="60"/>
      <c r="CZ20" s="60"/>
      <c r="DA20" s="60"/>
      <c r="DB20" s="60"/>
      <c r="DC20" s="72" t="s">
        <v>78</v>
      </c>
    </row>
    <row x14ac:dyDescent="0.25" r="21" customHeight="1" ht="29.25">
      <c r="A21" s="50">
        <v>7700042582</v>
      </c>
      <c r="B21" s="62" t="s">
        <v>112</v>
      </c>
      <c r="C21" s="52">
        <v>4731</v>
      </c>
      <c r="D21" s="52">
        <v>5000</v>
      </c>
      <c r="E21" s="52"/>
      <c r="F21" s="52">
        <f>C21-D21</f>
      </c>
      <c r="G21" s="63">
        <f>SUM(N21,R21,V21,Z21,AD21,AH21,AL21,AP21,AT21,AX21,BB21,BF21)</f>
      </c>
      <c r="H21" s="63">
        <f>SUM(N21,R21,V21,AD21,AH21,AL21,AP21,AT21,AX21,BB21,BF21,BJ21,BO21)</f>
      </c>
      <c r="I21" s="52">
        <f>BH21</f>
      </c>
      <c r="J21" s="64">
        <f>D21-G21</f>
      </c>
      <c r="K21" s="52">
        <f>SUM(M21-G21)</f>
      </c>
      <c r="L21" s="53">
        <f>D21-M21</f>
      </c>
      <c r="M21" s="52">
        <f>SUM(P21,T21,X21,AB21,AF21,AJ21,AN21,AR21,AV21,AZ21,BD21,BH21,BL21)</f>
      </c>
      <c r="N21" s="52"/>
      <c r="O21" s="62"/>
      <c r="P21" s="52"/>
      <c r="Q21" s="52"/>
      <c r="R21" s="55"/>
      <c r="S21" s="62"/>
      <c r="T21" s="52"/>
      <c r="U21" s="52"/>
      <c r="V21" s="55"/>
      <c r="W21" s="62"/>
      <c r="X21" s="52"/>
      <c r="Y21" s="52"/>
      <c r="Z21" s="55"/>
      <c r="AA21" s="62"/>
      <c r="AB21" s="52"/>
      <c r="AC21" s="52"/>
      <c r="AD21" s="56"/>
      <c r="AE21" s="57"/>
      <c r="AF21" s="52"/>
      <c r="AG21" s="52"/>
      <c r="AH21" s="55">
        <v>3154.05</v>
      </c>
      <c r="AI21" s="62" t="s">
        <v>113</v>
      </c>
      <c r="AJ21" s="52">
        <v>1845.9499999999998</v>
      </c>
      <c r="AK21" s="52">
        <f>AJ21-AL21</f>
      </c>
      <c r="AL21" s="55"/>
      <c r="AM21" s="54"/>
      <c r="AN21" s="52"/>
      <c r="AO21" s="51"/>
      <c r="AP21" s="56">
        <v>1576.58</v>
      </c>
      <c r="AQ21" s="57" t="s">
        <v>114</v>
      </c>
      <c r="AR21" s="52"/>
      <c r="AS21" s="52"/>
      <c r="AT21" s="56"/>
      <c r="AU21" s="54"/>
      <c r="AV21" s="51"/>
      <c r="AW21" s="58"/>
      <c r="AX21" s="51"/>
      <c r="AY21" s="54"/>
      <c r="AZ21" s="51"/>
      <c r="BA21" s="51"/>
      <c r="BB21" s="51"/>
      <c r="BC21" s="54"/>
      <c r="BD21" s="51"/>
      <c r="BE21" s="51"/>
      <c r="BF21" s="51"/>
      <c r="BG21" s="54"/>
      <c r="BH21" s="52"/>
      <c r="BI21" s="51"/>
      <c r="BJ21" s="51"/>
      <c r="BK21" s="59"/>
      <c r="BL21" s="51"/>
      <c r="BM21" s="52">
        <f>SUM(BJ21+BL21)</f>
      </c>
      <c r="BN21" s="51"/>
      <c r="BO21" s="51"/>
      <c r="BP21" s="59"/>
      <c r="BQ21" s="51"/>
      <c r="BR21" s="52">
        <f>SUM(BO21,BQ21)</f>
      </c>
      <c r="BS21" s="60"/>
      <c r="BT21" s="59"/>
      <c r="BU21" s="59"/>
      <c r="BV21" s="51"/>
      <c r="BW21" s="51"/>
      <c r="BX21" s="60"/>
      <c r="BY21" s="51"/>
      <c r="BZ21" s="60"/>
      <c r="CA21" s="51"/>
      <c r="CB21" s="51"/>
      <c r="CC21" s="61"/>
      <c r="CD21" s="61"/>
      <c r="CE21" s="60"/>
      <c r="CF21" s="51"/>
      <c r="CG21" s="51"/>
      <c r="CH21" s="51"/>
      <c r="CI21" s="51"/>
      <c r="CJ21" s="60"/>
      <c r="CK21" s="51"/>
      <c r="CL21" s="51"/>
      <c r="CM21" s="60"/>
      <c r="CN21" s="60"/>
      <c r="CO21" s="60"/>
      <c r="CP21" s="51"/>
      <c r="CQ21" s="60"/>
      <c r="CR21" s="60"/>
      <c r="CS21" s="51"/>
      <c r="CT21" s="60"/>
      <c r="CU21" s="51"/>
      <c r="CV21" s="51"/>
      <c r="CW21" s="51"/>
      <c r="CX21" s="51"/>
      <c r="CY21" s="60"/>
      <c r="CZ21" s="60"/>
      <c r="DA21" s="60"/>
      <c r="DB21" s="60"/>
      <c r="DC21" s="72" t="s">
        <v>78</v>
      </c>
    </row>
    <row x14ac:dyDescent="0.25" r="22" customHeight="1" ht="29.25">
      <c r="A22" s="50">
        <v>7700042824</v>
      </c>
      <c r="B22" s="62" t="s">
        <v>115</v>
      </c>
      <c r="C22" s="52">
        <v>29431.16</v>
      </c>
      <c r="D22" s="52">
        <v>30000</v>
      </c>
      <c r="E22" s="52"/>
      <c r="F22" s="52">
        <f>C22-D22</f>
      </c>
      <c r="G22" s="63">
        <f>SUM(N22,R22,V22,Z22,AD22,AH22,AL22,AP22,AT22,AX22,BB22,BF22)</f>
      </c>
      <c r="H22" s="63">
        <f>SUM(N22,R22,V22,AD22,AH22,AL22,AP22,AT22,AX22,BB22,BF22,BJ22,BO22)</f>
      </c>
      <c r="I22" s="52">
        <f>BH22</f>
      </c>
      <c r="J22" s="64">
        <f>D22-G22</f>
      </c>
      <c r="K22" s="52">
        <f>SUM(M22-G22)</f>
      </c>
      <c r="L22" s="53">
        <f>D22-M22</f>
      </c>
      <c r="M22" s="52">
        <f>SUM(P22,T22,X22,AB22,AF22,AJ22,AN22,AR22,AV22,AZ22,BD22,BH22,BL22)</f>
      </c>
      <c r="N22" s="52"/>
      <c r="O22" s="62"/>
      <c r="P22" s="52"/>
      <c r="Q22" s="52"/>
      <c r="R22" s="55"/>
      <c r="S22" s="62"/>
      <c r="T22" s="52"/>
      <c r="U22" s="52"/>
      <c r="V22" s="55"/>
      <c r="W22" s="62"/>
      <c r="X22" s="52"/>
      <c r="Y22" s="52"/>
      <c r="Z22" s="55"/>
      <c r="AA22" s="54"/>
      <c r="AB22" s="52">
        <v>10000</v>
      </c>
      <c r="AC22" s="52">
        <f>AB22-AD22</f>
      </c>
      <c r="AD22" s="56">
        <v>9911.05</v>
      </c>
      <c r="AE22" s="70" t="s">
        <v>116</v>
      </c>
      <c r="AF22" s="52">
        <v>10000</v>
      </c>
      <c r="AG22" s="52">
        <f>AF22-AH22</f>
      </c>
      <c r="AH22" s="55">
        <v>10004.73</v>
      </c>
      <c r="AI22" s="62" t="s">
        <v>117</v>
      </c>
      <c r="AJ22" s="52">
        <f>10089-4.78</f>
      </c>
      <c r="AK22" s="52">
        <f>AJ22-AL22</f>
      </c>
      <c r="AL22" s="55">
        <v>9515.38</v>
      </c>
      <c r="AM22" s="62" t="s">
        <v>118</v>
      </c>
      <c r="AN22" s="51"/>
      <c r="AO22" s="51"/>
      <c r="AP22" s="55"/>
      <c r="AQ22" s="54"/>
      <c r="AR22" s="52"/>
      <c r="AS22" s="52"/>
      <c r="AT22" s="56"/>
      <c r="AU22" s="54"/>
      <c r="AV22" s="51"/>
      <c r="AW22" s="58"/>
      <c r="AX22" s="51"/>
      <c r="AY22" s="54"/>
      <c r="AZ22" s="51"/>
      <c r="BA22" s="51"/>
      <c r="BB22" s="51"/>
      <c r="BC22" s="54"/>
      <c r="BD22" s="51"/>
      <c r="BE22" s="51"/>
      <c r="BF22" s="51"/>
      <c r="BG22" s="54"/>
      <c r="BH22" s="52"/>
      <c r="BI22" s="51"/>
      <c r="BJ22" s="51"/>
      <c r="BK22" s="59"/>
      <c r="BL22" s="51"/>
      <c r="BM22" s="52">
        <f>SUM(BJ22+BL22)</f>
      </c>
      <c r="BN22" s="51"/>
      <c r="BO22" s="51"/>
      <c r="BP22" s="59"/>
      <c r="BQ22" s="51"/>
      <c r="BR22" s="52">
        <f>SUM(BO22,BQ22)</f>
      </c>
      <c r="BS22" s="60"/>
      <c r="BT22" s="59"/>
      <c r="BU22" s="59"/>
      <c r="BV22" s="51"/>
      <c r="BW22" s="51"/>
      <c r="BX22" s="60"/>
      <c r="BY22" s="51"/>
      <c r="BZ22" s="60"/>
      <c r="CA22" s="51"/>
      <c r="CB22" s="51"/>
      <c r="CC22" s="61"/>
      <c r="CD22" s="61"/>
      <c r="CE22" s="60"/>
      <c r="CF22" s="51"/>
      <c r="CG22" s="51"/>
      <c r="CH22" s="51"/>
      <c r="CI22" s="51"/>
      <c r="CJ22" s="60"/>
      <c r="CK22" s="51"/>
      <c r="CL22" s="51"/>
      <c r="CM22" s="60"/>
      <c r="CN22" s="60"/>
      <c r="CO22" s="60"/>
      <c r="CP22" s="51"/>
      <c r="CQ22" s="60"/>
      <c r="CR22" s="60"/>
      <c r="CS22" s="51"/>
      <c r="CT22" s="60"/>
      <c r="CU22" s="51"/>
      <c r="CV22" s="51"/>
      <c r="CW22" s="51"/>
      <c r="CX22" s="51"/>
      <c r="CY22" s="60"/>
      <c r="CZ22" s="60"/>
      <c r="DA22" s="60"/>
      <c r="DB22" s="60"/>
      <c r="DC22" s="72" t="s">
        <v>78</v>
      </c>
    </row>
    <row x14ac:dyDescent="0.25" r="23" customHeight="1" ht="29.25">
      <c r="A23" s="49" t="s">
        <v>119</v>
      </c>
      <c r="B23" s="62" t="s">
        <v>120</v>
      </c>
      <c r="C23" s="52">
        <v>7031.57</v>
      </c>
      <c r="D23" s="52">
        <f>G23</f>
      </c>
      <c r="E23" s="52"/>
      <c r="F23" s="52">
        <f>C23-D23</f>
      </c>
      <c r="G23" s="63">
        <f>SUM(N23,R23,V23,Z23,AD23,AH23,AL23,AP23,AT23,AX23,BB23,BF23)</f>
      </c>
      <c r="H23" s="63">
        <f>SUM(N23,R23,V23,AD23,AH23,AL23,AP23,AT23,AX23,BB23,BF23,BJ23,BO23)</f>
      </c>
      <c r="I23" s="52">
        <f>BH23</f>
      </c>
      <c r="J23" s="52">
        <f>D23-G23</f>
      </c>
      <c r="K23" s="52"/>
      <c r="L23" s="53"/>
      <c r="M23" s="52"/>
      <c r="N23" s="52"/>
      <c r="O23" s="62"/>
      <c r="P23" s="52"/>
      <c r="Q23" s="52"/>
      <c r="R23" s="55"/>
      <c r="S23" s="62"/>
      <c r="T23" s="52"/>
      <c r="U23" s="52"/>
      <c r="V23" s="55"/>
      <c r="W23" s="62"/>
      <c r="X23" s="52"/>
      <c r="Y23" s="52"/>
      <c r="Z23" s="55"/>
      <c r="AA23" s="54"/>
      <c r="AB23" s="52"/>
      <c r="AC23" s="52"/>
      <c r="AD23" s="56"/>
      <c r="AE23" s="70"/>
      <c r="AF23" s="52"/>
      <c r="AG23" s="52"/>
      <c r="AH23" s="55"/>
      <c r="AI23" s="54"/>
      <c r="AJ23" s="52"/>
      <c r="AK23" s="52"/>
      <c r="AL23" s="55"/>
      <c r="AM23" s="54"/>
      <c r="AN23" s="52">
        <v>10000</v>
      </c>
      <c r="AO23" s="52">
        <f>AN23-AP23</f>
      </c>
      <c r="AP23" s="55">
        <v>6728.94</v>
      </c>
      <c r="AQ23" s="62" t="s">
        <v>121</v>
      </c>
      <c r="AR23" s="52">
        <v>2500</v>
      </c>
      <c r="AS23" s="52">
        <f>AR23-AT23</f>
      </c>
      <c r="AT23" s="56">
        <v>299.53</v>
      </c>
      <c r="AU23" s="62" t="s">
        <v>122</v>
      </c>
      <c r="AV23" s="52">
        <v>2500</v>
      </c>
      <c r="AW23" s="52">
        <f>AV23-AX23</f>
      </c>
      <c r="AX23" s="52">
        <v>3.1</v>
      </c>
      <c r="AY23" s="62" t="s">
        <v>123</v>
      </c>
      <c r="AZ23" s="51"/>
      <c r="BA23" s="51"/>
      <c r="BB23" s="52"/>
      <c r="BC23" s="54"/>
      <c r="BD23" s="51"/>
      <c r="BE23" s="51"/>
      <c r="BF23" s="51"/>
      <c r="BG23" s="54"/>
      <c r="BH23" s="52"/>
      <c r="BI23" s="51"/>
      <c r="BJ23" s="51"/>
      <c r="BK23" s="59"/>
      <c r="BL23" s="51"/>
      <c r="BM23" s="52">
        <f>SUM(BJ23+BL23)</f>
      </c>
      <c r="BN23" s="51"/>
      <c r="BO23" s="51"/>
      <c r="BP23" s="59"/>
      <c r="BQ23" s="51"/>
      <c r="BR23" s="52">
        <f>SUM(BO23,BQ23)</f>
      </c>
      <c r="BS23" s="60"/>
      <c r="BT23" s="59"/>
      <c r="BU23" s="59"/>
      <c r="BV23" s="51"/>
      <c r="BW23" s="51"/>
      <c r="BX23" s="60"/>
      <c r="BY23" s="51"/>
      <c r="BZ23" s="60"/>
      <c r="CA23" s="51"/>
      <c r="CB23" s="51"/>
      <c r="CC23" s="61"/>
      <c r="CD23" s="61"/>
      <c r="CE23" s="60"/>
      <c r="CF23" s="51"/>
      <c r="CG23" s="51"/>
      <c r="CH23" s="51"/>
      <c r="CI23" s="51"/>
      <c r="CJ23" s="60"/>
      <c r="CK23" s="51"/>
      <c r="CL23" s="51"/>
      <c r="CM23" s="60"/>
      <c r="CN23" s="60"/>
      <c r="CO23" s="60"/>
      <c r="CP23" s="51"/>
      <c r="CQ23" s="60"/>
      <c r="CR23" s="60"/>
      <c r="CS23" s="51"/>
      <c r="CT23" s="60"/>
      <c r="CU23" s="51"/>
      <c r="CV23" s="51"/>
      <c r="CW23" s="51"/>
      <c r="CX23" s="51"/>
      <c r="CY23" s="60"/>
      <c r="CZ23" s="60"/>
      <c r="DA23" s="60"/>
      <c r="DB23" s="60"/>
      <c r="DC23" s="72" t="s">
        <v>78</v>
      </c>
    </row>
    <row x14ac:dyDescent="0.25" r="24" customHeight="1" ht="29.25">
      <c r="A24" s="50">
        <v>7700042976</v>
      </c>
      <c r="B24" s="78" t="s">
        <v>124</v>
      </c>
      <c r="C24" s="52">
        <v>346170</v>
      </c>
      <c r="D24" s="52">
        <v>325000</v>
      </c>
      <c r="E24" s="52"/>
      <c r="F24" s="52">
        <f>C24-D24</f>
      </c>
      <c r="G24" s="63">
        <f>SUM(N24,R24,V24,Z24,AD24,AH24,AL24,AP24,AT24,AX24,BB24,BF24)</f>
      </c>
      <c r="H24" s="63">
        <f>SUM(N24,R24,V24,AD24,AH24,AL24,AP24,AT24,AX24,BB24,BF24,BJ24,BO24)</f>
      </c>
      <c r="I24" s="67">
        <f>BH24</f>
      </c>
      <c r="J24" s="52">
        <f>D24-G24</f>
      </c>
      <c r="K24" s="52"/>
      <c r="L24" s="53"/>
      <c r="M24" s="52"/>
      <c r="N24" s="52"/>
      <c r="O24" s="62"/>
      <c r="P24" s="52"/>
      <c r="Q24" s="52"/>
      <c r="R24" s="55"/>
      <c r="S24" s="62"/>
      <c r="T24" s="52"/>
      <c r="U24" s="52"/>
      <c r="V24" s="55"/>
      <c r="W24" s="62"/>
      <c r="X24" s="52"/>
      <c r="Y24" s="52"/>
      <c r="Z24" s="55"/>
      <c r="AA24" s="62"/>
      <c r="AB24" s="52"/>
      <c r="AC24" s="52"/>
      <c r="AD24" s="56">
        <v>170170</v>
      </c>
      <c r="AE24" s="70" t="s">
        <v>125</v>
      </c>
      <c r="AF24" s="52">
        <v>124900</v>
      </c>
      <c r="AG24" s="52">
        <f>AF24-AH24</f>
      </c>
      <c r="AH24" s="55">
        <v>5553.61</v>
      </c>
      <c r="AI24" s="62" t="s">
        <v>126</v>
      </c>
      <c r="AJ24" s="52"/>
      <c r="AK24" s="52"/>
      <c r="AL24" s="55">
        <v>13655.73</v>
      </c>
      <c r="AM24" s="62" t="s">
        <v>127</v>
      </c>
      <c r="AN24" s="52">
        <v>22656</v>
      </c>
      <c r="AO24" s="52">
        <f>AN24-AP24</f>
      </c>
      <c r="AP24" s="55">
        <v>12337.94</v>
      </c>
      <c r="AQ24" s="62" t="s">
        <v>128</v>
      </c>
      <c r="AR24" s="52"/>
      <c r="AS24" s="52"/>
      <c r="AT24" s="56">
        <v>123282.51</v>
      </c>
      <c r="AU24" s="62" t="s">
        <v>129</v>
      </c>
      <c r="AV24" s="52"/>
      <c r="AW24" s="58"/>
      <c r="AX24" s="51"/>
      <c r="AY24" s="54"/>
      <c r="AZ24" s="51"/>
      <c r="BA24" s="51"/>
      <c r="BB24" s="51"/>
      <c r="BC24" s="54"/>
      <c r="BD24" s="51"/>
      <c r="BE24" s="51"/>
      <c r="BF24" s="51"/>
      <c r="BG24" s="54"/>
      <c r="BH24" s="52"/>
      <c r="BI24" s="51"/>
      <c r="BJ24" s="51"/>
      <c r="BK24" s="59"/>
      <c r="BL24" s="51"/>
      <c r="BM24" s="52">
        <f>SUM(BJ24+BL24)</f>
      </c>
      <c r="BN24" s="51"/>
      <c r="BO24" s="51"/>
      <c r="BP24" s="59"/>
      <c r="BQ24" s="51"/>
      <c r="BR24" s="52">
        <f>SUM(BO24,BQ24)</f>
      </c>
      <c r="BS24" s="60"/>
      <c r="BT24" s="59"/>
      <c r="BU24" s="59"/>
      <c r="BV24" s="51"/>
      <c r="BW24" s="51"/>
      <c r="BX24" s="60"/>
      <c r="BY24" s="51"/>
      <c r="BZ24" s="60"/>
      <c r="CA24" s="51"/>
      <c r="CB24" s="51"/>
      <c r="CC24" s="61"/>
      <c r="CD24" s="61"/>
      <c r="CE24" s="60"/>
      <c r="CF24" s="51"/>
      <c r="CG24" s="51"/>
      <c r="CH24" s="51"/>
      <c r="CI24" s="51"/>
      <c r="CJ24" s="60"/>
      <c r="CK24" s="51"/>
      <c r="CL24" s="51"/>
      <c r="CM24" s="60"/>
      <c r="CN24" s="60"/>
      <c r="CO24" s="60"/>
      <c r="CP24" s="51"/>
      <c r="CQ24" s="60"/>
      <c r="CR24" s="60"/>
      <c r="CS24" s="51"/>
      <c r="CT24" s="60"/>
      <c r="CU24" s="51"/>
      <c r="CV24" s="51"/>
      <c r="CW24" s="51"/>
      <c r="CX24" s="51"/>
      <c r="CY24" s="60"/>
      <c r="CZ24" s="60"/>
      <c r="DA24" s="60"/>
      <c r="DB24" s="60"/>
      <c r="DC24" s="72" t="s">
        <v>78</v>
      </c>
    </row>
    <row x14ac:dyDescent="0.25" r="25" customHeight="1" ht="30">
      <c r="A25" s="50">
        <v>7700042975</v>
      </c>
      <c r="B25" s="78" t="s">
        <v>130</v>
      </c>
      <c r="C25" s="52">
        <v>173890</v>
      </c>
      <c r="D25" s="52">
        <v>195060</v>
      </c>
      <c r="E25" s="52"/>
      <c r="F25" s="52">
        <f>C25-D25</f>
      </c>
      <c r="G25" s="63">
        <f>SUM(N25,R25,V25,Z25,AD25,AH25,AL25,AP25,AT25,AX25,BB25,BF25)</f>
      </c>
      <c r="H25" s="63">
        <f>SUM(N25,R25,V25,AD25,AH25,AL25,AP25,AT25,AX25,BB25,BF25,BJ25,BO25)</f>
      </c>
      <c r="I25" s="67">
        <f>BH25</f>
      </c>
      <c r="J25" s="52">
        <f>D25-G25</f>
      </c>
      <c r="K25" s="52"/>
      <c r="L25" s="53"/>
      <c r="M25" s="52"/>
      <c r="N25" s="52"/>
      <c r="O25" s="62"/>
      <c r="P25" s="52"/>
      <c r="Q25" s="52"/>
      <c r="R25" s="55"/>
      <c r="S25" s="62"/>
      <c r="T25" s="52"/>
      <c r="U25" s="52"/>
      <c r="V25" s="55"/>
      <c r="W25" s="62"/>
      <c r="X25" s="52"/>
      <c r="Y25" s="52"/>
      <c r="Z25" s="55"/>
      <c r="AA25" s="62"/>
      <c r="AB25" s="52"/>
      <c r="AC25" s="52"/>
      <c r="AD25" s="56"/>
      <c r="AE25" s="70"/>
      <c r="AF25" s="52"/>
      <c r="AG25" s="51"/>
      <c r="AH25" s="55">
        <f>13790.07+1878.68</f>
      </c>
      <c r="AI25" s="68" t="s">
        <v>131</v>
      </c>
      <c r="AJ25" s="52">
        <v>50600</v>
      </c>
      <c r="AK25" s="52">
        <f>AJ25-AL25</f>
      </c>
      <c r="AL25" s="55">
        <v>45855.93</v>
      </c>
      <c r="AM25" s="62" t="s">
        <v>132</v>
      </c>
      <c r="AN25" s="52">
        <v>26702</v>
      </c>
      <c r="AO25" s="52">
        <f>AN25-AP25</f>
      </c>
      <c r="AP25" s="55">
        <v>51185.39</v>
      </c>
      <c r="AQ25" s="62" t="s">
        <v>133</v>
      </c>
      <c r="AR25" s="52">
        <v>31903</v>
      </c>
      <c r="AS25" s="52">
        <f>AR25-AT25</f>
      </c>
      <c r="AT25" s="56">
        <v>17590.96</v>
      </c>
      <c r="AU25" s="62" t="s">
        <v>134</v>
      </c>
      <c r="AV25" s="52">
        <v>18750</v>
      </c>
      <c r="AW25" s="52">
        <f>AV25-AX25</f>
      </c>
      <c r="AX25" s="52">
        <v>18733.6</v>
      </c>
      <c r="AY25" s="62" t="s">
        <v>135</v>
      </c>
      <c r="AZ25" s="52">
        <v>18750</v>
      </c>
      <c r="BA25" s="52">
        <f>AZ25-BB25</f>
      </c>
      <c r="BB25" s="52">
        <v>26680.43</v>
      </c>
      <c r="BC25" s="62" t="s">
        <v>136</v>
      </c>
      <c r="BD25" s="51"/>
      <c r="BE25" s="51"/>
      <c r="BF25" s="51"/>
      <c r="BG25" s="54"/>
      <c r="BH25" s="52"/>
      <c r="BI25" s="51"/>
      <c r="BJ25" s="51"/>
      <c r="BK25" s="59"/>
      <c r="BL25" s="52">
        <v>19344.940000000002</v>
      </c>
      <c r="BM25" s="52">
        <f>SUM(BJ25+BL25)</f>
      </c>
      <c r="BN25" s="51"/>
      <c r="BO25" s="51"/>
      <c r="BP25" s="59"/>
      <c r="BQ25" s="52">
        <v>19344.940000000002</v>
      </c>
      <c r="BR25" s="52">
        <f>SUM(BO25,BQ25)</f>
      </c>
      <c r="BS25" s="60"/>
      <c r="BT25" s="59"/>
      <c r="BU25" s="59"/>
      <c r="BV25" s="52">
        <v>0</v>
      </c>
      <c r="BW25" s="51"/>
      <c r="BX25" s="60"/>
      <c r="BY25" s="51"/>
      <c r="BZ25" s="60"/>
      <c r="CA25" s="52"/>
      <c r="CB25" s="51"/>
      <c r="CC25" s="61"/>
      <c r="CD25" s="61"/>
      <c r="CE25" s="60"/>
      <c r="CF25" s="52"/>
      <c r="CG25" s="51"/>
      <c r="CH25" s="51"/>
      <c r="CI25" s="51"/>
      <c r="CJ25" s="60"/>
      <c r="CK25" s="52"/>
      <c r="CL25" s="51"/>
      <c r="CM25" s="60"/>
      <c r="CN25" s="60"/>
      <c r="CO25" s="60"/>
      <c r="CP25" s="52"/>
      <c r="CQ25" s="60"/>
      <c r="CR25" s="60"/>
      <c r="CS25" s="51"/>
      <c r="CT25" s="60"/>
      <c r="CU25" s="52"/>
      <c r="CV25" s="51"/>
      <c r="CW25" s="51"/>
      <c r="CX25" s="51"/>
      <c r="CY25" s="60"/>
      <c r="CZ25" s="52"/>
      <c r="DA25" s="60"/>
      <c r="DB25" s="60"/>
      <c r="DC25" s="72" t="s">
        <v>137</v>
      </c>
    </row>
    <row x14ac:dyDescent="0.25" r="26" customHeight="1" ht="29.25">
      <c r="A26" s="50">
        <v>7700043593</v>
      </c>
      <c r="B26" s="62" t="s">
        <v>138</v>
      </c>
      <c r="C26" s="79">
        <f>G26</f>
      </c>
      <c r="D26" s="52">
        <v>295000</v>
      </c>
      <c r="E26" s="52"/>
      <c r="F26" s="52">
        <f>C26-D26</f>
      </c>
      <c r="G26" s="63">
        <f>SUM(N26,R26,V26,Z26,AD26,AH26,AL26,AP26,AT26,AX26,BB26,BF26)</f>
      </c>
      <c r="H26" s="63">
        <f>SUM(N26,R26,V26,AD26,AH26,AL26,AP26,AT26,AX26,BB26,BF26,BJ26,BO26)</f>
      </c>
      <c r="I26" s="52">
        <f>BH26</f>
      </c>
      <c r="J26" s="64">
        <f>D26-G26</f>
      </c>
      <c r="K26" s="52"/>
      <c r="L26" s="53"/>
      <c r="M26" s="52"/>
      <c r="N26" s="52"/>
      <c r="O26" s="62"/>
      <c r="P26" s="52"/>
      <c r="Q26" s="52"/>
      <c r="R26" s="55"/>
      <c r="S26" s="62"/>
      <c r="T26" s="52"/>
      <c r="U26" s="52"/>
      <c r="V26" s="55"/>
      <c r="W26" s="62"/>
      <c r="X26" s="52"/>
      <c r="Y26" s="52"/>
      <c r="Z26" s="55"/>
      <c r="AA26" s="62"/>
      <c r="AB26" s="52"/>
      <c r="AC26" s="52"/>
      <c r="AD26" s="56"/>
      <c r="AE26" s="70"/>
      <c r="AF26" s="52"/>
      <c r="AG26" s="51"/>
      <c r="AH26" s="55">
        <v>284216.04</v>
      </c>
      <c r="AI26" s="62" t="s">
        <v>139</v>
      </c>
      <c r="AJ26" s="52"/>
      <c r="AK26" s="52"/>
      <c r="AL26" s="55">
        <v>10659.45</v>
      </c>
      <c r="AM26" s="62" t="s">
        <v>140</v>
      </c>
      <c r="AN26" s="51"/>
      <c r="AO26" s="51"/>
      <c r="AP26" s="55"/>
      <c r="AQ26" s="54"/>
      <c r="AR26" s="52"/>
      <c r="AS26" s="52"/>
      <c r="AT26" s="56"/>
      <c r="AU26" s="54"/>
      <c r="AV26" s="51"/>
      <c r="AW26" s="58"/>
      <c r="AX26" s="51"/>
      <c r="AY26" s="54"/>
      <c r="AZ26" s="51"/>
      <c r="BA26" s="51"/>
      <c r="BB26" s="51"/>
      <c r="BC26" s="54"/>
      <c r="BD26" s="51"/>
      <c r="BE26" s="51"/>
      <c r="BF26" s="51"/>
      <c r="BG26" s="54"/>
      <c r="BH26" s="52"/>
      <c r="BI26" s="51"/>
      <c r="BJ26" s="51"/>
      <c r="BK26" s="59"/>
      <c r="BL26" s="51"/>
      <c r="BM26" s="52">
        <f>SUM(BJ26+BL26)</f>
      </c>
      <c r="BN26" s="51"/>
      <c r="BO26" s="51"/>
      <c r="BP26" s="59"/>
      <c r="BQ26" s="51"/>
      <c r="BR26" s="52">
        <f>SUM(BO26,BQ26)</f>
      </c>
      <c r="BS26" s="60"/>
      <c r="BT26" s="59"/>
      <c r="BU26" s="59"/>
      <c r="BV26" s="51"/>
      <c r="BW26" s="51"/>
      <c r="BX26" s="60"/>
      <c r="BY26" s="51"/>
      <c r="BZ26" s="60"/>
      <c r="CA26" s="51"/>
      <c r="CB26" s="51"/>
      <c r="CC26" s="61"/>
      <c r="CD26" s="61"/>
      <c r="CE26" s="60"/>
      <c r="CF26" s="51"/>
      <c r="CG26" s="51"/>
      <c r="CH26" s="51"/>
      <c r="CI26" s="51"/>
      <c r="CJ26" s="60"/>
      <c r="CK26" s="51"/>
      <c r="CL26" s="51"/>
      <c r="CM26" s="60"/>
      <c r="CN26" s="60"/>
      <c r="CO26" s="60"/>
      <c r="CP26" s="51"/>
      <c r="CQ26" s="60"/>
      <c r="CR26" s="60"/>
      <c r="CS26" s="51"/>
      <c r="CT26" s="60"/>
      <c r="CU26" s="51"/>
      <c r="CV26" s="51"/>
      <c r="CW26" s="51"/>
      <c r="CX26" s="51"/>
      <c r="CY26" s="60"/>
      <c r="CZ26" s="60"/>
      <c r="DA26" s="60"/>
      <c r="DB26" s="60"/>
      <c r="DC26" s="72" t="s">
        <v>78</v>
      </c>
    </row>
    <row x14ac:dyDescent="0.25" r="27" customHeight="1" ht="26.55">
      <c r="A27" s="50">
        <v>7700043592</v>
      </c>
      <c r="B27" s="62" t="s">
        <v>141</v>
      </c>
      <c r="C27" s="79">
        <f>G27</f>
      </c>
      <c r="D27" s="52">
        <v>205000</v>
      </c>
      <c r="E27" s="52"/>
      <c r="F27" s="52">
        <f>C27-D27</f>
      </c>
      <c r="G27" s="63">
        <f>SUM(N27,R27,V27,Z27,AD27,AH27,AL27,AP27,AT27,AX27,BB27,BF27)</f>
      </c>
      <c r="H27" s="63">
        <f>SUM(N27,R27,V27,AD27,AH27,AL27,AP27,AT27,AX27,BB27,BF27,BJ27,BO27)</f>
      </c>
      <c r="I27" s="52">
        <v>0</v>
      </c>
      <c r="J27" s="52">
        <f>D27-G27</f>
      </c>
      <c r="K27" s="52"/>
      <c r="L27" s="53"/>
      <c r="M27" s="52"/>
      <c r="N27" s="52"/>
      <c r="O27" s="62"/>
      <c r="P27" s="52"/>
      <c r="Q27" s="52"/>
      <c r="R27" s="55"/>
      <c r="S27" s="62"/>
      <c r="T27" s="52"/>
      <c r="U27" s="52"/>
      <c r="V27" s="55"/>
      <c r="W27" s="62"/>
      <c r="X27" s="52"/>
      <c r="Y27" s="52"/>
      <c r="Z27" s="55"/>
      <c r="AA27" s="62"/>
      <c r="AB27" s="52"/>
      <c r="AC27" s="52"/>
      <c r="AD27" s="56"/>
      <c r="AE27" s="70"/>
      <c r="AF27" s="52"/>
      <c r="AG27" s="51"/>
      <c r="AH27" s="55">
        <v>2500</v>
      </c>
      <c r="AI27" s="62" t="s">
        <v>142</v>
      </c>
      <c r="AJ27" s="52">
        <v>84166.6666666666</v>
      </c>
      <c r="AK27" s="52">
        <f>AJ27-AL27</f>
      </c>
      <c r="AL27" s="55">
        <v>118629.04</v>
      </c>
      <c r="AM27" s="62" t="s">
        <v>143</v>
      </c>
      <c r="AN27" s="52">
        <f>J27</f>
      </c>
      <c r="AO27" s="52">
        <f>AN27-AP27</f>
      </c>
      <c r="AP27" s="55">
        <v>28714.25</v>
      </c>
      <c r="AQ27" s="62" t="s">
        <v>144</v>
      </c>
      <c r="AR27" s="52">
        <f>J27</f>
      </c>
      <c r="AS27" s="52">
        <f>AR27-AT27</f>
      </c>
      <c r="AT27" s="56">
        <v>11538.38</v>
      </c>
      <c r="AU27" s="62" t="s">
        <v>145</v>
      </c>
      <c r="AV27" s="52">
        <f>J27</f>
      </c>
      <c r="AW27" s="58"/>
      <c r="AX27" s="51"/>
      <c r="AY27" s="54"/>
      <c r="AZ27" s="52">
        <v>43618.330000000016</v>
      </c>
      <c r="BA27" s="52">
        <f>AZ27-BB27</f>
      </c>
      <c r="BB27" s="52">
        <v>39920.51</v>
      </c>
      <c r="BC27" s="62" t="s">
        <v>146</v>
      </c>
      <c r="BD27" s="51"/>
      <c r="BE27" s="51"/>
      <c r="BF27" s="51"/>
      <c r="BG27" s="54"/>
      <c r="BH27" s="52">
        <f>D27-G27</f>
      </c>
      <c r="BI27" s="51"/>
      <c r="BJ27" s="51"/>
      <c r="BK27" s="59"/>
      <c r="BL27" s="52"/>
      <c r="BM27" s="52">
        <f>SUM(BJ27+BL27)</f>
      </c>
      <c r="BN27" s="51"/>
      <c r="BO27" s="51"/>
      <c r="BP27" s="59"/>
      <c r="BQ27" s="52"/>
      <c r="BR27" s="52">
        <f>SUM(BO27,BQ27)</f>
      </c>
      <c r="BS27" s="60"/>
      <c r="BT27" s="59"/>
      <c r="BU27" s="59"/>
      <c r="BV27" s="52"/>
      <c r="BW27" s="51"/>
      <c r="BX27" s="60"/>
      <c r="BY27" s="51"/>
      <c r="BZ27" s="60"/>
      <c r="CA27" s="52"/>
      <c r="CB27" s="51"/>
      <c r="CC27" s="61"/>
      <c r="CD27" s="61"/>
      <c r="CE27" s="60"/>
      <c r="CF27" s="52"/>
      <c r="CG27" s="51"/>
      <c r="CH27" s="51"/>
      <c r="CI27" s="51"/>
      <c r="CJ27" s="60"/>
      <c r="CK27" s="52"/>
      <c r="CL27" s="51"/>
      <c r="CM27" s="60"/>
      <c r="CN27" s="60"/>
      <c r="CO27" s="60"/>
      <c r="CP27" s="52"/>
      <c r="CQ27" s="60"/>
      <c r="CR27" s="60"/>
      <c r="CS27" s="51"/>
      <c r="CT27" s="60"/>
      <c r="CU27" s="52"/>
      <c r="CV27" s="51"/>
      <c r="CW27" s="51"/>
      <c r="CX27" s="51"/>
      <c r="CY27" s="60"/>
      <c r="CZ27" s="52"/>
      <c r="DA27" s="60"/>
      <c r="DB27" s="60"/>
      <c r="DC27" s="72" t="s">
        <v>147</v>
      </c>
    </row>
    <row x14ac:dyDescent="0.25" r="28" customHeight="1" ht="29.25">
      <c r="A28" s="50">
        <v>7700043590</v>
      </c>
      <c r="B28" s="62" t="s">
        <v>148</v>
      </c>
      <c r="C28" s="79">
        <f>51149-7451</f>
      </c>
      <c r="D28" s="52">
        <v>51149</v>
      </c>
      <c r="E28" s="52"/>
      <c r="F28" s="52">
        <f>C28-D28</f>
      </c>
      <c r="G28" s="63">
        <f>SUM(N28,R28,V28,Z28,AD28,AH28,AL28,AP28,AT28,AX28,BB28,BF28)</f>
      </c>
      <c r="H28" s="63">
        <f>SUM(N28,R28,V28,AD28,AH28,AL28,AP28,AT28,AX28,BB28,BF28,BJ28,BO28)</f>
      </c>
      <c r="I28" s="52">
        <f>BH28</f>
      </c>
      <c r="J28" s="52">
        <f>D28-G28</f>
      </c>
      <c r="K28" s="52"/>
      <c r="L28" s="53"/>
      <c r="M28" s="52"/>
      <c r="N28" s="52"/>
      <c r="O28" s="62"/>
      <c r="P28" s="52"/>
      <c r="Q28" s="52"/>
      <c r="R28" s="55"/>
      <c r="S28" s="62"/>
      <c r="T28" s="52"/>
      <c r="U28" s="52"/>
      <c r="V28" s="55"/>
      <c r="W28" s="62"/>
      <c r="X28" s="52"/>
      <c r="Y28" s="52"/>
      <c r="Z28" s="55"/>
      <c r="AA28" s="62"/>
      <c r="AB28" s="52"/>
      <c r="AC28" s="52"/>
      <c r="AD28" s="56"/>
      <c r="AE28" s="70"/>
      <c r="AF28" s="52"/>
      <c r="AG28" s="51"/>
      <c r="AH28" s="55"/>
      <c r="AI28" s="54"/>
      <c r="AJ28" s="52">
        <v>10000</v>
      </c>
      <c r="AK28" s="52">
        <f>AJ28-AL28</f>
      </c>
      <c r="AL28" s="55"/>
      <c r="AM28" s="54"/>
      <c r="AN28" s="50">
        <v>15000</v>
      </c>
      <c r="AO28" s="52">
        <f>AN28-AP28</f>
      </c>
      <c r="AP28" s="55">
        <v>9631.61</v>
      </c>
      <c r="AQ28" s="62" t="s">
        <v>149</v>
      </c>
      <c r="AR28" s="52">
        <v>20000</v>
      </c>
      <c r="AS28" s="52">
        <f>AR28-AT28</f>
      </c>
      <c r="AT28" s="56">
        <v>12947.35</v>
      </c>
      <c r="AU28" s="62" t="s">
        <v>150</v>
      </c>
      <c r="AV28" s="52">
        <v>6000</v>
      </c>
      <c r="AW28" s="52">
        <f>AV28-AX28</f>
      </c>
      <c r="AX28" s="52">
        <v>5970.26</v>
      </c>
      <c r="AY28" s="62" t="s">
        <v>151</v>
      </c>
      <c r="AZ28" s="51"/>
      <c r="BA28" s="51"/>
      <c r="BB28" s="51"/>
      <c r="BC28" s="54"/>
      <c r="BD28" s="52"/>
      <c r="BE28" s="52">
        <f>BD28-BF28</f>
      </c>
      <c r="BF28" s="52">
        <v>13422.69</v>
      </c>
      <c r="BG28" s="62" t="s">
        <v>152</v>
      </c>
      <c r="BH28" s="52">
        <v>1726</v>
      </c>
      <c r="BI28" s="80">
        <f>SUM(BH28-BJ28)</f>
      </c>
      <c r="BJ28" s="52">
        <v>845.44</v>
      </c>
      <c r="BK28" s="50" t="s">
        <v>153</v>
      </c>
      <c r="BL28" s="52">
        <v>880.56</v>
      </c>
      <c r="BM28" s="52">
        <f>SUM(BJ28+BL28)</f>
      </c>
      <c r="BN28" s="51"/>
      <c r="BO28" s="52"/>
      <c r="BP28" s="59"/>
      <c r="BQ28" s="52">
        <v>0</v>
      </c>
      <c r="BR28" s="52">
        <f>SUM(BO28,BQ28)</f>
      </c>
      <c r="BS28" s="60"/>
      <c r="BT28" s="52"/>
      <c r="BU28" s="59"/>
      <c r="BV28" s="52"/>
      <c r="BW28" s="51"/>
      <c r="BX28" s="60"/>
      <c r="BY28" s="52"/>
      <c r="BZ28" s="60"/>
      <c r="CA28" s="52"/>
      <c r="CB28" s="51"/>
      <c r="CC28" s="61"/>
      <c r="CD28" s="52"/>
      <c r="CE28" s="60"/>
      <c r="CF28" s="52"/>
      <c r="CG28" s="51"/>
      <c r="CH28" s="51"/>
      <c r="CI28" s="52"/>
      <c r="CJ28" s="60"/>
      <c r="CK28" s="52"/>
      <c r="CL28" s="51"/>
      <c r="CM28" s="60"/>
      <c r="CN28" s="52"/>
      <c r="CO28" s="60"/>
      <c r="CP28" s="52"/>
      <c r="CQ28" s="60"/>
      <c r="CR28" s="60"/>
      <c r="CS28" s="52"/>
      <c r="CT28" s="60"/>
      <c r="CU28" s="52"/>
      <c r="CV28" s="51"/>
      <c r="CW28" s="51"/>
      <c r="CX28" s="52"/>
      <c r="CY28" s="60"/>
      <c r="CZ28" s="52"/>
      <c r="DA28" s="60"/>
      <c r="DB28" s="60"/>
      <c r="DC28" s="72" t="s">
        <v>154</v>
      </c>
    </row>
    <row x14ac:dyDescent="0.25" r="29" customHeight="1" ht="29.25">
      <c r="A29" s="82">
        <v>7700044217</v>
      </c>
      <c r="B29" s="83" t="s">
        <v>155</v>
      </c>
      <c r="C29" s="84">
        <v>1287426</v>
      </c>
      <c r="D29" s="85">
        <v>1287426</v>
      </c>
      <c r="E29" s="52"/>
      <c r="F29" s="52">
        <f>C29-D29</f>
      </c>
      <c r="G29" s="63">
        <f>SUM(N29,R29,V29,Z29,AD29,AH29,AL29,AP29,AT29,AX29,BB29,BF29)</f>
      </c>
      <c r="H29" s="63">
        <f>SUM(N29,R29,V29,AD29,AH29,AL29,AP29,AT29,AX29,BB29,BF29,BJ29,BO29)</f>
      </c>
      <c r="I29" s="52">
        <f>BH29</f>
      </c>
      <c r="J29" s="85">
        <f>D29-G29</f>
      </c>
      <c r="K29" s="52"/>
      <c r="L29" s="53"/>
      <c r="M29" s="52"/>
      <c r="N29" s="52"/>
      <c r="O29" s="62"/>
      <c r="P29" s="52"/>
      <c r="Q29" s="52"/>
      <c r="R29" s="55"/>
      <c r="S29" s="62"/>
      <c r="T29" s="52"/>
      <c r="U29" s="52"/>
      <c r="V29" s="55"/>
      <c r="W29" s="62"/>
      <c r="X29" s="52"/>
      <c r="Y29" s="52"/>
      <c r="Z29" s="55"/>
      <c r="AA29" s="62"/>
      <c r="AB29" s="52"/>
      <c r="AC29" s="52"/>
      <c r="AD29" s="56"/>
      <c r="AE29" s="70"/>
      <c r="AF29" s="52"/>
      <c r="AG29" s="51"/>
      <c r="AH29" s="55"/>
      <c r="AI29" s="54"/>
      <c r="AJ29" s="52"/>
      <c r="AK29" s="52"/>
      <c r="AL29" s="55"/>
      <c r="AM29" s="54"/>
      <c r="AN29" s="50"/>
      <c r="AO29" s="52"/>
      <c r="AP29" s="55"/>
      <c r="AQ29" s="54"/>
      <c r="AR29" s="52"/>
      <c r="AS29" s="52"/>
      <c r="AT29" s="56"/>
      <c r="AU29" s="54"/>
      <c r="AV29" s="52"/>
      <c r="AW29" s="52"/>
      <c r="AX29" s="52"/>
      <c r="AY29" s="54"/>
      <c r="AZ29" s="51"/>
      <c r="BA29" s="51"/>
      <c r="BB29" s="51"/>
      <c r="BC29" s="54"/>
      <c r="BD29" s="52"/>
      <c r="BE29" s="85">
        <f>BD30-BF30-BF29</f>
      </c>
      <c r="BF29" s="52">
        <v>7524</v>
      </c>
      <c r="BG29" s="62" t="s">
        <v>156</v>
      </c>
      <c r="BH29" s="85">
        <f>SUM(D29-(G29+G30))</f>
      </c>
      <c r="BI29" s="51"/>
      <c r="BJ29" s="51"/>
      <c r="BK29" s="59"/>
      <c r="BL29" s="52"/>
      <c r="BM29" s="52">
        <f>SUM(BJ29+BL29)</f>
      </c>
      <c r="BN29" s="86">
        <f>SUM(BL29-BO29)</f>
      </c>
      <c r="BO29" s="85">
        <v>7524</v>
      </c>
      <c r="BP29" s="82" t="s">
        <v>157</v>
      </c>
      <c r="BQ29" s="85"/>
      <c r="BR29" s="85">
        <f>SUM(BO29,BQ29)</f>
      </c>
      <c r="BS29" s="60"/>
      <c r="BT29" s="87"/>
      <c r="BU29" s="87"/>
      <c r="BV29" s="87"/>
      <c r="BW29" s="87"/>
      <c r="BX29" s="60"/>
      <c r="BY29" s="87"/>
      <c r="BZ29" s="87"/>
      <c r="CA29" s="87"/>
      <c r="CB29" s="87"/>
      <c r="CC29" s="61"/>
      <c r="CD29" s="87"/>
      <c r="CE29" s="87"/>
      <c r="CF29" s="87"/>
      <c r="CG29" s="87"/>
      <c r="CH29" s="51"/>
      <c r="CI29" s="87"/>
      <c r="CJ29" s="87"/>
      <c r="CK29" s="87"/>
      <c r="CL29" s="87"/>
      <c r="CM29" s="60"/>
      <c r="CN29" s="87"/>
      <c r="CO29" s="87"/>
      <c r="CP29" s="87"/>
      <c r="CQ29" s="87"/>
      <c r="CR29" s="60"/>
      <c r="CS29" s="87"/>
      <c r="CT29" s="87"/>
      <c r="CU29" s="87"/>
      <c r="CV29" s="87"/>
      <c r="CW29" s="51"/>
      <c r="CX29" s="87"/>
      <c r="CY29" s="87"/>
      <c r="CZ29" s="87"/>
      <c r="DA29" s="87"/>
      <c r="DB29" s="60"/>
      <c r="DC29" s="54"/>
    </row>
    <row x14ac:dyDescent="0.25" r="30" customHeight="1" ht="29.25">
      <c r="A30" s="49"/>
      <c r="B30" s="50"/>
      <c r="C30" s="79"/>
      <c r="D30" s="52"/>
      <c r="E30" s="52"/>
      <c r="F30" s="52">
        <f>C30-D30</f>
      </c>
      <c r="G30" s="63">
        <f>SUM(N30,R30,V30,Z30,AD30,AH30,AL30,AP30,AT30,AX30,BB30,BF30)</f>
      </c>
      <c r="H30" s="63">
        <f>SUM(N30,R30,V30,AD30,AH30,AL30,AP30,AT30,AX30,BB30,BF30,BJ30,BO30)</f>
      </c>
      <c r="I30" s="52">
        <f>BH30</f>
      </c>
      <c r="J30" s="52"/>
      <c r="K30" s="52"/>
      <c r="L30" s="53"/>
      <c r="M30" s="52"/>
      <c r="N30" s="52"/>
      <c r="O30" s="62"/>
      <c r="P30" s="52"/>
      <c r="Q30" s="52"/>
      <c r="R30" s="55"/>
      <c r="S30" s="62"/>
      <c r="T30" s="52"/>
      <c r="U30" s="52"/>
      <c r="V30" s="55"/>
      <c r="W30" s="62"/>
      <c r="X30" s="52"/>
      <c r="Y30" s="52"/>
      <c r="Z30" s="55"/>
      <c r="AA30" s="62"/>
      <c r="AB30" s="52"/>
      <c r="AC30" s="52"/>
      <c r="AD30" s="56"/>
      <c r="AE30" s="70"/>
      <c r="AF30" s="52"/>
      <c r="AG30" s="51"/>
      <c r="AH30" s="55"/>
      <c r="AI30" s="54"/>
      <c r="AJ30" s="52"/>
      <c r="AK30" s="52">
        <f>AJ30-AL30</f>
      </c>
      <c r="AL30" s="56"/>
      <c r="AM30" s="54"/>
      <c r="AN30" s="50">
        <v>359252</v>
      </c>
      <c r="AO30" s="52">
        <f>AN30-AP30</f>
      </c>
      <c r="AP30" s="55">
        <v>428093.44</v>
      </c>
      <c r="AQ30" s="62" t="s">
        <v>158</v>
      </c>
      <c r="AR30" s="52">
        <f>366929+42700+2678</f>
      </c>
      <c r="AS30" s="52">
        <f>AR30-AT30</f>
      </c>
      <c r="AT30" s="55">
        <v>334987.94</v>
      </c>
      <c r="AU30" s="62" t="s">
        <v>159</v>
      </c>
      <c r="AV30" s="52">
        <f>476787.94+47656-99-0.32</f>
      </c>
      <c r="AW30" s="52">
        <f>AV30-AX30</f>
      </c>
      <c r="AX30" s="52">
        <v>476687.94</v>
      </c>
      <c r="AY30" s="62" t="s">
        <v>160</v>
      </c>
      <c r="AZ30" s="52">
        <v>47656.679999999935</v>
      </c>
      <c r="BA30" s="52">
        <f>AZ30-BB30</f>
      </c>
      <c r="BB30" s="52">
        <v>17311.56</v>
      </c>
      <c r="BC30" s="62" t="s">
        <v>161</v>
      </c>
      <c r="BD30" s="52">
        <v>30345</v>
      </c>
      <c r="BE30" s="52"/>
      <c r="BF30" s="52">
        <v>15072.53</v>
      </c>
      <c r="BG30" s="62" t="s">
        <v>162</v>
      </c>
      <c r="BH30" s="52"/>
      <c r="BI30" s="51"/>
      <c r="BJ30" s="51"/>
      <c r="BK30" s="59"/>
      <c r="BL30" s="52"/>
      <c r="BM30" s="52">
        <f>SUM(BJ30+BL30)</f>
      </c>
      <c r="BN30" s="67"/>
      <c r="BO30" s="52"/>
      <c r="BP30" s="50"/>
      <c r="BQ30" s="52"/>
      <c r="BR30" s="52"/>
      <c r="BS30" s="60"/>
      <c r="BT30" s="87"/>
      <c r="BU30" s="87"/>
      <c r="BV30" s="87"/>
      <c r="BW30" s="87"/>
      <c r="BX30" s="60"/>
      <c r="BY30" s="87"/>
      <c r="BZ30" s="87"/>
      <c r="CA30" s="87"/>
      <c r="CB30" s="87"/>
      <c r="CC30" s="61"/>
      <c r="CD30" s="87"/>
      <c r="CE30" s="87"/>
      <c r="CF30" s="87"/>
      <c r="CG30" s="87"/>
      <c r="CH30" s="51"/>
      <c r="CI30" s="87"/>
      <c r="CJ30" s="87"/>
      <c r="CK30" s="87"/>
      <c r="CL30" s="87"/>
      <c r="CM30" s="60"/>
      <c r="CN30" s="87"/>
      <c r="CO30" s="87"/>
      <c r="CP30" s="87"/>
      <c r="CQ30" s="87"/>
      <c r="CR30" s="60"/>
      <c r="CS30" s="87"/>
      <c r="CT30" s="87"/>
      <c r="CU30" s="87"/>
      <c r="CV30" s="87"/>
      <c r="CW30" s="51"/>
      <c r="CX30" s="87"/>
      <c r="CY30" s="87"/>
      <c r="CZ30" s="87"/>
      <c r="DA30" s="87"/>
      <c r="DB30" s="60"/>
      <c r="DC30" s="72" t="s">
        <v>163</v>
      </c>
    </row>
    <row x14ac:dyDescent="0.25" r="31" customHeight="1" ht="29.25">
      <c r="A31" s="50">
        <v>7700045878</v>
      </c>
      <c r="B31" s="57" t="s">
        <v>164</v>
      </c>
      <c r="C31" s="79">
        <f>807839-25000+5000-500+4274</f>
      </c>
      <c r="D31" s="52">
        <v>807839</v>
      </c>
      <c r="E31" s="52"/>
      <c r="F31" s="52">
        <f>C31-D31</f>
      </c>
      <c r="G31" s="63">
        <f>SUM(N31,R31,V31,Z31,AD31,AH31,AL31,AP31,AT31,AX31,BB31,BF31)</f>
      </c>
      <c r="H31" s="63">
        <f>SUM(N31,R31,V31,AD31,AH31,AL31,AP31,AT31,AX31,BB31,BF31,BJ31,BO31)</f>
      </c>
      <c r="I31" s="52">
        <f>BH31</f>
      </c>
      <c r="J31" s="52">
        <f>D31-G31</f>
      </c>
      <c r="K31" s="52"/>
      <c r="L31" s="53"/>
      <c r="M31" s="52"/>
      <c r="N31" s="52"/>
      <c r="O31" s="62"/>
      <c r="P31" s="52"/>
      <c r="Q31" s="52"/>
      <c r="R31" s="55"/>
      <c r="S31" s="62"/>
      <c r="T31" s="52"/>
      <c r="U31" s="52"/>
      <c r="V31" s="55"/>
      <c r="W31" s="62"/>
      <c r="X31" s="52"/>
      <c r="Y31" s="52"/>
      <c r="Z31" s="55"/>
      <c r="AA31" s="62"/>
      <c r="AB31" s="52"/>
      <c r="AC31" s="52"/>
      <c r="AD31" s="56"/>
      <c r="AE31" s="70"/>
      <c r="AF31" s="52"/>
      <c r="AG31" s="51"/>
      <c r="AH31" s="55"/>
      <c r="AI31" s="54"/>
      <c r="AJ31" s="52"/>
      <c r="AK31" s="52"/>
      <c r="AL31" s="56"/>
      <c r="AM31" s="54"/>
      <c r="AN31" s="50"/>
      <c r="AO31" s="52"/>
      <c r="AP31" s="55"/>
      <c r="AQ31" s="54"/>
      <c r="AR31" s="52"/>
      <c r="AS31" s="52"/>
      <c r="AT31" s="55"/>
      <c r="AU31" s="54"/>
      <c r="AV31" s="52"/>
      <c r="AW31" s="52"/>
      <c r="AX31" s="52"/>
      <c r="AY31" s="54"/>
      <c r="AZ31" s="88">
        <v>304678</v>
      </c>
      <c r="BA31" s="52">
        <f>AZ31-BB31</f>
      </c>
      <c r="BB31" s="52">
        <v>291481.89</v>
      </c>
      <c r="BC31" s="62" t="s">
        <v>165</v>
      </c>
      <c r="BD31" s="52">
        <v>276428.69</v>
      </c>
      <c r="BE31" s="52">
        <f>BD31-BF31</f>
      </c>
      <c r="BF31" s="52">
        <v>274224.51</v>
      </c>
      <c r="BG31" s="62" t="s">
        <v>166</v>
      </c>
      <c r="BH31" s="52">
        <f>D31-G31-25000+5000-500+4274</f>
      </c>
      <c r="BI31" s="80">
        <f>SUM(BH31-BJ31)</f>
      </c>
      <c r="BJ31" s="52">
        <v>205906.14</v>
      </c>
      <c r="BK31" s="50" t="s">
        <v>167</v>
      </c>
      <c r="BL31" s="52">
        <v>16000</v>
      </c>
      <c r="BM31" s="52">
        <f>SUM(BJ31+BL31)</f>
      </c>
      <c r="BN31" s="89">
        <f>SUM(BL31-BO31)</f>
      </c>
      <c r="BO31" s="52">
        <v>4274</v>
      </c>
      <c r="BP31" s="50" t="s">
        <v>168</v>
      </c>
      <c r="BQ31" s="52">
        <f>BN31</f>
      </c>
      <c r="BR31" s="52">
        <f>SUM(BO31,BQ31)</f>
      </c>
      <c r="BS31" s="60"/>
      <c r="BT31" s="52"/>
      <c r="BU31" s="59"/>
      <c r="BV31" s="52">
        <f>BQ31</f>
      </c>
      <c r="BW31" s="51"/>
      <c r="BX31" s="60"/>
      <c r="BY31" s="52"/>
      <c r="BZ31" s="60"/>
      <c r="CA31" s="67">
        <f>BV31</f>
      </c>
      <c r="CB31" s="67">
        <f>SUM(BY31,CA31)</f>
      </c>
      <c r="CC31" s="61"/>
      <c r="CD31" s="52"/>
      <c r="CE31" s="60"/>
      <c r="CF31" s="67"/>
      <c r="CG31" s="67"/>
      <c r="CH31" s="51"/>
      <c r="CI31" s="52"/>
      <c r="CJ31" s="60"/>
      <c r="CK31" s="90">
        <v>11726</v>
      </c>
      <c r="CL31" s="67"/>
      <c r="CM31" s="60"/>
      <c r="CN31" s="52"/>
      <c r="CO31" s="60"/>
      <c r="CP31" s="79">
        <v>11726</v>
      </c>
      <c r="CQ31" s="67"/>
      <c r="CR31" s="60"/>
      <c r="CS31" s="52">
        <v>6864.19</v>
      </c>
      <c r="CT31" s="81" t="s">
        <v>169</v>
      </c>
      <c r="CU31" s="79">
        <v>0</v>
      </c>
      <c r="CV31" s="79">
        <f>SUM(CS31,CU31)</f>
      </c>
      <c r="CW31" s="52">
        <f>SUM(CP31-CS31)</f>
      </c>
      <c r="CX31" s="52"/>
      <c r="CY31" s="60"/>
      <c r="CZ31" s="79"/>
      <c r="DA31" s="79"/>
      <c r="DB31" s="52"/>
      <c r="DC31" s="72" t="s">
        <v>170</v>
      </c>
    </row>
    <row x14ac:dyDescent="0.25" r="32" customHeight="1" ht="29.25">
      <c r="A32" s="50">
        <v>7700046656</v>
      </c>
      <c r="B32" s="78" t="s">
        <v>171</v>
      </c>
      <c r="C32" s="52">
        <v>80000</v>
      </c>
      <c r="D32" s="52">
        <v>80000</v>
      </c>
      <c r="E32" s="52"/>
      <c r="F32" s="52">
        <f>C32-D32</f>
      </c>
      <c r="G32" s="63">
        <f>SUM(N32,R32,V32,Z32,AD32,AH32,AL32,AP32,AT32,AX32,BB32,BF32)</f>
      </c>
      <c r="H32" s="63">
        <f>SUM(N32,R32,V32,AD32,AH32,AL32,AP32,AT32,AX32,BB32,BF32,BJ32,BO32)</f>
      </c>
      <c r="I32" s="67">
        <f>BH32</f>
      </c>
      <c r="J32" s="52">
        <f>D32-G32</f>
      </c>
      <c r="K32" s="52"/>
      <c r="L32" s="53"/>
      <c r="M32" s="52"/>
      <c r="N32" s="52"/>
      <c r="O32" s="62"/>
      <c r="P32" s="52"/>
      <c r="Q32" s="52"/>
      <c r="R32" s="55"/>
      <c r="S32" s="62"/>
      <c r="T32" s="52"/>
      <c r="U32" s="52"/>
      <c r="V32" s="55"/>
      <c r="W32" s="62"/>
      <c r="X32" s="52"/>
      <c r="Y32" s="52"/>
      <c r="Z32" s="55"/>
      <c r="AA32" s="62"/>
      <c r="AB32" s="52"/>
      <c r="AC32" s="52"/>
      <c r="AD32" s="56"/>
      <c r="AE32" s="70"/>
      <c r="AF32" s="52"/>
      <c r="AG32" s="51"/>
      <c r="AH32" s="55"/>
      <c r="AI32" s="54"/>
      <c r="AJ32" s="52"/>
      <c r="AK32" s="52"/>
      <c r="AL32" s="56"/>
      <c r="AM32" s="54"/>
      <c r="AN32" s="50"/>
      <c r="AO32" s="52"/>
      <c r="AP32" s="55"/>
      <c r="AQ32" s="54"/>
      <c r="AR32" s="52"/>
      <c r="AS32" s="52"/>
      <c r="AT32" s="55"/>
      <c r="AU32" s="54"/>
      <c r="AV32" s="52"/>
      <c r="AW32" s="52"/>
      <c r="AX32" s="52"/>
      <c r="AY32" s="54"/>
      <c r="AZ32" s="51"/>
      <c r="BA32" s="51"/>
      <c r="BB32" s="52"/>
      <c r="BC32" s="54"/>
      <c r="BD32" s="52"/>
      <c r="BE32" s="51"/>
      <c r="BF32" s="52"/>
      <c r="BG32" s="54"/>
      <c r="BH32" s="52">
        <f>D32-G32</f>
      </c>
      <c r="BI32" s="51"/>
      <c r="BJ32" s="52"/>
      <c r="BK32" s="59"/>
      <c r="BL32" s="52">
        <v>80000</v>
      </c>
      <c r="BM32" s="52">
        <f>SUM(BJ32+BL32)</f>
      </c>
      <c r="BN32" s="51"/>
      <c r="BO32" s="52"/>
      <c r="BP32" s="59"/>
      <c r="BQ32" s="52">
        <v>80000</v>
      </c>
      <c r="BR32" s="52">
        <f>SUM(BO32,BQ32)</f>
      </c>
      <c r="BS32" s="60"/>
      <c r="BT32" s="52">
        <v>73519.4</v>
      </c>
      <c r="BU32" s="50" t="s">
        <v>172</v>
      </c>
      <c r="BV32" s="52">
        <v>0</v>
      </c>
      <c r="BW32" s="51"/>
      <c r="BX32" s="60"/>
      <c r="BY32" s="52"/>
      <c r="BZ32" s="60"/>
      <c r="CA32" s="52"/>
      <c r="CB32" s="51"/>
      <c r="CC32" s="61"/>
      <c r="CD32" s="52"/>
      <c r="CE32" s="60"/>
      <c r="CF32" s="52"/>
      <c r="CG32" s="51"/>
      <c r="CH32" s="51"/>
      <c r="CI32" s="52"/>
      <c r="CJ32" s="60"/>
      <c r="CK32" s="52"/>
      <c r="CL32" s="51"/>
      <c r="CM32" s="60"/>
      <c r="CN32" s="52"/>
      <c r="CO32" s="60"/>
      <c r="CP32" s="52"/>
      <c r="CQ32" s="60"/>
      <c r="CR32" s="60"/>
      <c r="CS32" s="52"/>
      <c r="CT32" s="60"/>
      <c r="CU32" s="52"/>
      <c r="CV32" s="51"/>
      <c r="CW32" s="51"/>
      <c r="CX32" s="52"/>
      <c r="CY32" s="60"/>
      <c r="CZ32" s="52"/>
      <c r="DA32" s="60"/>
      <c r="DB32" s="60"/>
      <c r="DC32" s="72" t="s">
        <v>173</v>
      </c>
    </row>
    <row x14ac:dyDescent="0.25" r="33" customHeight="1" ht="29.25">
      <c r="A33" s="50">
        <v>7700046546</v>
      </c>
      <c r="B33" s="78" t="s">
        <v>174</v>
      </c>
      <c r="C33" s="52">
        <v>20000</v>
      </c>
      <c r="D33" s="52">
        <v>20000</v>
      </c>
      <c r="E33" s="52"/>
      <c r="F33" s="52">
        <f>C33-D33</f>
      </c>
      <c r="G33" s="63">
        <f>SUM(N33,R33,V33,Z33,AD33,AH33,AL33,AP33,AT33,AX33,BB33,BF33)</f>
      </c>
      <c r="H33" s="63">
        <f>SUM(N33,R33,V33,AD33,AH33,AL33,AP33,AT33,AX33,BB33,BF33,BJ33,BO33)</f>
      </c>
      <c r="I33" s="67">
        <f>BQ33</f>
      </c>
      <c r="J33" s="52">
        <f>D33-G33</f>
      </c>
      <c r="K33" s="52"/>
      <c r="L33" s="53"/>
      <c r="M33" s="52"/>
      <c r="N33" s="52"/>
      <c r="O33" s="62"/>
      <c r="P33" s="52"/>
      <c r="Q33" s="52"/>
      <c r="R33" s="55"/>
      <c r="S33" s="62"/>
      <c r="T33" s="52"/>
      <c r="U33" s="52"/>
      <c r="V33" s="55"/>
      <c r="W33" s="62"/>
      <c r="X33" s="52"/>
      <c r="Y33" s="52"/>
      <c r="Z33" s="55"/>
      <c r="AA33" s="62"/>
      <c r="AB33" s="52"/>
      <c r="AC33" s="52"/>
      <c r="AD33" s="56"/>
      <c r="AE33" s="70"/>
      <c r="AF33" s="52"/>
      <c r="AG33" s="51"/>
      <c r="AH33" s="55"/>
      <c r="AI33" s="54"/>
      <c r="AJ33" s="52"/>
      <c r="AK33" s="52"/>
      <c r="AL33" s="56"/>
      <c r="AM33" s="54"/>
      <c r="AN33" s="50"/>
      <c r="AO33" s="52"/>
      <c r="AP33" s="55"/>
      <c r="AQ33" s="54"/>
      <c r="AR33" s="52"/>
      <c r="AS33" s="52"/>
      <c r="AT33" s="55"/>
      <c r="AU33" s="54"/>
      <c r="AV33" s="52"/>
      <c r="AW33" s="52"/>
      <c r="AX33" s="52"/>
      <c r="AY33" s="54"/>
      <c r="AZ33" s="51"/>
      <c r="BA33" s="51"/>
      <c r="BB33" s="52"/>
      <c r="BC33" s="54"/>
      <c r="BD33" s="52">
        <v>10000</v>
      </c>
      <c r="BE33" s="52">
        <f>BD33-BF33</f>
      </c>
      <c r="BF33" s="52">
        <v>9782.09</v>
      </c>
      <c r="BG33" s="62" t="s">
        <v>175</v>
      </c>
      <c r="BH33" s="52">
        <f>D33-G33</f>
      </c>
      <c r="BI33" s="80">
        <f>SUM(BH33-BJ33)</f>
      </c>
      <c r="BJ33" s="52">
        <v>9298.95</v>
      </c>
      <c r="BK33" s="50" t="s">
        <v>176</v>
      </c>
      <c r="BL33" s="52"/>
      <c r="BM33" s="52">
        <f>SUM(BJ33+BL33)</f>
      </c>
      <c r="BN33" s="51"/>
      <c r="BO33" s="52"/>
      <c r="BP33" s="59"/>
      <c r="BQ33" s="52">
        <f>SUM(BN33+BP33)</f>
      </c>
      <c r="BR33" s="52">
        <f>SUM(BO33,BQ33)</f>
      </c>
      <c r="BS33" s="60"/>
      <c r="BT33" s="52"/>
      <c r="BU33" s="59"/>
      <c r="BV33" s="52"/>
      <c r="BW33" s="51"/>
      <c r="BX33" s="60"/>
      <c r="BY33" s="52"/>
      <c r="BZ33" s="60"/>
      <c r="CA33" s="52"/>
      <c r="CB33" s="51"/>
      <c r="CC33" s="61"/>
      <c r="CD33" s="52"/>
      <c r="CE33" s="60"/>
      <c r="CF33" s="52"/>
      <c r="CG33" s="51"/>
      <c r="CH33" s="51"/>
      <c r="CI33" s="52"/>
      <c r="CJ33" s="60"/>
      <c r="CK33" s="52"/>
      <c r="CL33" s="51"/>
      <c r="CM33" s="60"/>
      <c r="CN33" s="52"/>
      <c r="CO33" s="60"/>
      <c r="CP33" s="52"/>
      <c r="CQ33" s="60"/>
      <c r="CR33" s="60"/>
      <c r="CS33" s="52"/>
      <c r="CT33" s="60"/>
      <c r="CU33" s="52"/>
      <c r="CV33" s="51"/>
      <c r="CW33" s="51"/>
      <c r="CX33" s="52"/>
      <c r="CY33" s="60"/>
      <c r="CZ33" s="52"/>
      <c r="DA33" s="60"/>
      <c r="DB33" s="60"/>
      <c r="DC33" s="72" t="s">
        <v>177</v>
      </c>
    </row>
    <row x14ac:dyDescent="0.25" r="34" customHeight="1" ht="29.25">
      <c r="A34" s="50">
        <v>7700046667</v>
      </c>
      <c r="B34" s="57" t="s">
        <v>178</v>
      </c>
      <c r="C34" s="52">
        <v>105000</v>
      </c>
      <c r="D34" s="52">
        <v>105000</v>
      </c>
      <c r="E34" s="52"/>
      <c r="F34" s="52">
        <f>C34-D34</f>
      </c>
      <c r="G34" s="63">
        <f>SUM(N34,R34,V34,Z34,AD34,AH34,AL34,AP34,AT34,AX34,BB34,BF34)</f>
      </c>
      <c r="H34" s="63">
        <f>SUM(N34,R34,V34,AD34,AH34,AL34,AP34,AT34,AX34,BB34,BF34,BJ34,BO34,)</f>
      </c>
      <c r="I34" s="52">
        <f>D34-G34</f>
      </c>
      <c r="J34" s="52">
        <f>D34-G34</f>
      </c>
      <c r="K34" s="52"/>
      <c r="L34" s="53"/>
      <c r="M34" s="52"/>
      <c r="N34" s="52"/>
      <c r="O34" s="62"/>
      <c r="P34" s="52"/>
      <c r="Q34" s="52"/>
      <c r="R34" s="55"/>
      <c r="S34" s="62"/>
      <c r="T34" s="52"/>
      <c r="U34" s="52"/>
      <c r="V34" s="55"/>
      <c r="W34" s="62"/>
      <c r="X34" s="52"/>
      <c r="Y34" s="52"/>
      <c r="Z34" s="55"/>
      <c r="AA34" s="62"/>
      <c r="AB34" s="52"/>
      <c r="AC34" s="52"/>
      <c r="AD34" s="56"/>
      <c r="AE34" s="70"/>
      <c r="AF34" s="52"/>
      <c r="AG34" s="51"/>
      <c r="AH34" s="55"/>
      <c r="AI34" s="54"/>
      <c r="AJ34" s="52"/>
      <c r="AK34" s="52"/>
      <c r="AL34" s="56"/>
      <c r="AM34" s="54"/>
      <c r="AN34" s="50"/>
      <c r="AO34" s="52"/>
      <c r="AP34" s="55"/>
      <c r="AQ34" s="54"/>
      <c r="AR34" s="52"/>
      <c r="AS34" s="52"/>
      <c r="AT34" s="55"/>
      <c r="AU34" s="54"/>
      <c r="AV34" s="52"/>
      <c r="AW34" s="52"/>
      <c r="AX34" s="52"/>
      <c r="AY34" s="54"/>
      <c r="AZ34" s="51"/>
      <c r="BA34" s="51"/>
      <c r="BB34" s="52"/>
      <c r="BC34" s="54"/>
      <c r="BD34" s="52">
        <v>47500</v>
      </c>
      <c r="BE34" s="52">
        <f>BD34-BF34</f>
      </c>
      <c r="BF34" s="52">
        <v>34511.74</v>
      </c>
      <c r="BG34" s="62" t="s">
        <v>179</v>
      </c>
      <c r="BH34" s="52">
        <f>I34</f>
      </c>
      <c r="BI34" s="80">
        <f>SUM(BH34-BJ34)</f>
      </c>
      <c r="BJ34" s="52">
        <v>57946.01</v>
      </c>
      <c r="BK34" s="50" t="s">
        <v>180</v>
      </c>
      <c r="BL34" s="52">
        <f>BI34</f>
      </c>
      <c r="BM34" s="52">
        <f>SUM(BJ34+BL34)</f>
      </c>
      <c r="BN34" s="89">
        <f>SUM(BL34-BO34)</f>
      </c>
      <c r="BO34" s="52">
        <v>11330.07</v>
      </c>
      <c r="BP34" s="50" t="s">
        <v>181</v>
      </c>
      <c r="BQ34" s="52">
        <v>0</v>
      </c>
      <c r="BR34" s="52">
        <f>SUM(BO34,BQ34)</f>
      </c>
      <c r="BS34" s="60"/>
      <c r="BT34" s="52"/>
      <c r="BU34" s="59"/>
      <c r="BV34" s="52"/>
      <c r="BW34" s="51"/>
      <c r="BX34" s="60"/>
      <c r="BY34" s="52"/>
      <c r="BZ34" s="60"/>
      <c r="CA34" s="52"/>
      <c r="CB34" s="51"/>
      <c r="CC34" s="61"/>
      <c r="CD34" s="52"/>
      <c r="CE34" s="60"/>
      <c r="CF34" s="52"/>
      <c r="CG34" s="51"/>
      <c r="CH34" s="51"/>
      <c r="CI34" s="52"/>
      <c r="CJ34" s="60"/>
      <c r="CK34" s="52"/>
      <c r="CL34" s="51"/>
      <c r="CM34" s="60"/>
      <c r="CN34" s="52"/>
      <c r="CO34" s="60"/>
      <c r="CP34" s="52"/>
      <c r="CQ34" s="60"/>
      <c r="CR34" s="60"/>
      <c r="CS34" s="52"/>
      <c r="CT34" s="60"/>
      <c r="CU34" s="52"/>
      <c r="CV34" s="51"/>
      <c r="CW34" s="51"/>
      <c r="CX34" s="52"/>
      <c r="CY34" s="60"/>
      <c r="CZ34" s="52"/>
      <c r="DA34" s="60"/>
      <c r="DB34" s="60"/>
      <c r="DC34" s="72" t="s">
        <v>177</v>
      </c>
    </row>
    <row x14ac:dyDescent="0.25" r="35" customHeight="1" ht="18" hidden="1">
      <c r="A35" s="49"/>
      <c r="B35" s="57" t="s">
        <v>182</v>
      </c>
      <c r="C35" s="63">
        <v>58444.92000000001</v>
      </c>
      <c r="D35" s="52">
        <v>58983</v>
      </c>
      <c r="E35" s="52"/>
      <c r="F35" s="52">
        <f>C35-D35</f>
      </c>
      <c r="G35" s="63">
        <v>58444.92000000001</v>
      </c>
      <c r="H35" s="63"/>
      <c r="I35" s="52"/>
      <c r="J35" s="52"/>
      <c r="K35" s="52"/>
      <c r="L35" s="53"/>
      <c r="M35" s="52"/>
      <c r="N35" s="52"/>
      <c r="O35" s="62"/>
      <c r="P35" s="52"/>
      <c r="Q35" s="52"/>
      <c r="R35" s="55"/>
      <c r="S35" s="62"/>
      <c r="T35" s="52"/>
      <c r="U35" s="52"/>
      <c r="V35" s="55"/>
      <c r="W35" s="62"/>
      <c r="X35" s="52"/>
      <c r="Y35" s="52"/>
      <c r="Z35" s="55"/>
      <c r="AA35" s="62"/>
      <c r="AB35" s="52"/>
      <c r="AC35" s="52"/>
      <c r="AD35" s="56"/>
      <c r="AE35" s="70"/>
      <c r="AF35" s="52"/>
      <c r="AG35" s="51"/>
      <c r="AH35" s="55"/>
      <c r="AI35" s="54"/>
      <c r="AJ35" s="52"/>
      <c r="AK35" s="52"/>
      <c r="AL35" s="56"/>
      <c r="AM35" s="54"/>
      <c r="AN35" s="50"/>
      <c r="AO35" s="52"/>
      <c r="AP35" s="55"/>
      <c r="AQ35" s="54"/>
      <c r="AR35" s="52"/>
      <c r="AS35" s="52"/>
      <c r="AT35" s="55"/>
      <c r="AU35" s="54"/>
      <c r="AV35" s="52"/>
      <c r="AW35" s="52"/>
      <c r="AX35" s="52"/>
      <c r="AY35" s="54"/>
      <c r="AZ35" s="51"/>
      <c r="BA35" s="51"/>
      <c r="BB35" s="52"/>
      <c r="BC35" s="54"/>
      <c r="BD35" s="52"/>
      <c r="BE35" s="52"/>
      <c r="BF35" s="52"/>
      <c r="BG35" s="54"/>
      <c r="BH35" s="52"/>
      <c r="BI35" s="51"/>
      <c r="BJ35" s="51"/>
      <c r="BK35" s="59"/>
      <c r="BL35" s="51"/>
      <c r="BM35" s="51"/>
      <c r="BN35" s="51"/>
      <c r="BO35" s="51"/>
      <c r="BP35" s="59"/>
      <c r="BQ35" s="51"/>
      <c r="BR35" s="51"/>
      <c r="BS35" s="60"/>
      <c r="BT35" s="59"/>
      <c r="BU35" s="59"/>
      <c r="BV35" s="51"/>
      <c r="BW35" s="51"/>
      <c r="BX35" s="60"/>
      <c r="BY35" s="51"/>
      <c r="BZ35" s="60"/>
      <c r="CA35" s="51"/>
      <c r="CB35" s="51"/>
      <c r="CC35" s="61"/>
      <c r="CD35" s="61"/>
      <c r="CE35" s="60"/>
      <c r="CF35" s="51"/>
      <c r="CG35" s="51"/>
      <c r="CH35" s="51"/>
      <c r="CI35" s="51"/>
      <c r="CJ35" s="60"/>
      <c r="CK35" s="51"/>
      <c r="CL35" s="51"/>
      <c r="CM35" s="60"/>
      <c r="CN35" s="60"/>
      <c r="CO35" s="60"/>
      <c r="CP35" s="51"/>
      <c r="CQ35" s="60"/>
      <c r="CR35" s="60"/>
      <c r="CS35" s="51"/>
      <c r="CT35" s="60"/>
      <c r="CU35" s="51"/>
      <c r="CV35" s="51"/>
      <c r="CW35" s="51"/>
      <c r="CX35" s="51"/>
      <c r="CY35" s="60"/>
      <c r="CZ35" s="60"/>
      <c r="DA35" s="60"/>
      <c r="DB35" s="60"/>
      <c r="DC35" s="54"/>
    </row>
    <row x14ac:dyDescent="0.25" r="36" customHeight="1" ht="18" hidden="1">
      <c r="A36" s="49" t="s">
        <v>183</v>
      </c>
      <c r="B36" s="91"/>
      <c r="C36" s="92">
        <f>SUM(C35,C34,C31,C29,C28,C27,C26,C23,C22,C21,C20,C19,C18,C17,C15,C14)</f>
      </c>
      <c r="D36" s="52">
        <f>D14+D15+D17+D18+D19+D20+D21+D22+D23+D26+D27+D28+D29+D31+D35</f>
      </c>
      <c r="E36" s="52"/>
      <c r="F36" s="52">
        <f>C36-D36</f>
      </c>
      <c r="G36" s="92">
        <f>SUM(G35,G34,G31,G29,G28,G27,G26,G23,G22,G21,G20,G19,G18,G17,G15,G14)</f>
      </c>
      <c r="H36" s="92"/>
      <c r="I36" s="92">
        <f>SUM(I35,I34,I31,I29,I28,I27,I26,I23,I22,I21,I20,I19,I18,I17,I15,I14)</f>
      </c>
      <c r="J36" s="52"/>
      <c r="K36" s="52"/>
      <c r="L36" s="53"/>
      <c r="M36" s="52"/>
      <c r="N36" s="52"/>
      <c r="O36" s="62"/>
      <c r="P36" s="52"/>
      <c r="Q36" s="52"/>
      <c r="R36" s="55"/>
      <c r="S36" s="62"/>
      <c r="T36" s="52"/>
      <c r="U36" s="52"/>
      <c r="V36" s="55"/>
      <c r="W36" s="62"/>
      <c r="X36" s="52"/>
      <c r="Y36" s="52"/>
      <c r="Z36" s="55"/>
      <c r="AA36" s="62"/>
      <c r="AB36" s="52"/>
      <c r="AC36" s="52"/>
      <c r="AD36" s="56"/>
      <c r="AE36" s="70"/>
      <c r="AF36" s="52"/>
      <c r="AG36" s="51"/>
      <c r="AH36" s="55"/>
      <c r="AI36" s="54"/>
      <c r="AJ36" s="52"/>
      <c r="AK36" s="52"/>
      <c r="AL36" s="56"/>
      <c r="AM36" s="54"/>
      <c r="AN36" s="50"/>
      <c r="AO36" s="52"/>
      <c r="AP36" s="55"/>
      <c r="AQ36" s="54"/>
      <c r="AR36" s="52"/>
      <c r="AS36" s="52"/>
      <c r="AT36" s="55"/>
      <c r="AU36" s="54"/>
      <c r="AV36" s="52"/>
      <c r="AW36" s="52"/>
      <c r="AX36" s="52"/>
      <c r="AY36" s="54"/>
      <c r="AZ36" s="51"/>
      <c r="BA36" s="51"/>
      <c r="BB36" s="52"/>
      <c r="BC36" s="54"/>
      <c r="BD36" s="52"/>
      <c r="BE36" s="52"/>
      <c r="BF36" s="52"/>
      <c r="BG36" s="54"/>
      <c r="BH36" s="52"/>
      <c r="BI36" s="51"/>
      <c r="BJ36" s="51"/>
      <c r="BK36" s="59"/>
      <c r="BL36" s="51"/>
      <c r="BM36" s="51"/>
      <c r="BN36" s="51"/>
      <c r="BO36" s="51"/>
      <c r="BP36" s="59"/>
      <c r="BQ36" s="51"/>
      <c r="BR36" s="51"/>
      <c r="BS36" s="60"/>
      <c r="BT36" s="59"/>
      <c r="BU36" s="59"/>
      <c r="BV36" s="51"/>
      <c r="BW36" s="51"/>
      <c r="BX36" s="60"/>
      <c r="BY36" s="51"/>
      <c r="BZ36" s="60"/>
      <c r="CA36" s="51"/>
      <c r="CB36" s="51"/>
      <c r="CC36" s="61"/>
      <c r="CD36" s="61"/>
      <c r="CE36" s="60"/>
      <c r="CF36" s="51"/>
      <c r="CG36" s="51"/>
      <c r="CH36" s="51"/>
      <c r="CI36" s="51"/>
      <c r="CJ36" s="60"/>
      <c r="CK36" s="51"/>
      <c r="CL36" s="51"/>
      <c r="CM36" s="60"/>
      <c r="CN36" s="60"/>
      <c r="CO36" s="60"/>
      <c r="CP36" s="51"/>
      <c r="CQ36" s="60"/>
      <c r="CR36" s="60"/>
      <c r="CS36" s="51"/>
      <c r="CT36" s="60"/>
      <c r="CU36" s="51"/>
      <c r="CV36" s="51"/>
      <c r="CW36" s="51"/>
      <c r="CX36" s="51"/>
      <c r="CY36" s="60"/>
      <c r="CZ36" s="60"/>
      <c r="DA36" s="60"/>
      <c r="DB36" s="60"/>
      <c r="DC36" s="54"/>
    </row>
    <row x14ac:dyDescent="0.25" r="37" customHeight="1" ht="18" hidden="1">
      <c r="A37" s="49" t="s">
        <v>184</v>
      </c>
      <c r="B37" s="50"/>
      <c r="C37" s="92">
        <v>6839034</v>
      </c>
      <c r="D37" s="52">
        <v>6840683</v>
      </c>
      <c r="E37" s="52"/>
      <c r="F37" s="52">
        <f>SUM(F14:F34)</f>
      </c>
      <c r="G37" s="52"/>
      <c r="H37" s="52"/>
      <c r="I37" s="52"/>
      <c r="J37" s="52"/>
      <c r="K37" s="52"/>
      <c r="L37" s="53"/>
      <c r="M37" s="52"/>
      <c r="N37" s="52"/>
      <c r="O37" s="54"/>
      <c r="P37" s="52"/>
      <c r="Q37" s="51"/>
      <c r="R37" s="55"/>
      <c r="S37" s="54"/>
      <c r="T37" s="52"/>
      <c r="U37" s="52"/>
      <c r="V37" s="55"/>
      <c r="W37" s="54"/>
      <c r="X37" s="51"/>
      <c r="Y37" s="51"/>
      <c r="Z37" s="55"/>
      <c r="AA37" s="54"/>
      <c r="AB37" s="52"/>
      <c r="AC37" s="51"/>
      <c r="AD37" s="56"/>
      <c r="AE37" s="70"/>
      <c r="AF37" s="52"/>
      <c r="AG37" s="51"/>
      <c r="AH37" s="55"/>
      <c r="AI37" s="54"/>
      <c r="AJ37" s="52"/>
      <c r="AK37" s="52"/>
      <c r="AL37" s="55"/>
      <c r="AM37" s="54"/>
      <c r="AN37" s="51"/>
      <c r="AO37" s="51"/>
      <c r="AP37" s="55"/>
      <c r="AQ37" s="54"/>
      <c r="AR37" s="52"/>
      <c r="AS37" s="52"/>
      <c r="AT37" s="55"/>
      <c r="AU37" s="54"/>
      <c r="AV37" s="51"/>
      <c r="AW37" s="58"/>
      <c r="AX37" s="51"/>
      <c r="AY37" s="54"/>
      <c r="AZ37" s="51"/>
      <c r="BA37" s="51"/>
      <c r="BB37" s="51"/>
      <c r="BC37" s="54"/>
      <c r="BD37" s="52"/>
      <c r="BE37" s="51"/>
      <c r="BF37" s="51"/>
      <c r="BG37" s="54"/>
      <c r="BH37" s="51"/>
      <c r="BI37" s="51"/>
      <c r="BJ37" s="51"/>
      <c r="BK37" s="59"/>
      <c r="BL37" s="51"/>
      <c r="BM37" s="51"/>
      <c r="BN37" s="51"/>
      <c r="BO37" s="51"/>
      <c r="BP37" s="59"/>
      <c r="BQ37" s="51"/>
      <c r="BR37" s="51"/>
      <c r="BS37" s="60"/>
      <c r="BT37" s="59"/>
      <c r="BU37" s="59"/>
      <c r="BV37" s="51"/>
      <c r="BW37" s="51"/>
      <c r="BX37" s="60"/>
      <c r="BY37" s="51"/>
      <c r="BZ37" s="60"/>
      <c r="CA37" s="51"/>
      <c r="CB37" s="51"/>
      <c r="CC37" s="61"/>
      <c r="CD37" s="61"/>
      <c r="CE37" s="60"/>
      <c r="CF37" s="51"/>
      <c r="CG37" s="51"/>
      <c r="CH37" s="51"/>
      <c r="CI37" s="51"/>
      <c r="CJ37" s="60"/>
      <c r="CK37" s="51"/>
      <c r="CL37" s="51"/>
      <c r="CM37" s="60"/>
      <c r="CN37" s="60"/>
      <c r="CO37" s="60"/>
      <c r="CP37" s="51"/>
      <c r="CQ37" s="60"/>
      <c r="CR37" s="60"/>
      <c r="CS37" s="51"/>
      <c r="CT37" s="60"/>
      <c r="CU37" s="51"/>
      <c r="CV37" s="51"/>
      <c r="CW37" s="51"/>
      <c r="CX37" s="51"/>
      <c r="CY37" s="60"/>
      <c r="CZ37" s="60"/>
      <c r="DA37" s="60"/>
      <c r="DB37" s="60"/>
      <c r="DC37" s="54"/>
    </row>
    <row x14ac:dyDescent="0.25" r="38" customHeight="1" ht="18">
      <c r="A38" s="73" t="s">
        <v>185</v>
      </c>
      <c r="B38" s="74"/>
      <c r="C38" s="75"/>
      <c r="D38" s="74"/>
      <c r="E38" s="74"/>
      <c r="F38" s="74"/>
      <c r="G38" s="74"/>
      <c r="H38" s="74"/>
      <c r="I38" s="74"/>
      <c r="J38" s="74"/>
      <c r="K38" s="38"/>
      <c r="L38" s="39"/>
      <c r="M38" s="38"/>
      <c r="N38" s="40"/>
      <c r="O38" s="41"/>
      <c r="P38" s="40"/>
      <c r="Q38" s="40"/>
      <c r="R38" s="42"/>
      <c r="S38" s="41"/>
      <c r="T38" s="40"/>
      <c r="U38" s="40"/>
      <c r="V38" s="42"/>
      <c r="W38" s="41"/>
      <c r="X38" s="40"/>
      <c r="Y38" s="40"/>
      <c r="Z38" s="42"/>
      <c r="AA38" s="41"/>
      <c r="AB38" s="40"/>
      <c r="AC38" s="40"/>
      <c r="AD38" s="43"/>
      <c r="AE38" s="44"/>
      <c r="AF38" s="40"/>
      <c r="AG38" s="40"/>
      <c r="AH38" s="42"/>
      <c r="AI38" s="41"/>
      <c r="AJ38" s="40"/>
      <c r="AK38" s="40"/>
      <c r="AL38" s="42"/>
      <c r="AM38" s="41"/>
      <c r="AN38" s="40"/>
      <c r="AO38" s="40"/>
      <c r="AP38" s="42"/>
      <c r="AQ38" s="41"/>
      <c r="AR38" s="40"/>
      <c r="AS38" s="40"/>
      <c r="AT38" s="42"/>
      <c r="AU38" s="41"/>
      <c r="AV38" s="40"/>
      <c r="AW38" s="77"/>
      <c r="AX38" s="40"/>
      <c r="AY38" s="41"/>
      <c r="AZ38" s="40"/>
      <c r="BA38" s="40"/>
      <c r="BB38" s="40"/>
      <c r="BC38" s="41"/>
      <c r="BD38" s="40"/>
      <c r="BE38" s="40"/>
      <c r="BF38" s="40"/>
      <c r="BG38" s="41"/>
      <c r="BH38" s="40"/>
      <c r="BI38" s="40"/>
      <c r="BJ38" s="40"/>
      <c r="BK38" s="45"/>
      <c r="BL38" s="40"/>
      <c r="BM38" s="40"/>
      <c r="BN38" s="40"/>
      <c r="BO38" s="40"/>
      <c r="BP38" s="45"/>
      <c r="BQ38" s="40"/>
      <c r="BR38" s="40"/>
      <c r="BS38" s="46"/>
      <c r="BT38" s="45"/>
      <c r="BU38" s="45"/>
      <c r="BV38" s="40"/>
      <c r="BW38" s="40"/>
      <c r="BX38" s="46"/>
      <c r="BY38" s="40"/>
      <c r="BZ38" s="46"/>
      <c r="CA38" s="40"/>
      <c r="CB38" s="40"/>
      <c r="CC38" s="47"/>
      <c r="CD38" s="47"/>
      <c r="CE38" s="46"/>
      <c r="CF38" s="40"/>
      <c r="CG38" s="40"/>
      <c r="CH38" s="40"/>
      <c r="CI38" s="40"/>
      <c r="CJ38" s="46"/>
      <c r="CK38" s="40"/>
      <c r="CL38" s="40"/>
      <c r="CM38" s="46"/>
      <c r="CN38" s="46"/>
      <c r="CO38" s="46"/>
      <c r="CP38" s="40"/>
      <c r="CQ38" s="40"/>
      <c r="CR38" s="46"/>
      <c r="CS38" s="40"/>
      <c r="CT38" s="46"/>
      <c r="CU38" s="40"/>
      <c r="CV38" s="40"/>
      <c r="CW38" s="40"/>
      <c r="CX38" s="40"/>
      <c r="CY38" s="46"/>
      <c r="CZ38" s="46"/>
      <c r="DA38" s="40"/>
      <c r="DB38" s="46"/>
      <c r="DC38" s="48"/>
    </row>
    <row x14ac:dyDescent="0.25" r="39" customHeight="1" ht="18">
      <c r="A39" s="50"/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3"/>
      <c r="M39" s="52"/>
      <c r="N39" s="52"/>
      <c r="O39" s="54"/>
      <c r="P39" s="52"/>
      <c r="Q39" s="51"/>
      <c r="R39" s="55"/>
      <c r="S39" s="54"/>
      <c r="T39" s="52"/>
      <c r="U39" s="52"/>
      <c r="V39" s="55"/>
      <c r="W39" s="54"/>
      <c r="X39" s="51"/>
      <c r="Y39" s="51"/>
      <c r="Z39" s="55"/>
      <c r="AA39" s="54"/>
      <c r="AB39" s="52"/>
      <c r="AC39" s="51"/>
      <c r="AD39" s="56"/>
      <c r="AE39" s="57"/>
      <c r="AF39" s="51"/>
      <c r="AG39" s="51"/>
      <c r="AH39" s="55"/>
      <c r="AI39" s="54"/>
      <c r="AJ39" s="52"/>
      <c r="AK39" s="52"/>
      <c r="AL39" s="55"/>
      <c r="AM39" s="54"/>
      <c r="AN39" s="51"/>
      <c r="AO39" s="51"/>
      <c r="AP39" s="55"/>
      <c r="AQ39" s="54"/>
      <c r="AR39" s="52"/>
      <c r="AS39" s="52"/>
      <c r="AT39" s="55"/>
      <c r="AU39" s="54"/>
      <c r="AV39" s="51"/>
      <c r="AW39" s="58"/>
      <c r="AX39" s="51"/>
      <c r="AY39" s="54"/>
      <c r="AZ39" s="51"/>
      <c r="BA39" s="51"/>
      <c r="BB39" s="51"/>
      <c r="BC39" s="54"/>
      <c r="BD39" s="51"/>
      <c r="BE39" s="51"/>
      <c r="BF39" s="51"/>
      <c r="BG39" s="54"/>
      <c r="BH39" s="51"/>
      <c r="BI39" s="51"/>
      <c r="BJ39" s="51"/>
      <c r="BK39" s="59"/>
      <c r="BL39" s="51"/>
      <c r="BM39" s="51"/>
      <c r="BN39" s="51"/>
      <c r="BO39" s="51"/>
      <c r="BP39" s="59"/>
      <c r="BQ39" s="51"/>
      <c r="BR39" s="51"/>
      <c r="BS39" s="60"/>
      <c r="BT39" s="59"/>
      <c r="BU39" s="59"/>
      <c r="BV39" s="51"/>
      <c r="BW39" s="51"/>
      <c r="BX39" s="60"/>
      <c r="BY39" s="51"/>
      <c r="BZ39" s="60"/>
      <c r="CA39" s="51"/>
      <c r="CB39" s="51"/>
      <c r="CC39" s="61"/>
      <c r="CD39" s="61"/>
      <c r="CE39" s="60"/>
      <c r="CF39" s="51"/>
      <c r="CG39" s="51"/>
      <c r="CH39" s="51"/>
      <c r="CI39" s="51"/>
      <c r="CJ39" s="60"/>
      <c r="CK39" s="51"/>
      <c r="CL39" s="51"/>
      <c r="CM39" s="60"/>
      <c r="CN39" s="60"/>
      <c r="CO39" s="60"/>
      <c r="CP39" s="51"/>
      <c r="CQ39" s="60"/>
      <c r="CR39" s="60"/>
      <c r="CS39" s="51"/>
      <c r="CT39" s="60"/>
      <c r="CU39" s="51"/>
      <c r="CV39" s="51"/>
      <c r="CW39" s="51"/>
      <c r="CX39" s="51"/>
      <c r="CY39" s="60"/>
      <c r="CZ39" s="60"/>
      <c r="DA39" s="60"/>
      <c r="DB39" s="60"/>
      <c r="DC39" s="54"/>
    </row>
    <row x14ac:dyDescent="0.25" r="40" customHeight="1" ht="27">
      <c r="A40" s="50">
        <v>7700041439</v>
      </c>
      <c r="B40" s="62" t="s">
        <v>186</v>
      </c>
      <c r="C40" s="51"/>
      <c r="D40" s="52">
        <v>58444.93</v>
      </c>
      <c r="E40" s="52"/>
      <c r="F40" s="52"/>
      <c r="G40" s="63">
        <f>SUM(N40,R40,V40,Z40,AD40,AH40,AL40,AP40,AT40,AX40,BB40,BF40)</f>
      </c>
      <c r="H40" s="63">
        <f>SUM(N40,R40,V40,AD40,AH40,AL40,AP40,AT40,AX40,BB40,BF40,BJ40,BO40)</f>
      </c>
      <c r="I40" s="52">
        <f>BH40</f>
      </c>
      <c r="J40" s="52">
        <f>D40-G40</f>
      </c>
      <c r="K40" s="52">
        <f>SUM(M40-G40)</f>
      </c>
      <c r="L40" s="53">
        <f>D40-M40</f>
      </c>
      <c r="M40" s="52">
        <f>SUM(P40,T40,X40,AB40,AF40,AJ40,AN40,AR40,AV40,AZ40,BD40,BH40,BL40)</f>
      </c>
      <c r="N40" s="52"/>
      <c r="O40" s="54"/>
      <c r="P40" s="52"/>
      <c r="Q40" s="52"/>
      <c r="R40" s="55">
        <f>4870.41+4870.41</f>
      </c>
      <c r="S40" s="68" t="s">
        <v>187</v>
      </c>
      <c r="T40" s="52"/>
      <c r="U40" s="52"/>
      <c r="V40" s="55">
        <v>4870.41</v>
      </c>
      <c r="W40" s="62" t="s">
        <v>188</v>
      </c>
      <c r="X40" s="52"/>
      <c r="Y40" s="52"/>
      <c r="Z40" s="55">
        <v>4870.41</v>
      </c>
      <c r="AA40" s="62" t="s">
        <v>189</v>
      </c>
      <c r="AB40" s="52"/>
      <c r="AC40" s="52"/>
      <c r="AD40" s="56">
        <v>4870.41</v>
      </c>
      <c r="AE40" s="57" t="s">
        <v>190</v>
      </c>
      <c r="AF40" s="52"/>
      <c r="AG40" s="52"/>
      <c r="AH40" s="55">
        <v>4870.41</v>
      </c>
      <c r="AI40" s="62" t="s">
        <v>191</v>
      </c>
      <c r="AJ40" s="52"/>
      <c r="AK40" s="52"/>
      <c r="AL40" s="55">
        <v>4870.41</v>
      </c>
      <c r="AM40" s="62" t="s">
        <v>192</v>
      </c>
      <c r="AN40" s="52"/>
      <c r="AO40" s="52"/>
      <c r="AP40" s="55">
        <v>4870.41</v>
      </c>
      <c r="AQ40" s="62" t="s">
        <v>193</v>
      </c>
      <c r="AR40" s="52"/>
      <c r="AS40" s="52"/>
      <c r="AT40" s="55">
        <v>4870.41</v>
      </c>
      <c r="AU40" s="54"/>
      <c r="AV40" s="52"/>
      <c r="AW40" s="58"/>
      <c r="AX40" s="52">
        <v>4870.41</v>
      </c>
      <c r="AY40" s="62" t="s">
        <v>194</v>
      </c>
      <c r="AZ40" s="52"/>
      <c r="BA40" s="52"/>
      <c r="BB40" s="52">
        <v>4870.41</v>
      </c>
      <c r="BC40" s="62" t="s">
        <v>195</v>
      </c>
      <c r="BD40" s="52"/>
      <c r="BE40" s="52"/>
      <c r="BF40" s="52">
        <v>4870.41</v>
      </c>
      <c r="BG40" s="62" t="s">
        <v>196</v>
      </c>
      <c r="BH40" s="52"/>
      <c r="BI40" s="52"/>
      <c r="BJ40" s="51"/>
      <c r="BK40" s="59"/>
      <c r="BL40" s="52"/>
      <c r="BM40" s="52"/>
      <c r="BN40" s="52"/>
      <c r="BO40" s="51"/>
      <c r="BP40" s="59"/>
      <c r="BQ40" s="52"/>
      <c r="BR40" s="52"/>
      <c r="BS40" s="81"/>
      <c r="BT40" s="59"/>
      <c r="BU40" s="59"/>
      <c r="BV40" s="52"/>
      <c r="BW40" s="52"/>
      <c r="BX40" s="60"/>
      <c r="BY40" s="51"/>
      <c r="BZ40" s="60"/>
      <c r="CA40" s="51"/>
      <c r="CB40" s="51"/>
      <c r="CC40" s="61"/>
      <c r="CD40" s="61"/>
      <c r="CE40" s="60"/>
      <c r="CF40" s="51"/>
      <c r="CG40" s="51"/>
      <c r="CH40" s="51"/>
      <c r="CI40" s="51"/>
      <c r="CJ40" s="60"/>
      <c r="CK40" s="51"/>
      <c r="CL40" s="51"/>
      <c r="CM40" s="60"/>
      <c r="CN40" s="60"/>
      <c r="CO40" s="60"/>
      <c r="CP40" s="51"/>
      <c r="CQ40" s="60"/>
      <c r="CR40" s="60"/>
      <c r="CS40" s="51"/>
      <c r="CT40" s="60"/>
      <c r="CU40" s="51"/>
      <c r="CV40" s="51"/>
      <c r="CW40" s="51"/>
      <c r="CX40" s="51"/>
      <c r="CY40" s="60"/>
      <c r="CZ40" s="60"/>
      <c r="DA40" s="60"/>
      <c r="DB40" s="60"/>
      <c r="DC40" s="54"/>
    </row>
    <row x14ac:dyDescent="0.25" r="41" customHeight="1" ht="27">
      <c r="A41" s="50">
        <v>7700040507</v>
      </c>
      <c r="B41" s="62" t="s">
        <v>197</v>
      </c>
      <c r="C41" s="51"/>
      <c r="D41" s="52">
        <v>1147309</v>
      </c>
      <c r="E41" s="52"/>
      <c r="F41" s="52"/>
      <c r="G41" s="63">
        <f>SUM(N41,R41,V41,Z41,AD41,AH41,AL41,AP41,AT41,AX41,BB41,BF41)</f>
      </c>
      <c r="H41" s="63">
        <f>SUM(N41,R41,V41,AD41,AH41,AL41,AP41,AT41,AX41,BB41,BF41,BJ41,BO41)</f>
      </c>
      <c r="I41" s="52">
        <f>BH41</f>
      </c>
      <c r="J41" s="52">
        <f>D41-G41</f>
      </c>
      <c r="K41" s="52">
        <f>SUM(M41-G41)</f>
      </c>
      <c r="L41" s="53">
        <f>D41-M41</f>
      </c>
      <c r="M41" s="52">
        <f>SUM(P41,T41,X41,AB41,AF41,AJ41,AN41,AR41,AV41,AZ41,BD41,BH41,BL41)</f>
      </c>
      <c r="N41" s="52">
        <v>82162.15</v>
      </c>
      <c r="O41" s="62" t="s">
        <v>198</v>
      </c>
      <c r="P41" s="52"/>
      <c r="Q41" s="52"/>
      <c r="R41" s="55">
        <v>89934.33</v>
      </c>
      <c r="S41" s="68" t="s">
        <v>199</v>
      </c>
      <c r="T41" s="52"/>
      <c r="U41" s="52"/>
      <c r="V41" s="55">
        <v>86048.24</v>
      </c>
      <c r="W41" s="62" t="s">
        <v>200</v>
      </c>
      <c r="X41" s="52"/>
      <c r="Y41" s="52"/>
      <c r="Z41" s="55">
        <v>86048.24</v>
      </c>
      <c r="AA41" s="62" t="s">
        <v>201</v>
      </c>
      <c r="AB41" s="52"/>
      <c r="AC41" s="52"/>
      <c r="AD41" s="56">
        <v>86048.24</v>
      </c>
      <c r="AE41" s="57" t="s">
        <v>202</v>
      </c>
      <c r="AF41" s="52"/>
      <c r="AG41" s="52"/>
      <c r="AH41" s="55">
        <v>86048.24</v>
      </c>
      <c r="AI41" s="62" t="s">
        <v>203</v>
      </c>
      <c r="AJ41" s="52"/>
      <c r="AK41" s="52"/>
      <c r="AL41" s="55">
        <v>86048.24</v>
      </c>
      <c r="AM41" s="62" t="s">
        <v>204</v>
      </c>
      <c r="AN41" s="52"/>
      <c r="AO41" s="52"/>
      <c r="AP41" s="55">
        <v>86048.24</v>
      </c>
      <c r="AQ41" s="62" t="s">
        <v>205</v>
      </c>
      <c r="AR41" s="52"/>
      <c r="AS41" s="52"/>
      <c r="AT41" s="55">
        <v>86048.24</v>
      </c>
      <c r="AU41" s="54"/>
      <c r="AV41" s="52"/>
      <c r="AW41" s="58"/>
      <c r="AX41" s="52">
        <v>86048.24</v>
      </c>
      <c r="AY41" s="62" t="s">
        <v>206</v>
      </c>
      <c r="AZ41" s="52"/>
      <c r="BA41" s="52"/>
      <c r="BB41" s="52">
        <v>86048.24</v>
      </c>
      <c r="BC41" s="62" t="s">
        <v>207</v>
      </c>
      <c r="BD41" s="52"/>
      <c r="BE41" s="52"/>
      <c r="BF41" s="52">
        <v>86048.24</v>
      </c>
      <c r="BG41" s="62" t="s">
        <v>208</v>
      </c>
      <c r="BH41" s="52">
        <f>J41</f>
      </c>
      <c r="BI41" s="52"/>
      <c r="BJ41" s="51"/>
      <c r="BK41" s="59"/>
      <c r="BL41" s="52"/>
      <c r="BM41" s="52"/>
      <c r="BN41" s="52"/>
      <c r="BO41" s="51"/>
      <c r="BP41" s="59"/>
      <c r="BQ41" s="52"/>
      <c r="BR41" s="52"/>
      <c r="BS41" s="81"/>
      <c r="BT41" s="59"/>
      <c r="BU41" s="59"/>
      <c r="BV41" s="52"/>
      <c r="BW41" s="52"/>
      <c r="BX41" s="60"/>
      <c r="BY41" s="51"/>
      <c r="BZ41" s="60"/>
      <c r="CA41" s="51"/>
      <c r="CB41" s="51"/>
      <c r="CC41" s="61"/>
      <c r="CD41" s="61"/>
      <c r="CE41" s="60"/>
      <c r="CF41" s="51"/>
      <c r="CG41" s="51"/>
      <c r="CH41" s="51"/>
      <c r="CI41" s="51"/>
      <c r="CJ41" s="60"/>
      <c r="CK41" s="51"/>
      <c r="CL41" s="51"/>
      <c r="CM41" s="60"/>
      <c r="CN41" s="60"/>
      <c r="CO41" s="60"/>
      <c r="CP41" s="51"/>
      <c r="CQ41" s="60"/>
      <c r="CR41" s="60"/>
      <c r="CS41" s="52">
        <v>114730</v>
      </c>
      <c r="CT41" s="93" t="s">
        <v>209</v>
      </c>
      <c r="CU41" s="51"/>
      <c r="CV41" s="51"/>
      <c r="CW41" s="51"/>
      <c r="CX41" s="51"/>
      <c r="CY41" s="60"/>
      <c r="CZ41" s="60"/>
      <c r="DA41" s="60"/>
      <c r="DB41" s="60"/>
      <c r="DC41" s="54"/>
    </row>
    <row x14ac:dyDescent="0.25" r="42" customHeight="1" ht="27">
      <c r="A42" s="94">
        <v>7700041564</v>
      </c>
      <c r="B42" s="62" t="s">
        <v>210</v>
      </c>
      <c r="C42" s="52">
        <v>98546</v>
      </c>
      <c r="D42" s="52">
        <v>98546</v>
      </c>
      <c r="E42" s="52"/>
      <c r="F42" s="52">
        <f>C42-D42</f>
      </c>
      <c r="G42" s="63">
        <f>SUM(N42,R42,V42,Z42,AD42,AH42,AL42,AP42,AT42,AX42,BB42,BF42)</f>
      </c>
      <c r="H42" s="63">
        <f>SUM(N42,R42,V42,AD42,AH42,AL42,AP42,AT42,AX42,BB42,BF42,BJ42,BO42)</f>
      </c>
      <c r="I42" s="52">
        <f>BH42</f>
      </c>
      <c r="J42" s="52">
        <f>D42-G42</f>
      </c>
      <c r="K42" s="52">
        <f>SUM(M42-G42)</f>
      </c>
      <c r="L42" s="53">
        <f>D42-M42</f>
      </c>
      <c r="M42" s="52">
        <f>SUM(P42,T42,X42,AB42,AF42,AJ42,AN42,AR42,AV42,AZ42,BD42,BH42,BL42)</f>
      </c>
      <c r="N42" s="52"/>
      <c r="O42" s="54"/>
      <c r="P42" s="52"/>
      <c r="Q42" s="52"/>
      <c r="R42" s="55">
        <v>98546</v>
      </c>
      <c r="S42" s="68" t="s">
        <v>211</v>
      </c>
      <c r="T42" s="52"/>
      <c r="U42" s="52"/>
      <c r="V42" s="55"/>
      <c r="W42" s="54"/>
      <c r="X42" s="52"/>
      <c r="Y42" s="52"/>
      <c r="Z42" s="55"/>
      <c r="AA42" s="54"/>
      <c r="AB42" s="52"/>
      <c r="AC42" s="52"/>
      <c r="AD42" s="56"/>
      <c r="AE42" s="57"/>
      <c r="AF42" s="52"/>
      <c r="AG42" s="52"/>
      <c r="AH42" s="55"/>
      <c r="AI42" s="54"/>
      <c r="AJ42" s="52"/>
      <c r="AK42" s="52"/>
      <c r="AL42" s="51"/>
      <c r="AM42" s="54"/>
      <c r="AN42" s="52"/>
      <c r="AO42" s="52"/>
      <c r="AP42" s="55"/>
      <c r="AQ42" s="54"/>
      <c r="AR42" s="52"/>
      <c r="AS42" s="52"/>
      <c r="AT42" s="55"/>
      <c r="AU42" s="54"/>
      <c r="AV42" s="52"/>
      <c r="AW42" s="58"/>
      <c r="AX42" s="51"/>
      <c r="AY42" s="54"/>
      <c r="AZ42" s="52"/>
      <c r="BA42" s="52"/>
      <c r="BB42" s="51"/>
      <c r="BC42" s="54"/>
      <c r="BD42" s="52"/>
      <c r="BE42" s="52"/>
      <c r="BF42" s="51"/>
      <c r="BG42" s="54"/>
      <c r="BH42" s="52"/>
      <c r="BI42" s="52"/>
      <c r="BJ42" s="51"/>
      <c r="BK42" s="59"/>
      <c r="BL42" s="52"/>
      <c r="BM42" s="52"/>
      <c r="BN42" s="52"/>
      <c r="BO42" s="51"/>
      <c r="BP42" s="59"/>
      <c r="BQ42" s="52"/>
      <c r="BR42" s="52"/>
      <c r="BS42" s="81"/>
      <c r="BT42" s="59"/>
      <c r="BU42" s="59"/>
      <c r="BV42" s="52"/>
      <c r="BW42" s="52"/>
      <c r="BX42" s="60"/>
      <c r="BY42" s="51"/>
      <c r="BZ42" s="60"/>
      <c r="CA42" s="51"/>
      <c r="CB42" s="51"/>
      <c r="CC42" s="61"/>
      <c r="CD42" s="61"/>
      <c r="CE42" s="60"/>
      <c r="CF42" s="51"/>
      <c r="CG42" s="51"/>
      <c r="CH42" s="51"/>
      <c r="CI42" s="51"/>
      <c r="CJ42" s="60"/>
      <c r="CK42" s="51"/>
      <c r="CL42" s="51"/>
      <c r="CM42" s="60"/>
      <c r="CN42" s="60"/>
      <c r="CO42" s="60"/>
      <c r="CP42" s="51"/>
      <c r="CQ42" s="60"/>
      <c r="CR42" s="60"/>
      <c r="CS42" s="51"/>
      <c r="CT42" s="60"/>
      <c r="CU42" s="51"/>
      <c r="CV42" s="51"/>
      <c r="CW42" s="51"/>
      <c r="CX42" s="51"/>
      <c r="CY42" s="60"/>
      <c r="CZ42" s="60"/>
      <c r="DA42" s="60"/>
      <c r="DB42" s="60"/>
      <c r="DC42" s="72" t="s">
        <v>212</v>
      </c>
    </row>
    <row x14ac:dyDescent="0.25" r="43" customHeight="1" ht="27">
      <c r="A43" s="50">
        <v>7700040353</v>
      </c>
      <c r="B43" s="62" t="s">
        <v>213</v>
      </c>
      <c r="C43" s="51"/>
      <c r="D43" s="52">
        <v>40622.4</v>
      </c>
      <c r="E43" s="52"/>
      <c r="F43" s="52"/>
      <c r="G43" s="63">
        <f>SUM(N43,R43,V43,Z43,AD43,AH43,AL43,AP43,AT43,AX43,BB43,BF43)</f>
      </c>
      <c r="H43" s="63">
        <f>SUM(N43,R43,V43,AD43,AH43,AL43,AP43,AT43,AX43,BB43,BF43,BJ43,BO43)</f>
      </c>
      <c r="I43" s="52">
        <f>BH43</f>
      </c>
      <c r="J43" s="52">
        <f>D43-G43</f>
      </c>
      <c r="K43" s="52"/>
      <c r="L43" s="53"/>
      <c r="M43" s="52"/>
      <c r="N43" s="52">
        <v>3450.12</v>
      </c>
      <c r="O43" s="62" t="s">
        <v>214</v>
      </c>
      <c r="P43" s="51"/>
      <c r="Q43" s="51"/>
      <c r="R43" s="55">
        <v>3116.24</v>
      </c>
      <c r="S43" s="68" t="s">
        <v>215</v>
      </c>
      <c r="T43" s="51"/>
      <c r="U43" s="51"/>
      <c r="V43" s="55">
        <v>3450.12</v>
      </c>
      <c r="W43" s="62" t="s">
        <v>216</v>
      </c>
      <c r="X43" s="51"/>
      <c r="Y43" s="51"/>
      <c r="Z43" s="55">
        <v>3338.83</v>
      </c>
      <c r="AA43" s="62" t="s">
        <v>217</v>
      </c>
      <c r="AB43" s="52"/>
      <c r="AC43" s="51"/>
      <c r="AD43" s="56"/>
      <c r="AE43" s="57"/>
      <c r="AF43" s="51"/>
      <c r="AG43" s="51"/>
      <c r="AH43" s="55">
        <v>3450.12</v>
      </c>
      <c r="AI43" s="62" t="s">
        <v>218</v>
      </c>
      <c r="AJ43" s="52"/>
      <c r="AK43" s="52"/>
      <c r="AL43" s="55">
        <v>3338.83</v>
      </c>
      <c r="AM43" s="62" t="s">
        <v>219</v>
      </c>
      <c r="AN43" s="51"/>
      <c r="AO43" s="51"/>
      <c r="AP43" s="55"/>
      <c r="AQ43" s="54"/>
      <c r="AR43" s="52"/>
      <c r="AS43" s="52"/>
      <c r="AT43" s="55">
        <v>10239.07</v>
      </c>
      <c r="AU43" s="62" t="s">
        <v>220</v>
      </c>
      <c r="AV43" s="51"/>
      <c r="AW43" s="58"/>
      <c r="AX43" s="52">
        <v>3450.12</v>
      </c>
      <c r="AY43" s="62" t="s">
        <v>221</v>
      </c>
      <c r="AZ43" s="51"/>
      <c r="BA43" s="51"/>
      <c r="BB43" s="52">
        <v>3338.83</v>
      </c>
      <c r="BC43" s="62" t="s">
        <v>222</v>
      </c>
      <c r="BD43" s="51"/>
      <c r="BE43" s="51"/>
      <c r="BF43" s="52">
        <v>3450.12</v>
      </c>
      <c r="BG43" s="62" t="s">
        <v>223</v>
      </c>
      <c r="BH43" s="51"/>
      <c r="BI43" s="51"/>
      <c r="BJ43" s="51"/>
      <c r="BK43" s="59"/>
      <c r="BL43" s="51"/>
      <c r="BM43" s="51"/>
      <c r="BN43" s="51"/>
      <c r="BO43" s="51"/>
      <c r="BP43" s="59"/>
      <c r="BQ43" s="51"/>
      <c r="BR43" s="51"/>
      <c r="BS43" s="60"/>
      <c r="BT43" s="59"/>
      <c r="BU43" s="59"/>
      <c r="BV43" s="51"/>
      <c r="BW43" s="51"/>
      <c r="BX43" s="60"/>
      <c r="BY43" s="51"/>
      <c r="BZ43" s="60"/>
      <c r="CA43" s="51"/>
      <c r="CB43" s="51"/>
      <c r="CC43" s="61"/>
      <c r="CD43" s="61"/>
      <c r="CE43" s="60"/>
      <c r="CF43" s="51"/>
      <c r="CG43" s="51"/>
      <c r="CH43" s="51"/>
      <c r="CI43" s="51"/>
      <c r="CJ43" s="60"/>
      <c r="CK43" s="51"/>
      <c r="CL43" s="51"/>
      <c r="CM43" s="60"/>
      <c r="CN43" s="60"/>
      <c r="CO43" s="60"/>
      <c r="CP43" s="51"/>
      <c r="CQ43" s="60"/>
      <c r="CR43" s="60"/>
      <c r="CS43" s="51"/>
      <c r="CT43" s="60"/>
      <c r="CU43" s="51"/>
      <c r="CV43" s="51"/>
      <c r="CW43" s="51"/>
      <c r="CX43" s="51"/>
      <c r="CY43" s="60"/>
      <c r="CZ43" s="60"/>
      <c r="DA43" s="60"/>
      <c r="DB43" s="60"/>
      <c r="DC43" s="54"/>
    </row>
    <row x14ac:dyDescent="0.25" r="44" customHeight="1" ht="18">
      <c r="A44" s="50"/>
      <c r="B44" s="50"/>
      <c r="C44" s="51"/>
      <c r="D44" s="52"/>
      <c r="E44" s="52"/>
      <c r="F44" s="52"/>
      <c r="G44" s="52"/>
      <c r="H44" s="52"/>
      <c r="I44" s="52"/>
      <c r="J44" s="52"/>
      <c r="K44" s="52"/>
      <c r="L44" s="53"/>
      <c r="M44" s="52"/>
      <c r="N44" s="52"/>
      <c r="O44" s="54"/>
      <c r="P44" s="52"/>
      <c r="Q44" s="51"/>
      <c r="R44" s="55"/>
      <c r="S44" s="54"/>
      <c r="T44" s="52"/>
      <c r="U44" s="52"/>
      <c r="V44" s="55"/>
      <c r="W44" s="54"/>
      <c r="X44" s="51"/>
      <c r="Y44" s="51"/>
      <c r="Z44" s="55"/>
      <c r="AA44" s="54"/>
      <c r="AB44" s="52"/>
      <c r="AC44" s="51"/>
      <c r="AD44" s="56"/>
      <c r="AE44" s="57"/>
      <c r="AF44" s="51"/>
      <c r="AG44" s="51"/>
      <c r="AH44" s="55"/>
      <c r="AI44" s="54"/>
      <c r="AJ44" s="52"/>
      <c r="AK44" s="52"/>
      <c r="AL44" s="55"/>
      <c r="AM44" s="54"/>
      <c r="AN44" s="51"/>
      <c r="AO44" s="51"/>
      <c r="AP44" s="55"/>
      <c r="AQ44" s="54"/>
      <c r="AR44" s="52"/>
      <c r="AS44" s="52"/>
      <c r="AT44" s="55"/>
      <c r="AU44" s="54"/>
      <c r="AV44" s="51"/>
      <c r="AW44" s="58"/>
      <c r="AX44" s="51"/>
      <c r="AY44" s="54"/>
      <c r="AZ44" s="51"/>
      <c r="BA44" s="51"/>
      <c r="BB44" s="51"/>
      <c r="BC44" s="54"/>
      <c r="BD44" s="51"/>
      <c r="BE44" s="51"/>
      <c r="BF44" s="51"/>
      <c r="BG44" s="54"/>
      <c r="BH44" s="51"/>
      <c r="BI44" s="51"/>
      <c r="BJ44" s="51"/>
      <c r="BK44" s="59"/>
      <c r="BL44" s="51"/>
      <c r="BM44" s="51"/>
      <c r="BN44" s="51"/>
      <c r="BO44" s="51"/>
      <c r="BP44" s="59"/>
      <c r="BQ44" s="51"/>
      <c r="BR44" s="51"/>
      <c r="BS44" s="60"/>
      <c r="BT44" s="59"/>
      <c r="BU44" s="59"/>
      <c r="BV44" s="51"/>
      <c r="BW44" s="51"/>
      <c r="BX44" s="60"/>
      <c r="BY44" s="51"/>
      <c r="BZ44" s="60"/>
      <c r="CA44" s="51"/>
      <c r="CB44" s="51"/>
      <c r="CC44" s="61"/>
      <c r="CD44" s="61"/>
      <c r="CE44" s="60"/>
      <c r="CF44" s="51"/>
      <c r="CG44" s="51"/>
      <c r="CH44" s="51"/>
      <c r="CI44" s="51"/>
      <c r="CJ44" s="60"/>
      <c r="CK44" s="51"/>
      <c r="CL44" s="51"/>
      <c r="CM44" s="60"/>
      <c r="CN44" s="60"/>
      <c r="CO44" s="60"/>
      <c r="CP44" s="51"/>
      <c r="CQ44" s="60"/>
      <c r="CR44" s="60"/>
      <c r="CS44" s="51"/>
      <c r="CT44" s="60"/>
      <c r="CU44" s="51"/>
      <c r="CV44" s="51"/>
      <c r="CW44" s="51"/>
      <c r="CX44" s="51"/>
      <c r="CY44" s="60"/>
      <c r="CZ44" s="60"/>
      <c r="DA44" s="60"/>
      <c r="DB44" s="60"/>
      <c r="DC44" s="54"/>
    </row>
    <row x14ac:dyDescent="0.25" r="45" customHeight="1" ht="18">
      <c r="A45" s="73" t="s">
        <v>224</v>
      </c>
      <c r="B45" s="74"/>
      <c r="C45" s="75"/>
      <c r="D45" s="74"/>
      <c r="E45" s="74"/>
      <c r="F45" s="74"/>
      <c r="G45" s="74"/>
      <c r="H45" s="74"/>
      <c r="I45" s="74"/>
      <c r="J45" s="74"/>
      <c r="K45" s="38"/>
      <c r="L45" s="39"/>
      <c r="M45" s="38"/>
      <c r="N45" s="40"/>
      <c r="O45" s="41"/>
      <c r="P45" s="40"/>
      <c r="Q45" s="40"/>
      <c r="R45" s="42"/>
      <c r="S45" s="41"/>
      <c r="T45" s="40"/>
      <c r="U45" s="40"/>
      <c r="V45" s="42"/>
      <c r="W45" s="41"/>
      <c r="X45" s="40"/>
      <c r="Y45" s="40"/>
      <c r="Z45" s="42"/>
      <c r="AA45" s="41"/>
      <c r="AB45" s="40"/>
      <c r="AC45" s="40"/>
      <c r="AD45" s="43"/>
      <c r="AE45" s="44"/>
      <c r="AF45" s="40"/>
      <c r="AG45" s="40"/>
      <c r="AH45" s="42"/>
      <c r="AI45" s="41"/>
      <c r="AJ45" s="40"/>
      <c r="AK45" s="40"/>
      <c r="AL45" s="42"/>
      <c r="AM45" s="41"/>
      <c r="AN45" s="40"/>
      <c r="AO45" s="40"/>
      <c r="AP45" s="42"/>
      <c r="AQ45" s="41"/>
      <c r="AR45" s="40"/>
      <c r="AS45" s="40"/>
      <c r="AT45" s="42"/>
      <c r="AU45" s="41"/>
      <c r="AV45" s="40"/>
      <c r="AW45" s="77"/>
      <c r="AX45" s="40"/>
      <c r="AY45" s="41"/>
      <c r="AZ45" s="40"/>
      <c r="BA45" s="40"/>
      <c r="BB45" s="40"/>
      <c r="BC45" s="41"/>
      <c r="BD45" s="40"/>
      <c r="BE45" s="40"/>
      <c r="BF45" s="40"/>
      <c r="BG45" s="41"/>
      <c r="BH45" s="40"/>
      <c r="BI45" s="40"/>
      <c r="BJ45" s="40"/>
      <c r="BK45" s="45"/>
      <c r="BL45" s="40"/>
      <c r="BM45" s="40"/>
      <c r="BN45" s="40"/>
      <c r="BO45" s="40"/>
      <c r="BP45" s="45"/>
      <c r="BQ45" s="40"/>
      <c r="BR45" s="40"/>
      <c r="BS45" s="46"/>
      <c r="BT45" s="45"/>
      <c r="BU45" s="45"/>
      <c r="BV45" s="40"/>
      <c r="BW45" s="40"/>
      <c r="BX45" s="46"/>
      <c r="BY45" s="40"/>
      <c r="BZ45" s="46"/>
      <c r="CA45" s="40"/>
      <c r="CB45" s="40"/>
      <c r="CC45" s="47"/>
      <c r="CD45" s="47"/>
      <c r="CE45" s="46"/>
      <c r="CF45" s="40"/>
      <c r="CG45" s="40"/>
      <c r="CH45" s="40"/>
      <c r="CI45" s="40"/>
      <c r="CJ45" s="46"/>
      <c r="CK45" s="40"/>
      <c r="CL45" s="40"/>
      <c r="CM45" s="46"/>
      <c r="CN45" s="46"/>
      <c r="CO45" s="46"/>
      <c r="CP45" s="40"/>
      <c r="CQ45" s="40"/>
      <c r="CR45" s="46"/>
      <c r="CS45" s="40"/>
      <c r="CT45" s="46"/>
      <c r="CU45" s="40"/>
      <c r="CV45" s="40"/>
      <c r="CW45" s="40"/>
      <c r="CX45" s="40"/>
      <c r="CY45" s="46"/>
      <c r="CZ45" s="46"/>
      <c r="DA45" s="40"/>
      <c r="DB45" s="46"/>
      <c r="DC45" s="48"/>
    </row>
    <row x14ac:dyDescent="0.25" r="46" customHeight="1" ht="18">
      <c r="A46" s="50"/>
      <c r="B46" s="50"/>
      <c r="C46" s="51"/>
      <c r="D46" s="52"/>
      <c r="E46" s="52"/>
      <c r="F46" s="52"/>
      <c r="G46" s="52"/>
      <c r="H46" s="52"/>
      <c r="I46" s="52"/>
      <c r="J46" s="52"/>
      <c r="K46" s="52"/>
      <c r="L46" s="53"/>
      <c r="M46" s="52"/>
      <c r="N46" s="52"/>
      <c r="O46" s="54"/>
      <c r="P46" s="52"/>
      <c r="Q46" s="51"/>
      <c r="R46" s="55"/>
      <c r="S46" s="54"/>
      <c r="T46" s="52"/>
      <c r="U46" s="52"/>
      <c r="V46" s="55"/>
      <c r="W46" s="54"/>
      <c r="X46" s="51"/>
      <c r="Y46" s="51"/>
      <c r="Z46" s="55"/>
      <c r="AA46" s="54"/>
      <c r="AB46" s="52"/>
      <c r="AC46" s="51"/>
      <c r="AD46" s="56"/>
      <c r="AE46" s="57"/>
      <c r="AF46" s="51"/>
      <c r="AG46" s="51"/>
      <c r="AH46" s="55"/>
      <c r="AI46" s="54"/>
      <c r="AJ46" s="52"/>
      <c r="AK46" s="52"/>
      <c r="AL46" s="55"/>
      <c r="AM46" s="54"/>
      <c r="AN46" s="51"/>
      <c r="AO46" s="51"/>
      <c r="AP46" s="55"/>
      <c r="AQ46" s="54"/>
      <c r="AR46" s="52"/>
      <c r="AS46" s="52"/>
      <c r="AT46" s="55"/>
      <c r="AU46" s="54"/>
      <c r="AV46" s="51"/>
      <c r="AW46" s="58"/>
      <c r="AX46" s="51"/>
      <c r="AY46" s="54"/>
      <c r="AZ46" s="51"/>
      <c r="BA46" s="51"/>
      <c r="BB46" s="51"/>
      <c r="BC46" s="54"/>
      <c r="BD46" s="51"/>
      <c r="BE46" s="51"/>
      <c r="BF46" s="51"/>
      <c r="BG46" s="54"/>
      <c r="BH46" s="51"/>
      <c r="BI46" s="51"/>
      <c r="BJ46" s="51"/>
      <c r="BK46" s="59"/>
      <c r="BL46" s="51"/>
      <c r="BM46" s="51"/>
      <c r="BN46" s="51"/>
      <c r="BO46" s="51"/>
      <c r="BP46" s="59"/>
      <c r="BQ46" s="51"/>
      <c r="BR46" s="51"/>
      <c r="BS46" s="60"/>
      <c r="BT46" s="59"/>
      <c r="BU46" s="59"/>
      <c r="BV46" s="51"/>
      <c r="BW46" s="51"/>
      <c r="BX46" s="60"/>
      <c r="BY46" s="51"/>
      <c r="BZ46" s="60"/>
      <c r="CA46" s="51"/>
      <c r="CB46" s="51"/>
      <c r="CC46" s="61"/>
      <c r="CD46" s="61"/>
      <c r="CE46" s="60"/>
      <c r="CF46" s="51"/>
      <c r="CG46" s="51"/>
      <c r="CH46" s="51"/>
      <c r="CI46" s="51"/>
      <c r="CJ46" s="60"/>
      <c r="CK46" s="51"/>
      <c r="CL46" s="51"/>
      <c r="CM46" s="60"/>
      <c r="CN46" s="60"/>
      <c r="CO46" s="60"/>
      <c r="CP46" s="51"/>
      <c r="CQ46" s="60"/>
      <c r="CR46" s="60"/>
      <c r="CS46" s="51"/>
      <c r="CT46" s="60"/>
      <c r="CU46" s="51"/>
      <c r="CV46" s="51"/>
      <c r="CW46" s="51"/>
      <c r="CX46" s="51"/>
      <c r="CY46" s="60"/>
      <c r="CZ46" s="60"/>
      <c r="DA46" s="60"/>
      <c r="DB46" s="60"/>
      <c r="DC46" s="54"/>
    </row>
    <row x14ac:dyDescent="0.25" r="47" customHeight="1" ht="47.25">
      <c r="A47" s="50">
        <v>7700040834</v>
      </c>
      <c r="B47" s="62" t="s">
        <v>225</v>
      </c>
      <c r="C47" s="52">
        <v>2164353</v>
      </c>
      <c r="D47" s="52">
        <v>2164556</v>
      </c>
      <c r="E47" s="52"/>
      <c r="F47" s="52">
        <f>C47-D47</f>
      </c>
      <c r="G47" s="63">
        <f>SUM(N47,R47,V47,Z47,AD47,AH47,AL47,AP47,AT47,AX47,BB47,BF47)</f>
      </c>
      <c r="H47" s="63">
        <f>SUM(N47,R47,V47,AD47,AH47,AL47,AP47,AT47,AX47,BB47,BF47,BJ47,BO47)</f>
      </c>
      <c r="I47" s="52">
        <f>BH47</f>
      </c>
      <c r="J47" s="64">
        <f>D47-G47</f>
      </c>
      <c r="K47" s="52">
        <f>SUM(M47-G47)</f>
      </c>
      <c r="L47" s="53">
        <f>D47-M47</f>
      </c>
      <c r="M47" s="52">
        <f>SUM(P47,T47,X47,AB47,AF47,AJ47,AN47,AR47,AV47,AZ47,BD47,BH47,BL47)</f>
      </c>
      <c r="N47" s="52"/>
      <c r="O47" s="62"/>
      <c r="P47" s="52"/>
      <c r="Q47" s="52"/>
      <c r="R47" s="55"/>
      <c r="S47" s="54"/>
      <c r="T47" s="52"/>
      <c r="U47" s="52"/>
      <c r="V47" s="55"/>
      <c r="W47" s="54"/>
      <c r="X47" s="51"/>
      <c r="Y47" s="51"/>
      <c r="Z47" s="55">
        <v>1322112.02</v>
      </c>
      <c r="AA47" s="62" t="s">
        <v>226</v>
      </c>
      <c r="AB47" s="52">
        <v>226666</v>
      </c>
      <c r="AC47" s="52">
        <f>AB47-AD47</f>
      </c>
      <c r="AD47" s="56">
        <f>56973.32+272031.7+207963.91</f>
      </c>
      <c r="AE47" s="70" t="s">
        <v>227</v>
      </c>
      <c r="AF47" s="52">
        <v>238116</v>
      </c>
      <c r="AG47" s="52">
        <f>AF47-AH47</f>
      </c>
      <c r="AH47" s="55">
        <f>63039.15+219986.01</f>
      </c>
      <c r="AI47" s="68" t="s">
        <v>228</v>
      </c>
      <c r="AJ47" s="52">
        <v>22449.889999999665</v>
      </c>
      <c r="AK47" s="52">
        <f>AJ47-AL47</f>
      </c>
      <c r="AL47" s="55">
        <v>22390.18</v>
      </c>
      <c r="AM47" s="62" t="s">
        <v>229</v>
      </c>
      <c r="AN47" s="51"/>
      <c r="AO47" s="51"/>
      <c r="AP47" s="55">
        <v>-144</v>
      </c>
      <c r="AQ47" s="62" t="s">
        <v>230</v>
      </c>
      <c r="AR47" s="52"/>
      <c r="AS47" s="52"/>
      <c r="AT47" s="55"/>
      <c r="AU47" s="54"/>
      <c r="AV47" s="51"/>
      <c r="AW47" s="58"/>
      <c r="AX47" s="51"/>
      <c r="AY47" s="54"/>
      <c r="AZ47" s="51"/>
      <c r="BA47" s="51"/>
      <c r="BB47" s="51"/>
      <c r="BC47" s="54"/>
      <c r="BD47" s="51"/>
      <c r="BE47" s="51"/>
      <c r="BF47" s="51"/>
      <c r="BG47" s="54"/>
      <c r="BH47" s="51"/>
      <c r="BI47" s="51"/>
      <c r="BJ47" s="51"/>
      <c r="BK47" s="59"/>
      <c r="BL47" s="51"/>
      <c r="BM47" s="52">
        <f>SUM(BJ47+BL47)</f>
      </c>
      <c r="BN47" s="51"/>
      <c r="BO47" s="51"/>
      <c r="BP47" s="59"/>
      <c r="BQ47" s="51"/>
      <c r="BR47" s="51"/>
      <c r="BS47" s="60"/>
      <c r="BT47" s="59"/>
      <c r="BU47" s="59"/>
      <c r="BV47" s="51"/>
      <c r="BW47" s="51"/>
      <c r="BX47" s="60"/>
      <c r="BY47" s="51"/>
      <c r="BZ47" s="60"/>
      <c r="CA47" s="51"/>
      <c r="CB47" s="51"/>
      <c r="CC47" s="61"/>
      <c r="CD47" s="61"/>
      <c r="CE47" s="60"/>
      <c r="CF47" s="51"/>
      <c r="CG47" s="51"/>
      <c r="CH47" s="51"/>
      <c r="CI47" s="51"/>
      <c r="CJ47" s="60"/>
      <c r="CK47" s="51"/>
      <c r="CL47" s="51"/>
      <c r="CM47" s="60"/>
      <c r="CN47" s="60"/>
      <c r="CO47" s="60"/>
      <c r="CP47" s="51"/>
      <c r="CQ47" s="60"/>
      <c r="CR47" s="60"/>
      <c r="CS47" s="51"/>
      <c r="CT47" s="60"/>
      <c r="CU47" s="51"/>
      <c r="CV47" s="51"/>
      <c r="CW47" s="51"/>
      <c r="CX47" s="51"/>
      <c r="CY47" s="60"/>
      <c r="CZ47" s="60"/>
      <c r="DA47" s="60"/>
      <c r="DB47" s="60"/>
      <c r="DC47" s="72" t="s">
        <v>231</v>
      </c>
    </row>
    <row x14ac:dyDescent="0.25" r="48" customHeight="1" ht="34.5">
      <c r="A48" s="50">
        <v>7700042542</v>
      </c>
      <c r="B48" s="62" t="s">
        <v>232</v>
      </c>
      <c r="C48" s="52">
        <v>514809</v>
      </c>
      <c r="D48" s="52">
        <v>515444</v>
      </c>
      <c r="E48" s="52"/>
      <c r="F48" s="52">
        <f>C48-D48</f>
      </c>
      <c r="G48" s="63">
        <f>SUM(N48,R48,V48,Z48,AD48,AH48,AL48,AP48,AT48,AX48,BB48,BF48)</f>
      </c>
      <c r="H48" s="63">
        <f>SUM(N48,R48,V48,AD48,AH48,AL48,AP48,AT48,AX48,BB48,BF48,BJ48,BO48)</f>
      </c>
      <c r="I48" s="52">
        <f>BH48</f>
      </c>
      <c r="J48" s="64">
        <f>D48-G48</f>
      </c>
      <c r="K48" s="52"/>
      <c r="L48" s="53"/>
      <c r="M48" s="52"/>
      <c r="N48" s="52"/>
      <c r="O48" s="62"/>
      <c r="P48" s="52"/>
      <c r="Q48" s="52"/>
      <c r="R48" s="55"/>
      <c r="S48" s="54"/>
      <c r="T48" s="52"/>
      <c r="U48" s="52"/>
      <c r="V48" s="55"/>
      <c r="W48" s="54"/>
      <c r="X48" s="51"/>
      <c r="Y48" s="51"/>
      <c r="Z48" s="55"/>
      <c r="AA48" s="54"/>
      <c r="AB48" s="52"/>
      <c r="AC48" s="51"/>
      <c r="AD48" s="95">
        <v>200105.63</v>
      </c>
      <c r="AE48" s="96" t="s">
        <v>233</v>
      </c>
      <c r="AF48" s="52"/>
      <c r="AG48" s="51"/>
      <c r="AH48" s="95">
        <v>219165.02</v>
      </c>
      <c r="AI48" s="96" t="s">
        <v>234</v>
      </c>
      <c r="AJ48" s="52">
        <v>96173.34999999998</v>
      </c>
      <c r="AK48" s="52">
        <f>AJ48-AL48</f>
      </c>
      <c r="AL48" s="95">
        <f>76137.88+19400</f>
      </c>
      <c r="AM48" s="97" t="s">
        <v>235</v>
      </c>
      <c r="AN48" s="52">
        <f>J48</f>
      </c>
      <c r="AO48" s="51"/>
      <c r="AP48" s="55"/>
      <c r="AQ48" s="54"/>
      <c r="AR48" s="52"/>
      <c r="AS48" s="52"/>
      <c r="AT48" s="55"/>
      <c r="AU48" s="54"/>
      <c r="AV48" s="51"/>
      <c r="AW48" s="58"/>
      <c r="AX48" s="51"/>
      <c r="AY48" s="54"/>
      <c r="AZ48" s="51"/>
      <c r="BA48" s="51"/>
      <c r="BB48" s="51"/>
      <c r="BC48" s="54"/>
      <c r="BD48" s="51"/>
      <c r="BE48" s="51"/>
      <c r="BF48" s="51"/>
      <c r="BG48" s="54"/>
      <c r="BH48" s="51"/>
      <c r="BI48" s="51"/>
      <c r="BJ48" s="51"/>
      <c r="BK48" s="59"/>
      <c r="BL48" s="51"/>
      <c r="BM48" s="52">
        <f>SUM(BJ48+BL48)</f>
      </c>
      <c r="BN48" s="51"/>
      <c r="BO48" s="51"/>
      <c r="BP48" s="59"/>
      <c r="BQ48" s="51"/>
      <c r="BR48" s="51"/>
      <c r="BS48" s="60"/>
      <c r="BT48" s="59"/>
      <c r="BU48" s="59"/>
      <c r="BV48" s="51"/>
      <c r="BW48" s="51"/>
      <c r="BX48" s="60"/>
      <c r="BY48" s="51"/>
      <c r="BZ48" s="60"/>
      <c r="CA48" s="51"/>
      <c r="CB48" s="51"/>
      <c r="CC48" s="61"/>
      <c r="CD48" s="61"/>
      <c r="CE48" s="60"/>
      <c r="CF48" s="51"/>
      <c r="CG48" s="51"/>
      <c r="CH48" s="51"/>
      <c r="CI48" s="51"/>
      <c r="CJ48" s="60"/>
      <c r="CK48" s="51"/>
      <c r="CL48" s="51"/>
      <c r="CM48" s="60"/>
      <c r="CN48" s="60"/>
      <c r="CO48" s="60"/>
      <c r="CP48" s="51"/>
      <c r="CQ48" s="60"/>
      <c r="CR48" s="60"/>
      <c r="CS48" s="51"/>
      <c r="CT48" s="60"/>
      <c r="CU48" s="51"/>
      <c r="CV48" s="51"/>
      <c r="CW48" s="51"/>
      <c r="CX48" s="51"/>
      <c r="CY48" s="60"/>
      <c r="CZ48" s="60"/>
      <c r="DA48" s="60"/>
      <c r="DB48" s="60"/>
      <c r="DC48" s="69" t="s">
        <v>236</v>
      </c>
    </row>
    <row x14ac:dyDescent="0.25" r="49" customHeight="1" ht="18">
      <c r="A49" s="50">
        <v>7700041999</v>
      </c>
      <c r="B49" s="62" t="s">
        <v>237</v>
      </c>
      <c r="C49" s="52">
        <v>45966</v>
      </c>
      <c r="D49" s="52">
        <v>46000</v>
      </c>
      <c r="E49" s="52"/>
      <c r="F49" s="52">
        <f>C49-D49</f>
      </c>
      <c r="G49" s="63">
        <f>SUM(N49,R49,V49,Z49,AD49,AH49,AL49,AP49,AT49,AX49,BB49,BF49)</f>
      </c>
      <c r="H49" s="63">
        <f>SUM(N49,R49,V49,AD49,AH49,AL49,AP49,AT49,AX49,BB49,BF49,BJ49,BO49)</f>
      </c>
      <c r="I49" s="52">
        <f>BH49</f>
      </c>
      <c r="J49" s="64">
        <f>D49-G49</f>
      </c>
      <c r="K49" s="52">
        <f>SUM(M49-G49)</f>
      </c>
      <c r="L49" s="53">
        <f>D49-M49</f>
      </c>
      <c r="M49" s="52">
        <f>SUM(P49,T49,X49,AB49,AF49,AJ49,AN49,AR49,AV49,AZ49,BD49,BH49,BL49)</f>
      </c>
      <c r="N49" s="52"/>
      <c r="O49" s="62"/>
      <c r="P49" s="52"/>
      <c r="Q49" s="52"/>
      <c r="R49" s="55"/>
      <c r="S49" s="62"/>
      <c r="T49" s="52"/>
      <c r="U49" s="52"/>
      <c r="V49" s="55"/>
      <c r="W49" s="54"/>
      <c r="X49" s="52">
        <v>46000</v>
      </c>
      <c r="Y49" s="51"/>
      <c r="Z49" s="55">
        <v>45965.92</v>
      </c>
      <c r="AA49" s="62" t="s">
        <v>238</v>
      </c>
      <c r="AB49" s="52"/>
      <c r="AC49" s="51"/>
      <c r="AD49" s="56"/>
      <c r="AE49" s="57"/>
      <c r="AF49" s="51"/>
      <c r="AG49" s="51"/>
      <c r="AH49" s="55"/>
      <c r="AI49" s="54"/>
      <c r="AJ49" s="52"/>
      <c r="AK49" s="52"/>
      <c r="AL49" s="55"/>
      <c r="AM49" s="54"/>
      <c r="AN49" s="51"/>
      <c r="AO49" s="51"/>
      <c r="AP49" s="55"/>
      <c r="AQ49" s="54"/>
      <c r="AR49" s="52"/>
      <c r="AS49" s="52"/>
      <c r="AT49" s="55"/>
      <c r="AU49" s="54"/>
      <c r="AV49" s="51"/>
      <c r="AW49" s="58"/>
      <c r="AX49" s="51"/>
      <c r="AY49" s="54"/>
      <c r="AZ49" s="51"/>
      <c r="BA49" s="51"/>
      <c r="BB49" s="51"/>
      <c r="BC49" s="54"/>
      <c r="BD49" s="51"/>
      <c r="BE49" s="51"/>
      <c r="BF49" s="51"/>
      <c r="BG49" s="54"/>
      <c r="BH49" s="51"/>
      <c r="BI49" s="51"/>
      <c r="BJ49" s="51"/>
      <c r="BK49" s="59"/>
      <c r="BL49" s="51"/>
      <c r="BM49" s="52">
        <f>SUM(BJ49+BL49)</f>
      </c>
      <c r="BN49" s="51"/>
      <c r="BO49" s="51"/>
      <c r="BP49" s="59"/>
      <c r="BQ49" s="51"/>
      <c r="BR49" s="51"/>
      <c r="BS49" s="60"/>
      <c r="BT49" s="59"/>
      <c r="BU49" s="59"/>
      <c r="BV49" s="51"/>
      <c r="BW49" s="51"/>
      <c r="BX49" s="60"/>
      <c r="BY49" s="51"/>
      <c r="BZ49" s="60"/>
      <c r="CA49" s="51"/>
      <c r="CB49" s="51"/>
      <c r="CC49" s="61"/>
      <c r="CD49" s="61"/>
      <c r="CE49" s="60"/>
      <c r="CF49" s="51"/>
      <c r="CG49" s="51"/>
      <c r="CH49" s="51"/>
      <c r="CI49" s="51"/>
      <c r="CJ49" s="60"/>
      <c r="CK49" s="51"/>
      <c r="CL49" s="51"/>
      <c r="CM49" s="60"/>
      <c r="CN49" s="60"/>
      <c r="CO49" s="60"/>
      <c r="CP49" s="51"/>
      <c r="CQ49" s="60"/>
      <c r="CR49" s="60"/>
      <c r="CS49" s="51"/>
      <c r="CT49" s="60"/>
      <c r="CU49" s="51"/>
      <c r="CV49" s="51"/>
      <c r="CW49" s="51"/>
      <c r="CX49" s="51"/>
      <c r="CY49" s="60"/>
      <c r="CZ49" s="60"/>
      <c r="DA49" s="60"/>
      <c r="DB49" s="60"/>
      <c r="DC49" s="54"/>
    </row>
    <row x14ac:dyDescent="0.25" r="50" customHeight="1" ht="18">
      <c r="A50" s="50">
        <v>7700042215</v>
      </c>
      <c r="B50" s="62" t="s">
        <v>239</v>
      </c>
      <c r="C50" s="52">
        <v>365000</v>
      </c>
      <c r="D50" s="52">
        <v>365097.5</v>
      </c>
      <c r="E50" s="52"/>
      <c r="F50" s="52">
        <f>C50-D50</f>
      </c>
      <c r="G50" s="63">
        <f>SUM(N50,R50,V50,Z50,AD50,AH50,AL50,AP50,AT50,AX50,BB50,BF50)</f>
      </c>
      <c r="H50" s="63">
        <f>SUM(N50,R50,V50,AD50,AH50,AL50,AP50,AT50,AX50,BB50,BF50,BJ50,BO50)</f>
      </c>
      <c r="I50" s="52">
        <f>BH50</f>
      </c>
      <c r="J50" s="64">
        <f>D50-G50</f>
      </c>
      <c r="K50" s="52">
        <f>SUM(M50-G50)</f>
      </c>
      <c r="L50" s="53">
        <f>D50-M50</f>
      </c>
      <c r="M50" s="52">
        <f>SUM(P50,T50,X50,AB50,AF50,AJ50,AN50,AR50,AV50,AZ50,BD50,BH50,BL50)</f>
      </c>
      <c r="N50" s="52"/>
      <c r="O50" s="62"/>
      <c r="P50" s="52"/>
      <c r="Q50" s="52"/>
      <c r="R50" s="55"/>
      <c r="S50" s="62"/>
      <c r="T50" s="52"/>
      <c r="U50" s="52"/>
      <c r="V50" s="95">
        <v>25000</v>
      </c>
      <c r="W50" s="96" t="s">
        <v>240</v>
      </c>
      <c r="X50" s="51"/>
      <c r="Y50" s="51"/>
      <c r="Z50" s="95">
        <v>298445</v>
      </c>
      <c r="AA50" s="96" t="s">
        <v>241</v>
      </c>
      <c r="AB50" s="52"/>
      <c r="AC50" s="51"/>
      <c r="AD50" s="56"/>
      <c r="AE50" s="57"/>
      <c r="AF50" s="51"/>
      <c r="AG50" s="51"/>
      <c r="AH50" s="55"/>
      <c r="AI50" s="54"/>
      <c r="AJ50" s="52"/>
      <c r="AK50" s="52"/>
      <c r="AL50" s="56">
        <v>37300</v>
      </c>
      <c r="AM50" s="57" t="s">
        <v>242</v>
      </c>
      <c r="AN50" s="52">
        <v>41652.5</v>
      </c>
      <c r="AO50" s="51"/>
      <c r="AP50" s="55"/>
      <c r="AQ50" s="54"/>
      <c r="AR50" s="52">
        <v>4352.5</v>
      </c>
      <c r="AS50" s="58"/>
      <c r="AT50" s="51"/>
      <c r="AU50" s="54"/>
      <c r="AV50" s="52">
        <v>4352.5</v>
      </c>
      <c r="AW50" s="58"/>
      <c r="AX50" s="51"/>
      <c r="AY50" s="54"/>
      <c r="AZ50" s="52">
        <v>4352.5</v>
      </c>
      <c r="BA50" s="52">
        <f>AZ50-BB50</f>
      </c>
      <c r="BB50" s="52">
        <v>4254.25</v>
      </c>
      <c r="BC50" s="62" t="s">
        <v>243</v>
      </c>
      <c r="BD50" s="51"/>
      <c r="BE50" s="51"/>
      <c r="BF50" s="51"/>
      <c r="BG50" s="54"/>
      <c r="BH50" s="51"/>
      <c r="BI50" s="51"/>
      <c r="BJ50" s="51"/>
      <c r="BK50" s="59"/>
      <c r="BL50" s="51"/>
      <c r="BM50" s="52">
        <f>SUM(BJ50+BL50)</f>
      </c>
      <c r="BN50" s="51"/>
      <c r="BO50" s="51"/>
      <c r="BP50" s="59"/>
      <c r="BQ50" s="51"/>
      <c r="BR50" s="51"/>
      <c r="BS50" s="60"/>
      <c r="BT50" s="59"/>
      <c r="BU50" s="59"/>
      <c r="BV50" s="51"/>
      <c r="BW50" s="51"/>
      <c r="BX50" s="60"/>
      <c r="BY50" s="51"/>
      <c r="BZ50" s="60"/>
      <c r="CA50" s="51"/>
      <c r="CB50" s="51"/>
      <c r="CC50" s="61"/>
      <c r="CD50" s="61"/>
      <c r="CE50" s="60"/>
      <c r="CF50" s="51"/>
      <c r="CG50" s="51"/>
      <c r="CH50" s="51"/>
      <c r="CI50" s="51"/>
      <c r="CJ50" s="60"/>
      <c r="CK50" s="51"/>
      <c r="CL50" s="51"/>
      <c r="CM50" s="60"/>
      <c r="CN50" s="60"/>
      <c r="CO50" s="60"/>
      <c r="CP50" s="51"/>
      <c r="CQ50" s="60"/>
      <c r="CR50" s="60"/>
      <c r="CS50" s="51"/>
      <c r="CT50" s="60"/>
      <c r="CU50" s="51"/>
      <c r="CV50" s="51"/>
      <c r="CW50" s="51"/>
      <c r="CX50" s="51"/>
      <c r="CY50" s="60"/>
      <c r="CZ50" s="60"/>
      <c r="DA50" s="60"/>
      <c r="DB50" s="60"/>
      <c r="DC50" s="54"/>
    </row>
    <row x14ac:dyDescent="0.25" r="51" customHeight="1" ht="18">
      <c r="A51" s="98">
        <v>7700041929</v>
      </c>
      <c r="B51" s="78" t="s">
        <v>244</v>
      </c>
      <c r="C51" s="67">
        <v>0</v>
      </c>
      <c r="D51" s="67">
        <v>8000</v>
      </c>
      <c r="E51" s="67"/>
      <c r="F51" s="67">
        <f>C51-D51</f>
      </c>
      <c r="G51" s="63">
        <f>SUM(N51,R51,V51,Z51,AD51,AH51,AL51,AP51,AT51,AX51,BB51,BF51)</f>
      </c>
      <c r="H51" s="63">
        <f>SUM(N51,R51,V51,AD51,AH51,AL51,AP51,AT51,AX51,BB51,BF51,BJ51,BO51)</f>
      </c>
      <c r="I51" s="52">
        <f>BH51</f>
      </c>
      <c r="J51" s="64">
        <f>D51-G51</f>
      </c>
      <c r="K51" s="52">
        <f>SUM(M51-G51)</f>
      </c>
      <c r="L51" s="53">
        <f>D51-M51</f>
      </c>
      <c r="M51" s="52">
        <f>SUM(P51,T51,X51,AB51,AF51,AJ51,AN51,AR51,AV51,AZ51,BD51,BH51,BL51)</f>
      </c>
      <c r="N51" s="52"/>
      <c r="O51" s="62"/>
      <c r="P51" s="52"/>
      <c r="Q51" s="52"/>
      <c r="R51" s="55"/>
      <c r="S51" s="62"/>
      <c r="T51" s="52"/>
      <c r="U51" s="52"/>
      <c r="V51" s="55">
        <v>8000</v>
      </c>
      <c r="W51" s="62" t="s">
        <v>245</v>
      </c>
      <c r="X51" s="51"/>
      <c r="Y51" s="51"/>
      <c r="Z51" s="55"/>
      <c r="AA51" s="54"/>
      <c r="AB51" s="52"/>
      <c r="AC51" s="51"/>
      <c r="AD51" s="56"/>
      <c r="AE51" s="57"/>
      <c r="AF51" s="51"/>
      <c r="AG51" s="51"/>
      <c r="AH51" s="55"/>
      <c r="AI51" s="54"/>
      <c r="AJ51" s="52"/>
      <c r="AK51" s="52"/>
      <c r="AL51" s="55"/>
      <c r="AM51" s="54"/>
      <c r="AN51" s="51"/>
      <c r="AO51" s="51"/>
      <c r="AP51" s="55"/>
      <c r="AQ51" s="54"/>
      <c r="AR51" s="52"/>
      <c r="AS51" s="52"/>
      <c r="AT51" s="55"/>
      <c r="AU51" s="54"/>
      <c r="AV51" s="51"/>
      <c r="AW51" s="58"/>
      <c r="AX51" s="51"/>
      <c r="AY51" s="54"/>
      <c r="AZ51" s="51"/>
      <c r="BA51" s="51"/>
      <c r="BB51" s="51"/>
      <c r="BC51" s="54"/>
      <c r="BD51" s="51"/>
      <c r="BE51" s="51"/>
      <c r="BF51" s="51"/>
      <c r="BG51" s="54"/>
      <c r="BH51" s="51"/>
      <c r="BI51" s="51"/>
      <c r="BJ51" s="51"/>
      <c r="BK51" s="59"/>
      <c r="BL51" s="51"/>
      <c r="BM51" s="52">
        <f>SUM(BJ51+BL51)</f>
      </c>
      <c r="BN51" s="51"/>
      <c r="BO51" s="51"/>
      <c r="BP51" s="59"/>
      <c r="BQ51" s="51"/>
      <c r="BR51" s="51"/>
      <c r="BS51" s="60"/>
      <c r="BT51" s="59"/>
      <c r="BU51" s="59"/>
      <c r="BV51" s="51"/>
      <c r="BW51" s="51"/>
      <c r="BX51" s="60"/>
      <c r="BY51" s="51"/>
      <c r="BZ51" s="60"/>
      <c r="CA51" s="51"/>
      <c r="CB51" s="51"/>
      <c r="CC51" s="61"/>
      <c r="CD51" s="61"/>
      <c r="CE51" s="60"/>
      <c r="CF51" s="51"/>
      <c r="CG51" s="51"/>
      <c r="CH51" s="51"/>
      <c r="CI51" s="51"/>
      <c r="CJ51" s="60"/>
      <c r="CK51" s="51"/>
      <c r="CL51" s="51"/>
      <c r="CM51" s="60"/>
      <c r="CN51" s="60"/>
      <c r="CO51" s="60"/>
      <c r="CP51" s="51"/>
      <c r="CQ51" s="60"/>
      <c r="CR51" s="60"/>
      <c r="CS51" s="51"/>
      <c r="CT51" s="60"/>
      <c r="CU51" s="51"/>
      <c r="CV51" s="51"/>
      <c r="CW51" s="51"/>
      <c r="CX51" s="51"/>
      <c r="CY51" s="60"/>
      <c r="CZ51" s="60"/>
      <c r="DA51" s="60"/>
      <c r="DB51" s="60"/>
      <c r="DC51" s="72" t="s">
        <v>246</v>
      </c>
    </row>
    <row x14ac:dyDescent="0.25" r="52" customHeight="1" ht="18">
      <c r="A52" s="50">
        <v>7700042227</v>
      </c>
      <c r="B52" s="62" t="s">
        <v>247</v>
      </c>
      <c r="C52" s="52">
        <v>247686</v>
      </c>
      <c r="D52" s="52">
        <v>250000</v>
      </c>
      <c r="E52" s="52"/>
      <c r="F52" s="52">
        <f>C52-D52</f>
      </c>
      <c r="G52" s="63">
        <f>SUM(N52,R52,V52,Z52,AD52,AH52,AL52,AP52,AT52,AX52,BB52,BF52)</f>
      </c>
      <c r="H52" s="63">
        <f>SUM(N52,R52,V52,AD52,AH52,AL52,AP52,AT52,AX52,BB52,BF52,BJ52,BO52)</f>
      </c>
      <c r="I52" s="52">
        <f>BH52</f>
      </c>
      <c r="J52" s="64">
        <f>D52-G52</f>
      </c>
      <c r="K52" s="52">
        <f>SUM(M52-G52)</f>
      </c>
      <c r="L52" s="53">
        <f>D52-M52</f>
      </c>
      <c r="M52" s="52">
        <f>SUM(P52,T52,X52,AB52,AF52,AJ52,AN52,AR52,AV52,AZ52,BD52,BH52,BL52)</f>
      </c>
      <c r="N52" s="52"/>
      <c r="O52" s="62"/>
      <c r="P52" s="52"/>
      <c r="Q52" s="52"/>
      <c r="R52" s="55"/>
      <c r="S52" s="62"/>
      <c r="T52" s="52"/>
      <c r="U52" s="52"/>
      <c r="V52" s="55"/>
      <c r="W52" s="54"/>
      <c r="X52" s="52"/>
      <c r="Y52" s="52"/>
      <c r="Z52" s="55">
        <f>-4715.19+17729.52</f>
      </c>
      <c r="AA52" s="68" t="s">
        <v>248</v>
      </c>
      <c r="AB52" s="52">
        <v>125000</v>
      </c>
      <c r="AC52" s="52">
        <f>AB52-AD52</f>
      </c>
      <c r="AD52" s="56">
        <f>4000+125456.79+1750</f>
      </c>
      <c r="AE52" s="70" t="s">
        <v>249</v>
      </c>
      <c r="AF52" s="52">
        <v>105778.88</v>
      </c>
      <c r="AG52" s="52">
        <f>AF52-AH52</f>
      </c>
      <c r="AH52" s="55">
        <f>5955.49+57054.43</f>
      </c>
      <c r="AI52" s="68" t="s">
        <v>250</v>
      </c>
      <c r="AJ52" s="52">
        <v>42768.96000000002</v>
      </c>
      <c r="AK52" s="52">
        <f>AJ52-AL52</f>
      </c>
      <c r="AL52" s="55">
        <v>40456.12</v>
      </c>
      <c r="AM52" s="62" t="s">
        <v>251</v>
      </c>
      <c r="AN52" s="52">
        <f>J52</f>
      </c>
      <c r="AO52" s="51"/>
      <c r="AP52" s="55"/>
      <c r="AQ52" s="54"/>
      <c r="AR52" s="52"/>
      <c r="AS52" s="52"/>
      <c r="AT52" s="55"/>
      <c r="AU52" s="54"/>
      <c r="AV52" s="51"/>
      <c r="AW52" s="58"/>
      <c r="AX52" s="51"/>
      <c r="AY52" s="54"/>
      <c r="AZ52" s="51"/>
      <c r="BA52" s="51"/>
      <c r="BB52" s="51"/>
      <c r="BC52" s="54"/>
      <c r="BD52" s="51"/>
      <c r="BE52" s="51"/>
      <c r="BF52" s="51"/>
      <c r="BG52" s="54"/>
      <c r="BH52" s="51"/>
      <c r="BI52" s="51"/>
      <c r="BJ52" s="51"/>
      <c r="BK52" s="59"/>
      <c r="BL52" s="51"/>
      <c r="BM52" s="52">
        <f>SUM(BJ52+BL52)</f>
      </c>
      <c r="BN52" s="51"/>
      <c r="BO52" s="51"/>
      <c r="BP52" s="59"/>
      <c r="BQ52" s="51"/>
      <c r="BR52" s="51"/>
      <c r="BS52" s="60"/>
      <c r="BT52" s="59"/>
      <c r="BU52" s="59"/>
      <c r="BV52" s="51"/>
      <c r="BW52" s="51"/>
      <c r="BX52" s="60"/>
      <c r="BY52" s="51"/>
      <c r="BZ52" s="60"/>
      <c r="CA52" s="51"/>
      <c r="CB52" s="51"/>
      <c r="CC52" s="61"/>
      <c r="CD52" s="61"/>
      <c r="CE52" s="60"/>
      <c r="CF52" s="51"/>
      <c r="CG52" s="51"/>
      <c r="CH52" s="51"/>
      <c r="CI52" s="51"/>
      <c r="CJ52" s="60"/>
      <c r="CK52" s="51"/>
      <c r="CL52" s="51"/>
      <c r="CM52" s="60"/>
      <c r="CN52" s="60"/>
      <c r="CO52" s="60"/>
      <c r="CP52" s="51"/>
      <c r="CQ52" s="60"/>
      <c r="CR52" s="60"/>
      <c r="CS52" s="51"/>
      <c r="CT52" s="60"/>
      <c r="CU52" s="51"/>
      <c r="CV52" s="51"/>
      <c r="CW52" s="51"/>
      <c r="CX52" s="51"/>
      <c r="CY52" s="60"/>
      <c r="CZ52" s="60"/>
      <c r="DA52" s="60"/>
      <c r="DB52" s="60"/>
      <c r="DC52" s="54"/>
    </row>
    <row x14ac:dyDescent="0.25" r="53" customHeight="1" ht="18">
      <c r="A53" s="50">
        <v>7700042541</v>
      </c>
      <c r="B53" s="62" t="s">
        <v>252</v>
      </c>
      <c r="C53" s="52">
        <v>163230</v>
      </c>
      <c r="D53" s="52">
        <v>185000</v>
      </c>
      <c r="E53" s="52"/>
      <c r="F53" s="52">
        <f>C53-D53</f>
      </c>
      <c r="G53" s="63">
        <f>SUM(N53,R53,V53,Z53,AD53,AH53,AL53,AP53,AT53,AX53,BB53,BF53)</f>
      </c>
      <c r="H53" s="63">
        <f>SUM(N53,R53,V53,AD53,AH53,AL53,AP53,AT53,AX53,BB53,BF53,BJ53,BO53)</f>
      </c>
      <c r="I53" s="52">
        <f>BH53</f>
      </c>
      <c r="J53" s="52">
        <f>D53-G53</f>
      </c>
      <c r="K53" s="52">
        <f>SUM(M53-G53)</f>
      </c>
      <c r="L53" s="53">
        <f>D53-M53</f>
      </c>
      <c r="M53" s="52">
        <f>SUM(P53,T53,X53,AB53,AF53,AJ53,AN53,AR53,AV53,AZ53,BD53,BH53,BL53)</f>
      </c>
      <c r="N53" s="52"/>
      <c r="O53" s="62"/>
      <c r="P53" s="52"/>
      <c r="Q53" s="52"/>
      <c r="R53" s="55"/>
      <c r="S53" s="62"/>
      <c r="T53" s="52"/>
      <c r="U53" s="52"/>
      <c r="V53" s="55"/>
      <c r="W53" s="54"/>
      <c r="X53" s="51"/>
      <c r="Y53" s="51"/>
      <c r="Z53" s="55">
        <v>9606.82</v>
      </c>
      <c r="AA53" s="62" t="s">
        <v>253</v>
      </c>
      <c r="AB53" s="52">
        <v>65393.18</v>
      </c>
      <c r="AC53" s="52">
        <f>AB53-AD53</f>
      </c>
      <c r="AD53" s="56">
        <v>77665.28</v>
      </c>
      <c r="AE53" s="57" t="s">
        <v>254</v>
      </c>
      <c r="AF53" s="52">
        <v>97727.9</v>
      </c>
      <c r="AG53" s="52"/>
      <c r="AH53" s="56">
        <f>14352.84+522.67</f>
      </c>
      <c r="AI53" s="57" t="s">
        <v>255</v>
      </c>
      <c r="AJ53" s="52">
        <v>83375.06</v>
      </c>
      <c r="AK53" s="52">
        <f>AJ53-AL53</f>
      </c>
      <c r="AL53" s="55"/>
      <c r="AM53" s="54"/>
      <c r="AN53" s="52">
        <f>83375.06-45000</f>
      </c>
      <c r="AO53" s="52">
        <f>AN53-AP53</f>
      </c>
      <c r="AP53" s="55">
        <v>31083.27</v>
      </c>
      <c r="AQ53" s="62" t="s">
        <v>256</v>
      </c>
      <c r="AR53" s="52"/>
      <c r="AS53" s="52"/>
      <c r="AT53" s="55"/>
      <c r="AU53" s="54"/>
      <c r="AV53" s="51"/>
      <c r="AW53" s="58"/>
      <c r="AX53" s="51"/>
      <c r="AY53" s="54"/>
      <c r="AZ53" s="51"/>
      <c r="BA53" s="51"/>
      <c r="BB53" s="51"/>
      <c r="BC53" s="54"/>
      <c r="BD53" s="52"/>
      <c r="BE53" s="51"/>
      <c r="BF53" s="67"/>
      <c r="BG53" s="78"/>
      <c r="BH53" s="99">
        <v>30000</v>
      </c>
      <c r="BI53" s="51"/>
      <c r="BJ53" s="51"/>
      <c r="BK53" s="59"/>
      <c r="BL53" s="52">
        <v>30000</v>
      </c>
      <c r="BM53" s="52">
        <f>SUM(BJ53+BL53)</f>
      </c>
      <c r="BN53" s="51"/>
      <c r="BO53" s="51"/>
      <c r="BP53" s="59"/>
      <c r="BQ53" s="52">
        <v>30000</v>
      </c>
      <c r="BR53" s="51"/>
      <c r="BS53" s="60"/>
      <c r="BT53" s="52">
        <v>29917.01</v>
      </c>
      <c r="BU53" s="50" t="s">
        <v>257</v>
      </c>
      <c r="BV53" s="52">
        <v>0</v>
      </c>
      <c r="BW53" s="52">
        <f>SUM(BT53+BV53)</f>
      </c>
      <c r="BX53" s="60"/>
      <c r="BY53" s="52"/>
      <c r="BZ53" s="60"/>
      <c r="CA53" s="52"/>
      <c r="CB53" s="51"/>
      <c r="CC53" s="61"/>
      <c r="CD53" s="52"/>
      <c r="CE53" s="60"/>
      <c r="CF53" s="52"/>
      <c r="CG53" s="51"/>
      <c r="CH53" s="51"/>
      <c r="CI53" s="52"/>
      <c r="CJ53" s="60"/>
      <c r="CK53" s="52"/>
      <c r="CL53" s="51"/>
      <c r="CM53" s="60"/>
      <c r="CN53" s="52"/>
      <c r="CO53" s="60"/>
      <c r="CP53" s="52"/>
      <c r="CQ53" s="60"/>
      <c r="CR53" s="60"/>
      <c r="CS53" s="52"/>
      <c r="CT53" s="60"/>
      <c r="CU53" s="52"/>
      <c r="CV53" s="51"/>
      <c r="CW53" s="51"/>
      <c r="CX53" s="52"/>
      <c r="CY53" s="60"/>
      <c r="CZ53" s="52"/>
      <c r="DA53" s="60"/>
      <c r="DB53" s="60"/>
      <c r="DC53" s="72" t="s">
        <v>258</v>
      </c>
    </row>
    <row x14ac:dyDescent="0.25" r="54" customHeight="1" ht="18">
      <c r="A54" s="50">
        <v>7700043149</v>
      </c>
      <c r="B54" s="62" t="s">
        <v>259</v>
      </c>
      <c r="C54" s="52">
        <v>157517</v>
      </c>
      <c r="D54" s="52">
        <v>165378</v>
      </c>
      <c r="E54" s="52"/>
      <c r="F54" s="52">
        <f>C54-D54</f>
      </c>
      <c r="G54" s="63">
        <f>SUM(N54,R54,V54,Z54,AD54,AH54,AL54,AP54,AT54,AX54,BB54,BF54)</f>
      </c>
      <c r="H54" s="63">
        <f>SUM(N54,R54,V54,AD54,AH54,AL54,AP54,AT54,AX54,BB54,BF54,BJ54,BO54)</f>
      </c>
      <c r="I54" s="79">
        <f>BH54</f>
      </c>
      <c r="J54" s="64">
        <f>D54-G54</f>
      </c>
      <c r="K54" s="63">
        <f>SUM(P54,T54,X54,AB54,AF54,AJ54,AN54,AR54,AV54,AZ54,BD54,BH54,BL54)</f>
      </c>
      <c r="L54" s="52">
        <f>G54-K54</f>
      </c>
      <c r="M54" s="63">
        <f>SUM(R54,V54,Z54,AD54,AH54,AL54,AP54,AT54,AX54,BB54,BF54,BJ54,DC54)</f>
      </c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5"/>
      <c r="AA54" s="54"/>
      <c r="AB54" s="52">
        <v>30000</v>
      </c>
      <c r="AC54" s="51"/>
      <c r="AD54" s="56"/>
      <c r="AE54" s="57"/>
      <c r="AF54" s="52">
        <v>40000</v>
      </c>
      <c r="AG54" s="51"/>
      <c r="AH54" s="56">
        <v>30201.61</v>
      </c>
      <c r="AI54" s="57" t="s">
        <v>260</v>
      </c>
      <c r="AJ54" s="52">
        <v>9798.39</v>
      </c>
      <c r="AK54" s="52">
        <f>AJ54-AL54</f>
      </c>
      <c r="AL54" s="55"/>
      <c r="AM54" s="54"/>
      <c r="AN54" s="52">
        <v>135176.39</v>
      </c>
      <c r="AO54" s="52">
        <f>AN54-AP54</f>
      </c>
      <c r="AP54" s="55">
        <v>86371.12</v>
      </c>
      <c r="AQ54" s="62" t="s">
        <v>261</v>
      </c>
      <c r="AR54" s="52"/>
      <c r="AS54" s="52"/>
      <c r="AT54" s="56">
        <v>38928.3</v>
      </c>
      <c r="AU54" s="62" t="s">
        <v>262</v>
      </c>
      <c r="AV54" s="51"/>
      <c r="AW54" s="58"/>
      <c r="AX54" s="52">
        <v>519.74</v>
      </c>
      <c r="AY54" s="62" t="s">
        <v>263</v>
      </c>
      <c r="AZ54" s="51"/>
      <c r="BA54" s="51"/>
      <c r="BB54" s="51"/>
      <c r="BC54" s="54"/>
      <c r="BD54" s="52"/>
      <c r="BE54" s="51"/>
      <c r="BF54" s="52">
        <v>1496.43</v>
      </c>
      <c r="BG54" s="62" t="s">
        <v>264</v>
      </c>
      <c r="BH54" s="51"/>
      <c r="BI54" s="51"/>
      <c r="BJ54" s="51"/>
      <c r="BK54" s="59"/>
      <c r="BL54" s="51"/>
      <c r="BM54" s="52">
        <f>SUM(BJ54+BL54)</f>
      </c>
      <c r="BN54" s="51"/>
      <c r="BO54" s="51"/>
      <c r="BP54" s="59"/>
      <c r="BQ54" s="51"/>
      <c r="BR54" s="51"/>
      <c r="BS54" s="60"/>
      <c r="BT54" s="59"/>
      <c r="BU54" s="59"/>
      <c r="BV54" s="51"/>
      <c r="BW54" s="51"/>
      <c r="BX54" s="60"/>
      <c r="BY54" s="51"/>
      <c r="BZ54" s="60"/>
      <c r="CA54" s="51"/>
      <c r="CB54" s="51"/>
      <c r="CC54" s="61"/>
      <c r="CD54" s="61"/>
      <c r="CE54" s="60"/>
      <c r="CF54" s="51"/>
      <c r="CG54" s="51"/>
      <c r="CH54" s="51"/>
      <c r="CI54" s="51"/>
      <c r="CJ54" s="60"/>
      <c r="CK54" s="51"/>
      <c r="CL54" s="51"/>
      <c r="CM54" s="60"/>
      <c r="CN54" s="60"/>
      <c r="CO54" s="60"/>
      <c r="CP54" s="51"/>
      <c r="CQ54" s="60"/>
      <c r="CR54" s="60"/>
      <c r="CS54" s="51"/>
      <c r="CT54" s="60"/>
      <c r="CU54" s="51"/>
      <c r="CV54" s="51"/>
      <c r="CW54" s="51"/>
      <c r="CX54" s="51"/>
      <c r="CY54" s="60"/>
      <c r="CZ54" s="60"/>
      <c r="DA54" s="60"/>
      <c r="DB54" s="60"/>
      <c r="DC54" s="54"/>
    </row>
    <row x14ac:dyDescent="0.25" r="55" customHeight="1" ht="15.75">
      <c r="A55" s="50">
        <v>7700043482</v>
      </c>
      <c r="B55" s="62" t="s">
        <v>265</v>
      </c>
      <c r="C55" s="52">
        <v>61309.5</v>
      </c>
      <c r="D55" s="52">
        <v>61309.5</v>
      </c>
      <c r="E55" s="52"/>
      <c r="F55" s="52">
        <f>C55-D55</f>
      </c>
      <c r="G55" s="63">
        <f>SUM(N55,R55,V55,Z55,AD55,AH55,AL55,AP55,AT55,AX55,BB55,BF55)</f>
      </c>
      <c r="H55" s="63">
        <f>SUM(N55,R55,V55,AD55,AH55,AL55,AP55,AT55,AX55,BB55,BF55,BJ55,BO55)</f>
      </c>
      <c r="I55" s="52">
        <f>BH55</f>
      </c>
      <c r="J55" s="64">
        <f>D55-G55</f>
      </c>
      <c r="K55" s="52"/>
      <c r="L55" s="53"/>
      <c r="M55" s="52"/>
      <c r="N55" s="52"/>
      <c r="O55" s="62"/>
      <c r="P55" s="52"/>
      <c r="Q55" s="52"/>
      <c r="R55" s="55"/>
      <c r="S55" s="62"/>
      <c r="T55" s="52"/>
      <c r="U55" s="52"/>
      <c r="V55" s="55"/>
      <c r="W55" s="54"/>
      <c r="X55" s="51"/>
      <c r="Y55" s="51"/>
      <c r="Z55" s="55"/>
      <c r="AA55" s="54"/>
      <c r="AB55" s="52"/>
      <c r="AC55" s="51"/>
      <c r="AD55" s="56"/>
      <c r="AE55" s="57"/>
      <c r="AF55" s="51"/>
      <c r="AG55" s="51"/>
      <c r="AH55" s="55">
        <f>59559.5+1750</f>
      </c>
      <c r="AI55" s="62" t="s">
        <v>266</v>
      </c>
      <c r="AJ55" s="52"/>
      <c r="AK55" s="52"/>
      <c r="AL55" s="55"/>
      <c r="AM55" s="54"/>
      <c r="AN55" s="51"/>
      <c r="AO55" s="51"/>
      <c r="AP55" s="55"/>
      <c r="AQ55" s="54"/>
      <c r="AR55" s="52"/>
      <c r="AS55" s="52"/>
      <c r="AT55" s="55"/>
      <c r="AU55" s="54"/>
      <c r="AV55" s="51"/>
      <c r="AW55" s="58"/>
      <c r="AX55" s="51"/>
      <c r="AY55" s="54"/>
      <c r="AZ55" s="51"/>
      <c r="BA55" s="51"/>
      <c r="BB55" s="51"/>
      <c r="BC55" s="54"/>
      <c r="BD55" s="51"/>
      <c r="BE55" s="51"/>
      <c r="BF55" s="51"/>
      <c r="BG55" s="54"/>
      <c r="BH55" s="51"/>
      <c r="BI55" s="51"/>
      <c r="BJ55" s="51"/>
      <c r="BK55" s="59"/>
      <c r="BL55" s="51"/>
      <c r="BM55" s="52">
        <f>SUM(BJ55+BL55)</f>
      </c>
      <c r="BN55" s="51"/>
      <c r="BO55" s="51"/>
      <c r="BP55" s="59"/>
      <c r="BQ55" s="51"/>
      <c r="BR55" s="51"/>
      <c r="BS55" s="60"/>
      <c r="BT55" s="59"/>
      <c r="BU55" s="59"/>
      <c r="BV55" s="51"/>
      <c r="BW55" s="51"/>
      <c r="BX55" s="60"/>
      <c r="BY55" s="51"/>
      <c r="BZ55" s="60"/>
      <c r="CA55" s="51"/>
      <c r="CB55" s="51"/>
      <c r="CC55" s="61"/>
      <c r="CD55" s="61"/>
      <c r="CE55" s="60"/>
      <c r="CF55" s="51"/>
      <c r="CG55" s="51"/>
      <c r="CH55" s="51"/>
      <c r="CI55" s="51"/>
      <c r="CJ55" s="60"/>
      <c r="CK55" s="51"/>
      <c r="CL55" s="51"/>
      <c r="CM55" s="60"/>
      <c r="CN55" s="60"/>
      <c r="CO55" s="60"/>
      <c r="CP55" s="51"/>
      <c r="CQ55" s="60"/>
      <c r="CR55" s="60"/>
      <c r="CS55" s="51"/>
      <c r="CT55" s="60"/>
      <c r="CU55" s="51"/>
      <c r="CV55" s="51"/>
      <c r="CW55" s="51"/>
      <c r="CX55" s="51"/>
      <c r="CY55" s="60"/>
      <c r="CZ55" s="60"/>
      <c r="DA55" s="60"/>
      <c r="DB55" s="60"/>
      <c r="DC55" s="54"/>
    </row>
    <row x14ac:dyDescent="0.25" r="56" customHeight="1" ht="30.7">
      <c r="A56" s="50">
        <v>7700043073</v>
      </c>
      <c r="B56" s="62" t="s">
        <v>267</v>
      </c>
      <c r="C56" s="52">
        <v>2014931</v>
      </c>
      <c r="D56" s="52">
        <v>2014964</v>
      </c>
      <c r="E56" s="52"/>
      <c r="F56" s="52">
        <f>C56-D56</f>
      </c>
      <c r="G56" s="63">
        <f>SUM(N56,R56,V56,Z56,AD56,AH56,AL56,AP56,AT56,AX56,BB56,BF56)</f>
      </c>
      <c r="H56" s="63">
        <f>SUM(N56,R56,V56,AD56,AH56,AL56,AP56,AT56,AX56,BB56,BF56,BJ56,BO56)</f>
      </c>
      <c r="I56" s="52">
        <f>BH56</f>
      </c>
      <c r="J56" s="64">
        <f>D56-G56</f>
      </c>
      <c r="K56" s="52"/>
      <c r="L56" s="53"/>
      <c r="M56" s="52"/>
      <c r="N56" s="52"/>
      <c r="O56" s="62"/>
      <c r="P56" s="52"/>
      <c r="Q56" s="52"/>
      <c r="R56" s="55"/>
      <c r="S56" s="62"/>
      <c r="T56" s="52"/>
      <c r="U56" s="52"/>
      <c r="V56" s="55"/>
      <c r="W56" s="54"/>
      <c r="X56" s="51"/>
      <c r="Y56" s="51"/>
      <c r="Z56" s="55"/>
      <c r="AA56" s="54"/>
      <c r="AB56" s="62" t="s">
        <v>77</v>
      </c>
      <c r="AC56" s="51"/>
      <c r="AD56" s="56"/>
      <c r="AE56" s="57"/>
      <c r="AF56" s="51"/>
      <c r="AG56" s="51"/>
      <c r="AH56" s="55">
        <f>1393987.64+1754</f>
      </c>
      <c r="AI56" s="62" t="s">
        <v>268</v>
      </c>
      <c r="AJ56" s="52">
        <v>250246</v>
      </c>
      <c r="AK56" s="52">
        <f>AJ56-AL56</f>
      </c>
      <c r="AL56" s="55">
        <f>359996.92+136576.16</f>
      </c>
      <c r="AM56" s="68" t="s">
        <v>269</v>
      </c>
      <c r="AN56" s="52">
        <v>122649.28000000026</v>
      </c>
      <c r="AO56" s="52">
        <f>AN56-AP56</f>
      </c>
      <c r="AP56" s="55">
        <v>107231.43</v>
      </c>
      <c r="AQ56" s="62" t="s">
        <v>270</v>
      </c>
      <c r="AR56" s="52">
        <v>15417.850000000326</v>
      </c>
      <c r="AS56" s="52"/>
      <c r="AT56" s="55"/>
      <c r="AU56" s="54"/>
      <c r="AV56" s="52">
        <v>44399</v>
      </c>
      <c r="AW56" s="52">
        <f>AV56-AX56</f>
      </c>
      <c r="AX56" s="55">
        <v>15394.48</v>
      </c>
      <c r="AY56" s="62" t="s">
        <v>271</v>
      </c>
      <c r="AZ56" s="51"/>
      <c r="BA56" s="51"/>
      <c r="BB56" s="51"/>
      <c r="BC56" s="54"/>
      <c r="BD56" s="51"/>
      <c r="BE56" s="51"/>
      <c r="BF56" s="51"/>
      <c r="BG56" s="54"/>
      <c r="BH56" s="51"/>
      <c r="BI56" s="51"/>
      <c r="BJ56" s="51"/>
      <c r="BK56" s="59"/>
      <c r="BL56" s="51"/>
      <c r="BM56" s="52">
        <f>SUM(BJ56+BL56)</f>
      </c>
      <c r="BN56" s="51"/>
      <c r="BO56" s="51"/>
      <c r="BP56" s="59"/>
      <c r="BQ56" s="51"/>
      <c r="BR56" s="51"/>
      <c r="BS56" s="60"/>
      <c r="BT56" s="59"/>
      <c r="BU56" s="59"/>
      <c r="BV56" s="51"/>
      <c r="BW56" s="51"/>
      <c r="BX56" s="60"/>
      <c r="BY56" s="51"/>
      <c r="BZ56" s="60"/>
      <c r="CA56" s="51"/>
      <c r="CB56" s="51"/>
      <c r="CC56" s="61"/>
      <c r="CD56" s="61"/>
      <c r="CE56" s="60"/>
      <c r="CF56" s="51"/>
      <c r="CG56" s="51"/>
      <c r="CH56" s="51"/>
      <c r="CI56" s="51"/>
      <c r="CJ56" s="60"/>
      <c r="CK56" s="51"/>
      <c r="CL56" s="51"/>
      <c r="CM56" s="60"/>
      <c r="CN56" s="60"/>
      <c r="CO56" s="60"/>
      <c r="CP56" s="51"/>
      <c r="CQ56" s="60"/>
      <c r="CR56" s="60"/>
      <c r="CS56" s="51"/>
      <c r="CT56" s="60"/>
      <c r="CU56" s="51"/>
      <c r="CV56" s="51"/>
      <c r="CW56" s="51"/>
      <c r="CX56" s="51"/>
      <c r="CY56" s="60"/>
      <c r="CZ56" s="60"/>
      <c r="DA56" s="60"/>
      <c r="DB56" s="60"/>
      <c r="DC56" s="72" t="s">
        <v>272</v>
      </c>
    </row>
    <row x14ac:dyDescent="0.25" r="57" customHeight="1" ht="54">
      <c r="A57" s="50">
        <v>7700043638</v>
      </c>
      <c r="B57" s="62" t="s">
        <v>273</v>
      </c>
      <c r="C57" s="52">
        <v>813580</v>
      </c>
      <c r="D57" s="52">
        <v>813616</v>
      </c>
      <c r="E57" s="52"/>
      <c r="F57" s="52">
        <f>C57-D57</f>
      </c>
      <c r="G57" s="63">
        <f>SUM(N57,R57,V57,Z57,AD57,AH57,AL57,AP57,AT57,AX57,BB57,BF57)</f>
      </c>
      <c r="H57" s="63">
        <f>SUM(N57,R57,V57,AD57,AH57,AL57,AP57,AT57,AX57,BB57,BF57,BJ57,BO57)</f>
      </c>
      <c r="I57" s="52">
        <f>BH57</f>
      </c>
      <c r="J57" s="64">
        <f>D57-G57</f>
      </c>
      <c r="K57" s="52"/>
      <c r="L57" s="53"/>
      <c r="M57" s="52"/>
      <c r="N57" s="52"/>
      <c r="O57" s="62"/>
      <c r="P57" s="52"/>
      <c r="Q57" s="52"/>
      <c r="R57" s="55"/>
      <c r="S57" s="62"/>
      <c r="T57" s="52"/>
      <c r="U57" s="52"/>
      <c r="V57" s="55"/>
      <c r="W57" s="54"/>
      <c r="X57" s="51"/>
      <c r="Y57" s="51"/>
      <c r="Z57" s="55"/>
      <c r="AA57" s="54"/>
      <c r="AB57" s="52"/>
      <c r="AC57" s="51"/>
      <c r="AD57" s="56"/>
      <c r="AE57" s="57"/>
      <c r="AF57" s="51"/>
      <c r="AG57" s="51"/>
      <c r="AH57" s="55">
        <v>17017</v>
      </c>
      <c r="AI57" s="62" t="s">
        <v>274</v>
      </c>
      <c r="AJ57" s="52"/>
      <c r="AK57" s="52"/>
      <c r="AL57" s="55">
        <f>407013.82+40496.08</f>
      </c>
      <c r="AM57" s="68" t="s">
        <v>275</v>
      </c>
      <c r="AN57" s="52">
        <v>101744</v>
      </c>
      <c r="AO57" s="52">
        <f>AN57-AP57</f>
      </c>
      <c r="AP57" s="55">
        <v>316658.31</v>
      </c>
      <c r="AQ57" s="62" t="s">
        <v>276</v>
      </c>
      <c r="AR57" s="52">
        <v>32430.79</v>
      </c>
      <c r="AS57" s="52">
        <f>AR57-AT57</f>
      </c>
      <c r="AT57" s="55">
        <v>32394.84</v>
      </c>
      <c r="AU57" s="62" t="s">
        <v>277</v>
      </c>
      <c r="AV57" s="51"/>
      <c r="AW57" s="58"/>
      <c r="AX57" s="51"/>
      <c r="AY57" s="54"/>
      <c r="AZ57" s="51"/>
      <c r="BA57" s="51"/>
      <c r="BB57" s="51"/>
      <c r="BC57" s="54"/>
      <c r="BD57" s="51"/>
      <c r="BE57" s="51"/>
      <c r="BF57" s="51"/>
      <c r="BG57" s="54"/>
      <c r="BH57" s="51"/>
      <c r="BI57" s="51"/>
      <c r="BJ57" s="51"/>
      <c r="BK57" s="59"/>
      <c r="BL57" s="51"/>
      <c r="BM57" s="52">
        <f>SUM(BJ57+BL57)</f>
      </c>
      <c r="BN57" s="51"/>
      <c r="BO57" s="51"/>
      <c r="BP57" s="59"/>
      <c r="BQ57" s="51"/>
      <c r="BR57" s="51"/>
      <c r="BS57" s="60"/>
      <c r="BT57" s="59"/>
      <c r="BU57" s="59"/>
      <c r="BV57" s="51"/>
      <c r="BW57" s="51"/>
      <c r="BX57" s="60"/>
      <c r="BY57" s="51"/>
      <c r="BZ57" s="60"/>
      <c r="CA57" s="51"/>
      <c r="CB57" s="51"/>
      <c r="CC57" s="61"/>
      <c r="CD57" s="61"/>
      <c r="CE57" s="60"/>
      <c r="CF57" s="51"/>
      <c r="CG57" s="51"/>
      <c r="CH57" s="51"/>
      <c r="CI57" s="51"/>
      <c r="CJ57" s="60"/>
      <c r="CK57" s="51"/>
      <c r="CL57" s="51"/>
      <c r="CM57" s="60"/>
      <c r="CN57" s="60"/>
      <c r="CO57" s="60"/>
      <c r="CP57" s="51"/>
      <c r="CQ57" s="60"/>
      <c r="CR57" s="60"/>
      <c r="CS57" s="51"/>
      <c r="CT57" s="60"/>
      <c r="CU57" s="51"/>
      <c r="CV57" s="51"/>
      <c r="CW57" s="51"/>
      <c r="CX57" s="51"/>
      <c r="CY57" s="60"/>
      <c r="CZ57" s="60"/>
      <c r="DA57" s="60"/>
      <c r="DB57" s="60"/>
      <c r="DC57" s="69" t="s">
        <v>278</v>
      </c>
    </row>
    <row x14ac:dyDescent="0.25" r="58" customHeight="1" ht="18">
      <c r="A58" s="50">
        <v>7700043477</v>
      </c>
      <c r="B58" s="62" t="s">
        <v>279</v>
      </c>
      <c r="C58" s="92">
        <v>432906</v>
      </c>
      <c r="D58" s="52">
        <v>438690</v>
      </c>
      <c r="E58" s="52"/>
      <c r="F58" s="52">
        <f>C58-D58</f>
      </c>
      <c r="G58" s="63">
        <f>SUM(N58,R58,V58,Z58,AD58,AH58,AL58,AP58,AT58,AX58,BB58,BF58)</f>
      </c>
      <c r="H58" s="63">
        <f>SUM(N58,R58,V58,AD58,AH58,AL58,AP58,AT58,AX58,BB58,BF58,BJ58,BO58)</f>
      </c>
      <c r="I58" s="52">
        <f>BH58</f>
      </c>
      <c r="J58" s="64">
        <f>D58-G58</f>
      </c>
      <c r="K58" s="52"/>
      <c r="L58" s="53"/>
      <c r="M58" s="52"/>
      <c r="N58" s="52"/>
      <c r="O58" s="62"/>
      <c r="P58" s="52"/>
      <c r="Q58" s="52"/>
      <c r="R58" s="55"/>
      <c r="S58" s="62"/>
      <c r="T58" s="52"/>
      <c r="U58" s="52"/>
      <c r="V58" s="55"/>
      <c r="W58" s="54"/>
      <c r="X58" s="51"/>
      <c r="Y58" s="51"/>
      <c r="Z58" s="55"/>
      <c r="AA58" s="54"/>
      <c r="AB58" s="52"/>
      <c r="AC58" s="51"/>
      <c r="AD58" s="56"/>
      <c r="AE58" s="57"/>
      <c r="AF58" s="51"/>
      <c r="AG58" s="51"/>
      <c r="AH58" s="55">
        <v>43292.5</v>
      </c>
      <c r="AI58" s="62" t="s">
        <v>280</v>
      </c>
      <c r="AJ58" s="52">
        <v>291250</v>
      </c>
      <c r="AK58" s="52">
        <f>AJ58-AL58</f>
      </c>
      <c r="AL58" s="100">
        <v>9833.18</v>
      </c>
      <c r="AM58" s="101" t="s">
        <v>281</v>
      </c>
      <c r="AN58" s="52">
        <v>385564.32</v>
      </c>
      <c r="AO58" s="52">
        <f>AN58-AP58</f>
      </c>
      <c r="AP58" s="55">
        <v>262023.22</v>
      </c>
      <c r="AQ58" s="62" t="s">
        <v>282</v>
      </c>
      <c r="AR58" s="52">
        <v>123541.1</v>
      </c>
      <c r="AS58" s="52">
        <f>AR58-AT58</f>
      </c>
      <c r="AT58" s="55">
        <v>117773.45</v>
      </c>
      <c r="AU58" s="62" t="s">
        <v>283</v>
      </c>
      <c r="AV58" s="51"/>
      <c r="AW58" s="58"/>
      <c r="AX58" s="51"/>
      <c r="AY58" s="54"/>
      <c r="AZ58" s="51"/>
      <c r="BA58" s="51"/>
      <c r="BB58" s="51"/>
      <c r="BC58" s="54"/>
      <c r="BD58" s="51"/>
      <c r="BE58" s="51"/>
      <c r="BF58" s="52">
        <v>-16.33</v>
      </c>
      <c r="BG58" s="62" t="s">
        <v>284</v>
      </c>
      <c r="BH58" s="51"/>
      <c r="BI58" s="51"/>
      <c r="BJ58" s="102"/>
      <c r="BK58" s="103"/>
      <c r="BL58" s="51"/>
      <c r="BM58" s="52">
        <f>SUM(BJ58+BL58)</f>
      </c>
      <c r="BN58" s="51"/>
      <c r="BO58" s="102"/>
      <c r="BP58" s="103"/>
      <c r="BQ58" s="51"/>
      <c r="BR58" s="51"/>
      <c r="BS58" s="60"/>
      <c r="BT58" s="102"/>
      <c r="BU58" s="103"/>
      <c r="BV58" s="51"/>
      <c r="BW58" s="51"/>
      <c r="BX58" s="60"/>
      <c r="BY58" s="102"/>
      <c r="BZ58" s="104"/>
      <c r="CA58" s="51"/>
      <c r="CB58" s="51"/>
      <c r="CC58" s="105">
        <f>SUM(CA58-CD58)</f>
      </c>
      <c r="CD58" s="106">
        <v>-446.91</v>
      </c>
      <c r="CE58" s="107" t="s">
        <v>285</v>
      </c>
      <c r="CF58" s="108">
        <v>0</v>
      </c>
      <c r="CG58" s="106">
        <f>SUM(CD58,CF58)</f>
      </c>
      <c r="CH58" s="51"/>
      <c r="CI58" s="106"/>
      <c r="CJ58" s="107"/>
      <c r="CK58" s="108"/>
      <c r="CL58" s="106"/>
      <c r="CM58" s="60"/>
      <c r="CN58" s="106"/>
      <c r="CO58" s="107"/>
      <c r="CP58" s="108"/>
      <c r="CQ58" s="106"/>
      <c r="CR58" s="60"/>
      <c r="CS58" s="106"/>
      <c r="CT58" s="107"/>
      <c r="CU58" s="108"/>
      <c r="CV58" s="106"/>
      <c r="CW58" s="51"/>
      <c r="CX58" s="106"/>
      <c r="CY58" s="107"/>
      <c r="CZ58" s="108"/>
      <c r="DA58" s="106"/>
      <c r="DB58" s="60"/>
      <c r="DC58" s="72" t="s">
        <v>286</v>
      </c>
    </row>
    <row x14ac:dyDescent="0.25" r="59" customHeight="1" ht="15.75">
      <c r="A59" s="50">
        <v>7700044531</v>
      </c>
      <c r="B59" s="62" t="s">
        <v>287</v>
      </c>
      <c r="C59" s="52">
        <v>102878</v>
      </c>
      <c r="D59" s="52">
        <v>102877.75</v>
      </c>
      <c r="E59" s="52"/>
      <c r="F59" s="52">
        <f>C59-D59</f>
      </c>
      <c r="G59" s="63">
        <f>SUM(N59,R59,V59,Z59,AD59,AH59,AL59,AP59,AT59,AX59,BB59,BF59)</f>
      </c>
      <c r="H59" s="63">
        <f>SUM(N59,R59,V59,AD59,AH59,AL59,AP59,AT59,AX59,BB59,BF59,BJ59,BO59)</f>
      </c>
      <c r="I59" s="52">
        <f>BH59</f>
      </c>
      <c r="J59" s="52">
        <f>D59-G59</f>
      </c>
      <c r="K59" s="52"/>
      <c r="L59" s="53"/>
      <c r="M59" s="52"/>
      <c r="N59" s="52"/>
      <c r="O59" s="62"/>
      <c r="P59" s="52"/>
      <c r="Q59" s="52"/>
      <c r="R59" s="55"/>
      <c r="S59" s="62"/>
      <c r="T59" s="52"/>
      <c r="U59" s="52"/>
      <c r="V59" s="55"/>
      <c r="W59" s="54"/>
      <c r="X59" s="51"/>
      <c r="Y59" s="51"/>
      <c r="Z59" s="55"/>
      <c r="AA59" s="54"/>
      <c r="AB59" s="52"/>
      <c r="AC59" s="51"/>
      <c r="AD59" s="56"/>
      <c r="AE59" s="57"/>
      <c r="AF59" s="51"/>
      <c r="AG59" s="51"/>
      <c r="AH59" s="55"/>
      <c r="AI59" s="54"/>
      <c r="AJ59" s="52"/>
      <c r="AK59" s="52"/>
      <c r="AL59" s="55">
        <v>8508.5</v>
      </c>
      <c r="AM59" s="62" t="s">
        <v>288</v>
      </c>
      <c r="AN59" s="52">
        <f>100000-8508.5</f>
      </c>
      <c r="AO59" s="52">
        <f>AN59-AP59</f>
      </c>
      <c r="AP59" s="55">
        <v>79297.75</v>
      </c>
      <c r="AQ59" s="62" t="s">
        <v>289</v>
      </c>
      <c r="AR59" s="52"/>
      <c r="AS59" s="52"/>
      <c r="AT59" s="56">
        <v>13915.21</v>
      </c>
      <c r="AU59" s="62" t="s">
        <v>290</v>
      </c>
      <c r="AV59" s="51"/>
      <c r="AW59" s="58"/>
      <c r="AX59" s="51"/>
      <c r="AY59" s="54"/>
      <c r="AZ59" s="51"/>
      <c r="BA59" s="51"/>
      <c r="BB59" s="52">
        <v>1156.29</v>
      </c>
      <c r="BC59" s="62" t="s">
        <v>291</v>
      </c>
      <c r="BD59" s="51"/>
      <c r="BE59" s="51"/>
      <c r="BF59" s="51"/>
      <c r="BG59" s="54"/>
      <c r="BH59" s="51"/>
      <c r="BI59" s="51"/>
      <c r="BJ59" s="51"/>
      <c r="BK59" s="59"/>
      <c r="BL59" s="51"/>
      <c r="BM59" s="52">
        <f>SUM(BJ59+BL59)</f>
      </c>
      <c r="BN59" s="51"/>
      <c r="BO59" s="51"/>
      <c r="BP59" s="59"/>
      <c r="BQ59" s="51"/>
      <c r="BR59" s="51"/>
      <c r="BS59" s="60"/>
      <c r="BT59" s="59"/>
      <c r="BU59" s="59"/>
      <c r="BV59" s="51"/>
      <c r="BW59" s="51"/>
      <c r="BX59" s="60"/>
      <c r="BY59" s="51"/>
      <c r="BZ59" s="60"/>
      <c r="CA59" s="51"/>
      <c r="CB59" s="51"/>
      <c r="CC59" s="61"/>
      <c r="CD59" s="61"/>
      <c r="CE59" s="60"/>
      <c r="CF59" s="51"/>
      <c r="CG59" s="51"/>
      <c r="CH59" s="51"/>
      <c r="CI59" s="51"/>
      <c r="CJ59" s="60"/>
      <c r="CK59" s="51"/>
      <c r="CL59" s="51"/>
      <c r="CM59" s="60"/>
      <c r="CN59" s="60"/>
      <c r="CO59" s="60"/>
      <c r="CP59" s="51"/>
      <c r="CQ59" s="60"/>
      <c r="CR59" s="60"/>
      <c r="CS59" s="51"/>
      <c r="CT59" s="60"/>
      <c r="CU59" s="51"/>
      <c r="CV59" s="51"/>
      <c r="CW59" s="51"/>
      <c r="CX59" s="51"/>
      <c r="CY59" s="60"/>
      <c r="CZ59" s="60"/>
      <c r="DA59" s="60"/>
      <c r="DB59" s="60"/>
      <c r="DC59" s="72" t="s">
        <v>292</v>
      </c>
    </row>
    <row x14ac:dyDescent="0.25" r="60" customHeight="1" ht="15.75">
      <c r="A60" s="50">
        <v>7700044527</v>
      </c>
      <c r="B60" s="62" t="s">
        <v>293</v>
      </c>
      <c r="C60" s="52">
        <v>253815.15</v>
      </c>
      <c r="D60" s="52">
        <v>254000</v>
      </c>
      <c r="E60" s="52"/>
      <c r="F60" s="52">
        <f>C60-D60</f>
      </c>
      <c r="G60" s="63">
        <f>SUM(N60,R60,V60,Z60,AD60,AH60,AL60,AP60,AT60,AX60,BB60,BF60)</f>
      </c>
      <c r="H60" s="63">
        <f>SUM(N60,R60,V60,AD60,AH60,AL60,AP60,AT60,AX60,BB60,BF60,BJ60,BO60)</f>
      </c>
      <c r="I60" s="52">
        <f>BH60</f>
      </c>
      <c r="J60" s="64">
        <f>D60-G60</f>
      </c>
      <c r="K60" s="52"/>
      <c r="L60" s="53"/>
      <c r="M60" s="52"/>
      <c r="N60" s="52"/>
      <c r="O60" s="62"/>
      <c r="P60" s="52"/>
      <c r="Q60" s="52"/>
      <c r="R60" s="55"/>
      <c r="S60" s="62"/>
      <c r="T60" s="52"/>
      <c r="U60" s="52"/>
      <c r="V60" s="55"/>
      <c r="W60" s="54"/>
      <c r="X60" s="51"/>
      <c r="Y60" s="51"/>
      <c r="Z60" s="55"/>
      <c r="AA60" s="54"/>
      <c r="AB60" s="52"/>
      <c r="AC60" s="51"/>
      <c r="AD60" s="56"/>
      <c r="AE60" s="57"/>
      <c r="AF60" s="51"/>
      <c r="AG60" s="51"/>
      <c r="AH60" s="55"/>
      <c r="AI60" s="54"/>
      <c r="AJ60" s="52"/>
      <c r="AK60" s="52"/>
      <c r="AL60" s="109" t="s">
        <v>294</v>
      </c>
      <c r="AM60" s="110" t="s">
        <v>295</v>
      </c>
      <c r="AN60" s="111"/>
      <c r="AO60" s="111"/>
      <c r="AP60" s="55"/>
      <c r="AQ60" s="54"/>
      <c r="AR60" s="52"/>
      <c r="AS60" s="52"/>
      <c r="AT60" s="55">
        <v>190498.51</v>
      </c>
      <c r="AU60" s="62" t="s">
        <v>296</v>
      </c>
      <c r="AV60" s="51"/>
      <c r="AW60" s="58"/>
      <c r="AX60" s="52">
        <v>61057.92</v>
      </c>
      <c r="AY60" s="62" t="s">
        <v>297</v>
      </c>
      <c r="AZ60" s="51"/>
      <c r="BA60" s="51"/>
      <c r="BB60" s="52">
        <v>2258.72</v>
      </c>
      <c r="BC60" s="62" t="s">
        <v>298</v>
      </c>
      <c r="BD60" s="51"/>
      <c r="BE60" s="51"/>
      <c r="BF60" s="51"/>
      <c r="BG60" s="54"/>
      <c r="BH60" s="51"/>
      <c r="BI60" s="51"/>
      <c r="BJ60" s="52"/>
      <c r="BK60" s="59"/>
      <c r="BL60" s="51"/>
      <c r="BM60" s="52">
        <f>SUM(BJ60+BL60)</f>
      </c>
      <c r="BN60" s="51"/>
      <c r="BO60" s="52"/>
      <c r="BP60" s="59"/>
      <c r="BQ60" s="51"/>
      <c r="BR60" s="51"/>
      <c r="BS60" s="60"/>
      <c r="BT60" s="52"/>
      <c r="BU60" s="59"/>
      <c r="BV60" s="51"/>
      <c r="BW60" s="51"/>
      <c r="BX60" s="60"/>
      <c r="BY60" s="52"/>
      <c r="BZ60" s="60"/>
      <c r="CA60" s="51"/>
      <c r="CB60" s="51"/>
      <c r="CC60" s="61"/>
      <c r="CD60" s="52"/>
      <c r="CE60" s="60"/>
      <c r="CF60" s="51"/>
      <c r="CG60" s="51"/>
      <c r="CH60" s="51"/>
      <c r="CI60" s="52"/>
      <c r="CJ60" s="60"/>
      <c r="CK60" s="51"/>
      <c r="CL60" s="51"/>
      <c r="CM60" s="60"/>
      <c r="CN60" s="52"/>
      <c r="CO60" s="60"/>
      <c r="CP60" s="51"/>
      <c r="CQ60" s="60"/>
      <c r="CR60" s="60"/>
      <c r="CS60" s="52"/>
      <c r="CT60" s="60"/>
      <c r="CU60" s="51"/>
      <c r="CV60" s="51"/>
      <c r="CW60" s="51"/>
      <c r="CX60" s="52">
        <v>86.1</v>
      </c>
      <c r="CY60" s="81" t="s">
        <v>299</v>
      </c>
      <c r="CZ60" s="60"/>
      <c r="DA60" s="60"/>
      <c r="DB60" s="60"/>
      <c r="DC60" s="54"/>
    </row>
    <row x14ac:dyDescent="0.25" r="61" customHeight="1" ht="15.75">
      <c r="A61" s="98">
        <v>7700042186</v>
      </c>
      <c r="B61" s="78" t="s">
        <v>300</v>
      </c>
      <c r="C61" s="67">
        <v>0</v>
      </c>
      <c r="D61" s="67">
        <v>8000</v>
      </c>
      <c r="E61" s="67"/>
      <c r="F61" s="67">
        <f>C61-D61</f>
      </c>
      <c r="G61" s="63">
        <f>SUM(N61,R61,V61,Z61,AD61,AH61,AL61,AP61,AT61,AX61,BB61,BF61)</f>
      </c>
      <c r="H61" s="63">
        <f>SUM(N61,R61,V61,AD61,AH61,AL61,AP61,AT61,AX61,BB61,BF61,BJ61,BO61)</f>
      </c>
      <c r="I61" s="52">
        <f>BH61</f>
      </c>
      <c r="J61" s="64">
        <f>D61-G61</f>
      </c>
      <c r="K61" s="52"/>
      <c r="L61" s="53"/>
      <c r="M61" s="52"/>
      <c r="N61" s="52"/>
      <c r="O61" s="62"/>
      <c r="P61" s="52"/>
      <c r="Q61" s="52"/>
      <c r="R61" s="55"/>
      <c r="S61" s="62"/>
      <c r="T61" s="52"/>
      <c r="U61" s="52"/>
      <c r="V61" s="55"/>
      <c r="W61" s="54"/>
      <c r="X61" s="51"/>
      <c r="Y61" s="51"/>
      <c r="Z61" s="55"/>
      <c r="AA61" s="54"/>
      <c r="AB61" s="52"/>
      <c r="AC61" s="51"/>
      <c r="AD61" s="56"/>
      <c r="AE61" s="57"/>
      <c r="AF61" s="51"/>
      <c r="AG61" s="51"/>
      <c r="AH61" s="55">
        <v>8000</v>
      </c>
      <c r="AI61" s="62" t="s">
        <v>301</v>
      </c>
      <c r="AJ61" s="52"/>
      <c r="AK61" s="52"/>
      <c r="AL61" s="55"/>
      <c r="AM61" s="54"/>
      <c r="AN61" s="51"/>
      <c r="AO61" s="51"/>
      <c r="AP61" s="55"/>
      <c r="AQ61" s="54"/>
      <c r="AR61" s="52"/>
      <c r="AS61" s="52"/>
      <c r="AT61" s="55"/>
      <c r="AU61" s="54"/>
      <c r="AV61" s="51"/>
      <c r="AW61" s="51"/>
      <c r="AX61" s="52"/>
      <c r="AY61" s="54"/>
      <c r="AZ61" s="51"/>
      <c r="BA61" s="51"/>
      <c r="BB61" s="52"/>
      <c r="BC61" s="54"/>
      <c r="BD61" s="51"/>
      <c r="BE61" s="51"/>
      <c r="BF61" s="51"/>
      <c r="BG61" s="54"/>
      <c r="BH61" s="51"/>
      <c r="BI61" s="51"/>
      <c r="BJ61" s="52"/>
      <c r="BK61" s="59"/>
      <c r="BL61" s="51"/>
      <c r="BM61" s="52">
        <f>SUM(BJ61+BL61)</f>
      </c>
      <c r="BN61" s="51"/>
      <c r="BO61" s="52"/>
      <c r="BP61" s="59"/>
      <c r="BQ61" s="51"/>
      <c r="BR61" s="51"/>
      <c r="BS61" s="60"/>
      <c r="BT61" s="52"/>
      <c r="BU61" s="59"/>
      <c r="BV61" s="51"/>
      <c r="BW61" s="51"/>
      <c r="BX61" s="60"/>
      <c r="BY61" s="52"/>
      <c r="BZ61" s="60"/>
      <c r="CA61" s="51"/>
      <c r="CB61" s="51"/>
      <c r="CC61" s="61"/>
      <c r="CD61" s="52"/>
      <c r="CE61" s="60"/>
      <c r="CF61" s="51"/>
      <c r="CG61" s="51"/>
      <c r="CH61" s="51"/>
      <c r="CI61" s="52"/>
      <c r="CJ61" s="60"/>
      <c r="CK61" s="51"/>
      <c r="CL61" s="51"/>
      <c r="CM61" s="60"/>
      <c r="CN61" s="52"/>
      <c r="CO61" s="60"/>
      <c r="CP61" s="51"/>
      <c r="CQ61" s="60"/>
      <c r="CR61" s="60"/>
      <c r="CS61" s="52"/>
      <c r="CT61" s="60"/>
      <c r="CU61" s="51"/>
      <c r="CV61" s="51"/>
      <c r="CW61" s="51"/>
      <c r="CX61" s="52"/>
      <c r="CY61" s="60"/>
      <c r="CZ61" s="60"/>
      <c r="DA61" s="60"/>
      <c r="DB61" s="60"/>
      <c r="DC61" s="72" t="s">
        <v>302</v>
      </c>
    </row>
    <row x14ac:dyDescent="0.25" r="62" customHeight="1" ht="15.75">
      <c r="A62" s="50">
        <v>7700045957</v>
      </c>
      <c r="B62" s="62" t="s">
        <v>303</v>
      </c>
      <c r="C62" s="52">
        <v>8000</v>
      </c>
      <c r="D62" s="52">
        <v>8000</v>
      </c>
      <c r="E62" s="52"/>
      <c r="F62" s="52">
        <f>C62-D62</f>
      </c>
      <c r="G62" s="63">
        <f>SUM(N62,R62,V62,Z62,AD62,AH62,AL62,AP62,AT62,AX62,BB62,BF62)</f>
      </c>
      <c r="H62" s="63">
        <f>SUM(N62,R62,V62,AD62,AH62,AL62,AP62,AT62,AX62,BB62,BF62,BJ62,BO62)</f>
      </c>
      <c r="I62" s="52">
        <f>BH62</f>
      </c>
      <c r="J62" s="52">
        <f>D62-G62</f>
      </c>
      <c r="K62" s="52"/>
      <c r="L62" s="53"/>
      <c r="M62" s="52"/>
      <c r="N62" s="52"/>
      <c r="O62" s="62"/>
      <c r="P62" s="52"/>
      <c r="Q62" s="52"/>
      <c r="R62" s="55"/>
      <c r="S62" s="62"/>
      <c r="T62" s="52"/>
      <c r="U62" s="52"/>
      <c r="V62" s="55"/>
      <c r="W62" s="54"/>
      <c r="X62" s="51"/>
      <c r="Y62" s="51"/>
      <c r="Z62" s="55"/>
      <c r="AA62" s="54"/>
      <c r="AB62" s="52"/>
      <c r="AC62" s="51"/>
      <c r="AD62" s="56"/>
      <c r="AE62" s="57"/>
      <c r="AF62" s="51"/>
      <c r="AG62" s="51"/>
      <c r="AH62" s="55"/>
      <c r="AI62" s="54"/>
      <c r="AJ62" s="52"/>
      <c r="AK62" s="52"/>
      <c r="AL62" s="55"/>
      <c r="AM62" s="54"/>
      <c r="AN62" s="51"/>
      <c r="AO62" s="51"/>
      <c r="AP62" s="55"/>
      <c r="AQ62" s="54"/>
      <c r="AR62" s="52"/>
      <c r="AS62" s="52"/>
      <c r="AT62" s="55"/>
      <c r="AU62" s="54"/>
      <c r="AV62" s="51"/>
      <c r="AW62" s="51"/>
      <c r="AX62" s="52"/>
      <c r="AY62" s="54"/>
      <c r="AZ62" s="51"/>
      <c r="BA62" s="51"/>
      <c r="BB62" s="52"/>
      <c r="BC62" s="54"/>
      <c r="BD62" s="51"/>
      <c r="BE62" s="51"/>
      <c r="BF62" s="51"/>
      <c r="BG62" s="54"/>
      <c r="BH62" s="99">
        <v>8000</v>
      </c>
      <c r="BI62" s="51"/>
      <c r="BJ62" s="52"/>
      <c r="BK62" s="59"/>
      <c r="BL62" s="52">
        <v>8000</v>
      </c>
      <c r="BM62" s="52">
        <f>SUM(BJ62+BL62)</f>
      </c>
      <c r="BN62" s="51"/>
      <c r="BO62" s="52">
        <v>8000</v>
      </c>
      <c r="BP62" s="50">
        <v>818327</v>
      </c>
      <c r="BQ62" s="52"/>
      <c r="BR62" s="51"/>
      <c r="BS62" s="60"/>
      <c r="BT62" s="52"/>
      <c r="BU62" s="59"/>
      <c r="BV62" s="52"/>
      <c r="BW62" s="51"/>
      <c r="BX62" s="60"/>
      <c r="BY62" s="52"/>
      <c r="BZ62" s="60"/>
      <c r="CA62" s="52"/>
      <c r="CB62" s="51"/>
      <c r="CC62" s="61"/>
      <c r="CD62" s="52"/>
      <c r="CE62" s="60"/>
      <c r="CF62" s="52"/>
      <c r="CG62" s="51"/>
      <c r="CH62" s="51"/>
      <c r="CI62" s="52"/>
      <c r="CJ62" s="60"/>
      <c r="CK62" s="52"/>
      <c r="CL62" s="51"/>
      <c r="CM62" s="60"/>
      <c r="CN62" s="52"/>
      <c r="CO62" s="60"/>
      <c r="CP62" s="52"/>
      <c r="CQ62" s="60"/>
      <c r="CR62" s="60"/>
      <c r="CS62" s="52"/>
      <c r="CT62" s="60"/>
      <c r="CU62" s="52"/>
      <c r="CV62" s="51"/>
      <c r="CW62" s="51"/>
      <c r="CX62" s="52"/>
      <c r="CY62" s="60"/>
      <c r="CZ62" s="52"/>
      <c r="DA62" s="60"/>
      <c r="DB62" s="60"/>
      <c r="DC62" s="54"/>
    </row>
    <row x14ac:dyDescent="0.25" r="63" customHeight="1" ht="18">
      <c r="A63" s="50">
        <v>7700044526</v>
      </c>
      <c r="B63" s="62" t="s">
        <v>304</v>
      </c>
      <c r="C63" s="52">
        <v>902783</v>
      </c>
      <c r="D63" s="52">
        <v>902783.26</v>
      </c>
      <c r="E63" s="52"/>
      <c r="F63" s="52">
        <f>C63-D63</f>
      </c>
      <c r="G63" s="63">
        <f>SUM(N63,R63,V63,Z63,AD63,AH63,AL63,AP63,AT63,AX63,BB63,BF63)</f>
      </c>
      <c r="H63" s="63">
        <f>SUM(N63,R63,V63,AD63,AH63,AL63,AP63,AT63,AX63,BB63,BF63,BJ63,BO63)</f>
      </c>
      <c r="I63" s="52">
        <f>BH63</f>
      </c>
      <c r="J63" s="64">
        <f>D63-G63</f>
      </c>
      <c r="K63" s="52"/>
      <c r="L63" s="53"/>
      <c r="M63" s="52"/>
      <c r="N63" s="52"/>
      <c r="O63" s="54"/>
      <c r="P63" s="52"/>
      <c r="Q63" s="51"/>
      <c r="R63" s="55"/>
      <c r="S63" s="54"/>
      <c r="T63" s="52"/>
      <c r="U63" s="52"/>
      <c r="V63" s="55"/>
      <c r="W63" s="54"/>
      <c r="X63" s="51"/>
      <c r="Y63" s="51"/>
      <c r="Z63" s="55"/>
      <c r="AA63" s="54"/>
      <c r="AB63" s="52"/>
      <c r="AC63" s="51"/>
      <c r="AD63" s="56"/>
      <c r="AE63" s="57"/>
      <c r="AF63" s="51"/>
      <c r="AG63" s="51"/>
      <c r="AH63" s="55"/>
      <c r="AI63" s="54"/>
      <c r="AJ63" s="52"/>
      <c r="AK63" s="52"/>
      <c r="AL63" s="55"/>
      <c r="AM63" s="54"/>
      <c r="AN63" s="51"/>
      <c r="AO63" s="51"/>
      <c r="AP63" s="55"/>
      <c r="AQ63" s="54"/>
      <c r="AR63" s="52"/>
      <c r="AS63" s="52"/>
      <c r="AT63" s="55">
        <v>768502.19</v>
      </c>
      <c r="AU63" s="62" t="s">
        <v>305</v>
      </c>
      <c r="AV63" s="52">
        <v>88798</v>
      </c>
      <c r="AW63" s="52">
        <f>AV63-AX63</f>
      </c>
      <c r="AX63" s="52">
        <v>134281.07</v>
      </c>
      <c r="AY63" s="62" t="s">
        <v>306</v>
      </c>
      <c r="AZ63" s="51"/>
      <c r="BA63" s="51"/>
      <c r="BB63" s="51"/>
      <c r="BC63" s="54"/>
      <c r="BD63" s="51"/>
      <c r="BE63" s="51"/>
      <c r="BF63" s="51"/>
      <c r="BG63" s="54"/>
      <c r="BH63" s="102"/>
      <c r="BI63" s="51"/>
      <c r="BJ63" s="52"/>
      <c r="BK63" s="59"/>
      <c r="BL63" s="51"/>
      <c r="BM63" s="52">
        <f>SUM(BJ63+BL63)</f>
      </c>
      <c r="BN63" s="51"/>
      <c r="BO63" s="52"/>
      <c r="BP63" s="59"/>
      <c r="BQ63" s="51"/>
      <c r="BR63" s="51"/>
      <c r="BS63" s="60"/>
      <c r="BT63" s="52"/>
      <c r="BU63" s="59"/>
      <c r="BV63" s="51"/>
      <c r="BW63" s="51"/>
      <c r="BX63" s="60"/>
      <c r="BY63" s="52"/>
      <c r="BZ63" s="60"/>
      <c r="CA63" s="51"/>
      <c r="CB63" s="51"/>
      <c r="CC63" s="61"/>
      <c r="CD63" s="52"/>
      <c r="CE63" s="60"/>
      <c r="CF63" s="51"/>
      <c r="CG63" s="51"/>
      <c r="CH63" s="51"/>
      <c r="CI63" s="52"/>
      <c r="CJ63" s="60"/>
      <c r="CK63" s="51"/>
      <c r="CL63" s="51"/>
      <c r="CM63" s="60"/>
      <c r="CN63" s="52"/>
      <c r="CO63" s="60"/>
      <c r="CP63" s="51"/>
      <c r="CQ63" s="60"/>
      <c r="CR63" s="60"/>
      <c r="CS63" s="52"/>
      <c r="CT63" s="60"/>
      <c r="CU63" s="51"/>
      <c r="CV63" s="51"/>
      <c r="CW63" s="51"/>
      <c r="CX63" s="52"/>
      <c r="CY63" s="60"/>
      <c r="CZ63" s="60"/>
      <c r="DA63" s="60"/>
      <c r="DB63" s="60"/>
      <c r="DC63" s="72" t="s">
        <v>307</v>
      </c>
    </row>
    <row x14ac:dyDescent="0.25" r="64" customHeight="1" ht="18">
      <c r="A64" s="50">
        <v>7700045168</v>
      </c>
      <c r="B64" s="62" t="s">
        <v>308</v>
      </c>
      <c r="C64" s="52">
        <v>20000</v>
      </c>
      <c r="D64" s="52">
        <v>20000</v>
      </c>
      <c r="E64" s="52"/>
      <c r="F64" s="52">
        <f>C64-D64</f>
      </c>
      <c r="G64" s="63">
        <f>SUM(N64,R64,V64,Z64,AD64,AH64,AL64,AP64,AT64,AX64,BB64,BF64)</f>
      </c>
      <c r="H64" s="63">
        <f>SUM(N64,R64,V64,AD64,AH64,AL64,AP64,AT64,AX64,BB64,BF64,BJ64,BO64)</f>
      </c>
      <c r="I64" s="52">
        <f>BH64</f>
      </c>
      <c r="J64" s="64">
        <f>D64-G64</f>
      </c>
      <c r="K64" s="52"/>
      <c r="L64" s="53"/>
      <c r="M64" s="52"/>
      <c r="N64" s="52"/>
      <c r="O64" s="54"/>
      <c r="P64" s="52"/>
      <c r="Q64" s="51"/>
      <c r="R64" s="55"/>
      <c r="S64" s="54"/>
      <c r="T64" s="52"/>
      <c r="U64" s="52"/>
      <c r="V64" s="55"/>
      <c r="W64" s="54"/>
      <c r="X64" s="51"/>
      <c r="Y64" s="51"/>
      <c r="Z64" s="55"/>
      <c r="AA64" s="54"/>
      <c r="AB64" s="52"/>
      <c r="AC64" s="51"/>
      <c r="AD64" s="56"/>
      <c r="AE64" s="57"/>
      <c r="AF64" s="51"/>
      <c r="AG64" s="51"/>
      <c r="AH64" s="55"/>
      <c r="AI64" s="54"/>
      <c r="AJ64" s="52"/>
      <c r="AK64" s="52"/>
      <c r="AL64" s="55"/>
      <c r="AM64" s="54"/>
      <c r="AN64" s="51"/>
      <c r="AO64" s="51"/>
      <c r="AP64" s="55">
        <v>20000</v>
      </c>
      <c r="AQ64" s="62" t="s">
        <v>309</v>
      </c>
      <c r="AR64" s="52"/>
      <c r="AS64" s="52"/>
      <c r="AT64" s="55"/>
      <c r="AU64" s="54"/>
      <c r="AV64" s="51"/>
      <c r="AW64" s="58"/>
      <c r="AX64" s="51"/>
      <c r="AY64" s="54"/>
      <c r="AZ64" s="51"/>
      <c r="BA64" s="51"/>
      <c r="BB64" s="51"/>
      <c r="BC64" s="54"/>
      <c r="BD64" s="51"/>
      <c r="BE64" s="51"/>
      <c r="BF64" s="51"/>
      <c r="BG64" s="54"/>
      <c r="BH64" s="102"/>
      <c r="BI64" s="51"/>
      <c r="BJ64" s="52"/>
      <c r="BK64" s="59"/>
      <c r="BL64" s="51"/>
      <c r="BM64" s="52">
        <f>SUM(BJ64+BL64)</f>
      </c>
      <c r="BN64" s="51"/>
      <c r="BO64" s="52"/>
      <c r="BP64" s="59"/>
      <c r="BQ64" s="51"/>
      <c r="BR64" s="51"/>
      <c r="BS64" s="60"/>
      <c r="BT64" s="52"/>
      <c r="BU64" s="59"/>
      <c r="BV64" s="51"/>
      <c r="BW64" s="51"/>
      <c r="BX64" s="60"/>
      <c r="BY64" s="52"/>
      <c r="BZ64" s="60"/>
      <c r="CA64" s="51"/>
      <c r="CB64" s="51"/>
      <c r="CC64" s="61"/>
      <c r="CD64" s="52"/>
      <c r="CE64" s="60"/>
      <c r="CF64" s="51"/>
      <c r="CG64" s="51"/>
      <c r="CH64" s="51"/>
      <c r="CI64" s="52"/>
      <c r="CJ64" s="60"/>
      <c r="CK64" s="51"/>
      <c r="CL64" s="51"/>
      <c r="CM64" s="60"/>
      <c r="CN64" s="52"/>
      <c r="CO64" s="60"/>
      <c r="CP64" s="51"/>
      <c r="CQ64" s="60"/>
      <c r="CR64" s="60"/>
      <c r="CS64" s="52"/>
      <c r="CT64" s="60"/>
      <c r="CU64" s="51"/>
      <c r="CV64" s="51"/>
      <c r="CW64" s="51"/>
      <c r="CX64" s="52"/>
      <c r="CY64" s="60"/>
      <c r="CZ64" s="60"/>
      <c r="DA64" s="60"/>
      <c r="DB64" s="60"/>
      <c r="DC64" s="72" t="s">
        <v>310</v>
      </c>
    </row>
    <row x14ac:dyDescent="0.25" r="65" customHeight="1" ht="18">
      <c r="A65" s="112">
        <v>7700046616</v>
      </c>
      <c r="B65" s="62" t="s">
        <v>311</v>
      </c>
      <c r="C65" s="52">
        <v>53000</v>
      </c>
      <c r="D65" s="52">
        <v>53000</v>
      </c>
      <c r="E65" s="52"/>
      <c r="F65" s="52">
        <f>C65-D65</f>
      </c>
      <c r="G65" s="63">
        <f>SUM(N65,R65,V65,Z65,AD65,AH65,AL65,AP65,AT65,AX65,BB65,BF65)</f>
      </c>
      <c r="H65" s="63">
        <f>SUM(N65,R65,V65,AD65,AH65,AL65,AP65,AT65,AX65,BB65,BF65,BJ65,BO65)</f>
      </c>
      <c r="I65" s="52">
        <f>BH65</f>
      </c>
      <c r="J65" s="52">
        <f>D65-G65</f>
      </c>
      <c r="K65" s="52"/>
      <c r="L65" s="53"/>
      <c r="M65" s="52"/>
      <c r="N65" s="52"/>
      <c r="O65" s="54"/>
      <c r="P65" s="52"/>
      <c r="Q65" s="51"/>
      <c r="R65" s="55"/>
      <c r="S65" s="54"/>
      <c r="T65" s="52"/>
      <c r="U65" s="52"/>
      <c r="V65" s="55"/>
      <c r="W65" s="54"/>
      <c r="X65" s="51"/>
      <c r="Y65" s="51"/>
      <c r="Z65" s="55"/>
      <c r="AA65" s="54"/>
      <c r="AB65" s="52"/>
      <c r="AC65" s="51"/>
      <c r="AD65" s="56"/>
      <c r="AE65" s="57"/>
      <c r="AF65" s="51"/>
      <c r="AG65" s="51"/>
      <c r="AH65" s="55"/>
      <c r="AI65" s="54"/>
      <c r="AJ65" s="52"/>
      <c r="AK65" s="52"/>
      <c r="AL65" s="55"/>
      <c r="AM65" s="54"/>
      <c r="AN65" s="51"/>
      <c r="AO65" s="51"/>
      <c r="AP65" s="55"/>
      <c r="AQ65" s="54"/>
      <c r="AR65" s="52"/>
      <c r="AS65" s="52"/>
      <c r="AT65" s="55"/>
      <c r="AU65" s="54"/>
      <c r="AV65" s="51"/>
      <c r="AW65" s="58"/>
      <c r="AX65" s="51"/>
      <c r="AY65" s="54"/>
      <c r="AZ65" s="51"/>
      <c r="BA65" s="51"/>
      <c r="BB65" s="51"/>
      <c r="BC65" s="54"/>
      <c r="BD65" s="52">
        <v>53000</v>
      </c>
      <c r="BE65" s="52">
        <f>BD65-BF65</f>
      </c>
      <c r="BF65" s="51"/>
      <c r="BG65" s="54"/>
      <c r="BH65" s="99">
        <v>53000</v>
      </c>
      <c r="BI65" s="80">
        <f>SUM(BH65-BJ65)</f>
      </c>
      <c r="BJ65" s="52">
        <v>52739.07</v>
      </c>
      <c r="BK65" s="50" t="s">
        <v>312</v>
      </c>
      <c r="BL65" s="52">
        <v>260.93</v>
      </c>
      <c r="BM65" s="52">
        <f>SUM(BJ65+BL65)</f>
      </c>
      <c r="BN65" s="51"/>
      <c r="BO65" s="52"/>
      <c r="BP65" s="59"/>
      <c r="BQ65" s="52">
        <v>260.93</v>
      </c>
      <c r="BR65" s="51"/>
      <c r="BS65" s="60"/>
      <c r="BT65" s="59"/>
      <c r="BU65" s="59"/>
      <c r="BV65" s="52">
        <v>260.93</v>
      </c>
      <c r="BW65" s="52">
        <f>SUM(BT65+BV65)</f>
      </c>
      <c r="BX65" s="60"/>
      <c r="BY65" s="51"/>
      <c r="BZ65" s="60"/>
      <c r="CA65" s="67">
        <v>260.93</v>
      </c>
      <c r="CB65" s="67">
        <f>SUM(BY65,CA65)</f>
      </c>
      <c r="CC65" s="105">
        <f>SUM(CA65-CD65)</f>
      </c>
      <c r="CD65" s="105">
        <v>103.5</v>
      </c>
      <c r="CE65" s="81" t="s">
        <v>313</v>
      </c>
      <c r="CF65" s="106">
        <v>157.43</v>
      </c>
      <c r="CG65" s="106">
        <f>SUM(CD65,CF65)</f>
      </c>
      <c r="CH65" s="51"/>
      <c r="CI65" s="105"/>
      <c r="CJ65" s="60"/>
      <c r="CK65" s="106"/>
      <c r="CL65" s="106"/>
      <c r="CM65" s="60"/>
      <c r="CN65" s="105"/>
      <c r="CO65" s="60"/>
      <c r="CP65" s="106"/>
      <c r="CQ65" s="106"/>
      <c r="CR65" s="60"/>
      <c r="CS65" s="105"/>
      <c r="CT65" s="60"/>
      <c r="CU65" s="106"/>
      <c r="CV65" s="106"/>
      <c r="CW65" s="51"/>
      <c r="CX65" s="105"/>
      <c r="CY65" s="60"/>
      <c r="CZ65" s="106"/>
      <c r="DA65" s="106"/>
      <c r="DB65" s="60"/>
      <c r="DC65" s="54"/>
    </row>
    <row x14ac:dyDescent="0.25" r="66" customHeight="1" ht="18">
      <c r="A66" s="50">
        <v>7700047239</v>
      </c>
      <c r="B66" s="62" t="s">
        <v>314</v>
      </c>
      <c r="C66" s="52">
        <v>91000</v>
      </c>
      <c r="D66" s="52">
        <v>91000</v>
      </c>
      <c r="E66" s="52"/>
      <c r="F66" s="52">
        <f>C66-D66</f>
      </c>
      <c r="G66" s="63">
        <f>SUM(N66,R66,V66,Z66,AD66,AH66,AL66,AP66,AT66,AX66,BB66,BF66)</f>
      </c>
      <c r="H66" s="63">
        <f>SUM(N66,R66,V66,AD66,AH66,AL66,AP66,AT66,AX66,BB66,BF66,BJ66,BO66)</f>
      </c>
      <c r="I66" s="52">
        <f>BH66</f>
      </c>
      <c r="J66" s="52">
        <f>D66-G66</f>
      </c>
      <c r="K66" s="52"/>
      <c r="L66" s="53"/>
      <c r="M66" s="52"/>
      <c r="N66" s="52"/>
      <c r="O66" s="54"/>
      <c r="P66" s="52"/>
      <c r="Q66" s="51"/>
      <c r="R66" s="55"/>
      <c r="S66" s="54"/>
      <c r="T66" s="52"/>
      <c r="U66" s="52"/>
      <c r="V66" s="55"/>
      <c r="W66" s="54"/>
      <c r="X66" s="51"/>
      <c r="Y66" s="51"/>
      <c r="Z66" s="55"/>
      <c r="AA66" s="54"/>
      <c r="AB66" s="52"/>
      <c r="AC66" s="51"/>
      <c r="AD66" s="56"/>
      <c r="AE66" s="57"/>
      <c r="AF66" s="51"/>
      <c r="AG66" s="51"/>
      <c r="AH66" s="55"/>
      <c r="AI66" s="54"/>
      <c r="AJ66" s="52"/>
      <c r="AK66" s="52"/>
      <c r="AL66" s="55"/>
      <c r="AM66" s="54"/>
      <c r="AN66" s="51"/>
      <c r="AO66" s="51"/>
      <c r="AP66" s="55"/>
      <c r="AQ66" s="54"/>
      <c r="AR66" s="52"/>
      <c r="AS66" s="52"/>
      <c r="AT66" s="55"/>
      <c r="AU66" s="54"/>
      <c r="AV66" s="51"/>
      <c r="AW66" s="58"/>
      <c r="AX66" s="51"/>
      <c r="AY66" s="54"/>
      <c r="AZ66" s="51"/>
      <c r="BA66" s="51"/>
      <c r="BB66" s="51"/>
      <c r="BC66" s="54"/>
      <c r="BD66" s="52"/>
      <c r="BE66" s="51"/>
      <c r="BF66" s="52">
        <v>11061.05</v>
      </c>
      <c r="BG66" s="62" t="s">
        <v>315</v>
      </c>
      <c r="BH66" s="99">
        <v>79938.95</v>
      </c>
      <c r="BI66" s="80">
        <f>SUM(BH66-BJ66)</f>
      </c>
      <c r="BJ66" s="52">
        <v>75859.49</v>
      </c>
      <c r="BK66" s="50" t="s">
        <v>316</v>
      </c>
      <c r="BL66" s="52">
        <v>4079.46</v>
      </c>
      <c r="BM66" s="52">
        <f>SUM(BJ66+BL66)</f>
      </c>
      <c r="BN66" s="51"/>
      <c r="BO66" s="52"/>
      <c r="BP66" s="59"/>
      <c r="BQ66" s="51"/>
      <c r="BR66" s="51"/>
      <c r="BS66" s="60"/>
      <c r="BT66" s="52"/>
      <c r="BU66" s="59"/>
      <c r="BV66" s="51"/>
      <c r="BW66" s="51"/>
      <c r="BX66" s="60"/>
      <c r="BY66" s="52"/>
      <c r="BZ66" s="60"/>
      <c r="CA66" s="51"/>
      <c r="CB66" s="51"/>
      <c r="CC66" s="61"/>
      <c r="CD66" s="52"/>
      <c r="CE66" s="60"/>
      <c r="CF66" s="51"/>
      <c r="CG66" s="51"/>
      <c r="CH66" s="51"/>
      <c r="CI66" s="52"/>
      <c r="CJ66" s="60"/>
      <c r="CK66" s="51"/>
      <c r="CL66" s="51"/>
      <c r="CM66" s="60"/>
      <c r="CN66" s="52"/>
      <c r="CO66" s="60"/>
      <c r="CP66" s="51"/>
      <c r="CQ66" s="60"/>
      <c r="CR66" s="60"/>
      <c r="CS66" s="52"/>
      <c r="CT66" s="60"/>
      <c r="CU66" s="51"/>
      <c r="CV66" s="51"/>
      <c r="CW66" s="51"/>
      <c r="CX66" s="52"/>
      <c r="CY66" s="60"/>
      <c r="CZ66" s="60"/>
      <c r="DA66" s="60"/>
      <c r="DB66" s="60"/>
      <c r="DC66" s="54"/>
    </row>
    <row x14ac:dyDescent="0.25" r="67" customHeight="1" ht="18">
      <c r="A67" s="49" t="s">
        <v>317</v>
      </c>
      <c r="B67" s="62" t="s">
        <v>318</v>
      </c>
      <c r="C67" s="52">
        <v>150000</v>
      </c>
      <c r="D67" s="52">
        <v>150000</v>
      </c>
      <c r="E67" s="52"/>
      <c r="F67" s="52">
        <f>C67-D67</f>
      </c>
      <c r="G67" s="63">
        <f>SUM(N67,R67,V67,Z67,AD67,AH67,AL67,AP67,AT67,AX67,BB67,BF67)</f>
      </c>
      <c r="H67" s="63">
        <f>SUM(N67,R67,V67,AD67,AH67,AL67,AP67,AT67,AX67,BB67,BF67,BJ67,BO67)</f>
      </c>
      <c r="I67" s="52">
        <f>BH67</f>
      </c>
      <c r="J67" s="52">
        <f>D67-G67</f>
      </c>
      <c r="K67" s="52"/>
      <c r="L67" s="53"/>
      <c r="M67" s="52"/>
      <c r="N67" s="52"/>
      <c r="O67" s="54"/>
      <c r="P67" s="52"/>
      <c r="Q67" s="51"/>
      <c r="R67" s="55"/>
      <c r="S67" s="54"/>
      <c r="T67" s="52"/>
      <c r="U67" s="52"/>
      <c r="V67" s="55"/>
      <c r="W67" s="54"/>
      <c r="X67" s="51"/>
      <c r="Y67" s="51"/>
      <c r="Z67" s="55"/>
      <c r="AA67" s="54"/>
      <c r="AB67" s="52"/>
      <c r="AC67" s="51"/>
      <c r="AD67" s="56"/>
      <c r="AE67" s="57"/>
      <c r="AF67" s="51"/>
      <c r="AG67" s="51"/>
      <c r="AH67" s="55"/>
      <c r="AI67" s="54"/>
      <c r="AJ67" s="52"/>
      <c r="AK67" s="52"/>
      <c r="AL67" s="55"/>
      <c r="AM67" s="54"/>
      <c r="AN67" s="51"/>
      <c r="AO67" s="51"/>
      <c r="AP67" s="55"/>
      <c r="AQ67" s="54"/>
      <c r="AR67" s="52"/>
      <c r="AS67" s="52"/>
      <c r="AT67" s="55"/>
      <c r="AU67" s="54"/>
      <c r="AV67" s="51"/>
      <c r="AW67" s="58"/>
      <c r="AX67" s="51"/>
      <c r="AY67" s="54"/>
      <c r="AZ67" s="51"/>
      <c r="BA67" s="51"/>
      <c r="BB67" s="51"/>
      <c r="BC67" s="54"/>
      <c r="BD67" s="52"/>
      <c r="BE67" s="51"/>
      <c r="BF67" s="52"/>
      <c r="BG67" s="54"/>
      <c r="BH67" s="99">
        <v>150000</v>
      </c>
      <c r="BI67" s="51"/>
      <c r="BJ67" s="52">
        <v>150000</v>
      </c>
      <c r="BK67" s="50">
        <v>818267</v>
      </c>
      <c r="BL67" s="52"/>
      <c r="BM67" s="52">
        <f>SUM(BJ67+BL67)</f>
      </c>
      <c r="BN67" s="51"/>
      <c r="BO67" s="52"/>
      <c r="BP67" s="59"/>
      <c r="BQ67" s="52"/>
      <c r="BR67" s="51"/>
      <c r="BS67" s="60"/>
      <c r="BT67" s="59"/>
      <c r="BU67" s="59"/>
      <c r="BV67" s="52"/>
      <c r="BW67" s="51"/>
      <c r="BX67" s="60"/>
      <c r="BY67" s="51"/>
      <c r="BZ67" s="60"/>
      <c r="CA67" s="52"/>
      <c r="CB67" s="51"/>
      <c r="CC67" s="61"/>
      <c r="CD67" s="61"/>
      <c r="CE67" s="60"/>
      <c r="CF67" s="52"/>
      <c r="CG67" s="51"/>
      <c r="CH67" s="51"/>
      <c r="CI67" s="51"/>
      <c r="CJ67" s="60"/>
      <c r="CK67" s="52"/>
      <c r="CL67" s="51"/>
      <c r="CM67" s="60"/>
      <c r="CN67" s="60"/>
      <c r="CO67" s="60"/>
      <c r="CP67" s="52"/>
      <c r="CQ67" s="60"/>
      <c r="CR67" s="60"/>
      <c r="CS67" s="51"/>
      <c r="CT67" s="60"/>
      <c r="CU67" s="52"/>
      <c r="CV67" s="51"/>
      <c r="CW67" s="51"/>
      <c r="CX67" s="51"/>
      <c r="CY67" s="60"/>
      <c r="CZ67" s="52"/>
      <c r="DA67" s="60"/>
      <c r="DB67" s="60"/>
      <c r="DC67" s="54"/>
    </row>
    <row x14ac:dyDescent="0.25" r="68" customHeight="1" ht="18">
      <c r="A68" s="49" t="s">
        <v>319</v>
      </c>
      <c r="B68" s="62" t="s">
        <v>320</v>
      </c>
      <c r="C68" s="52">
        <v>22727</v>
      </c>
      <c r="D68" s="52">
        <v>0</v>
      </c>
      <c r="E68" s="52"/>
      <c r="F68" s="52"/>
      <c r="G68" s="63">
        <f>SUM(N68,R68,V68,Z68,AD68,AH68,AL68,AP68,AT68,AX68,BB68,BF68)</f>
      </c>
      <c r="H68" s="63">
        <f>SUM(N68,R68,V68,AD68,AH68,AL68,AP68,AT68,AX68,BB68,BF68,BJ68,BO68)</f>
      </c>
      <c r="I68" s="52">
        <f>BH68</f>
      </c>
      <c r="J68" s="52"/>
      <c r="K68" s="52"/>
      <c r="L68" s="53"/>
      <c r="M68" s="52"/>
      <c r="N68" s="52"/>
      <c r="O68" s="54"/>
      <c r="P68" s="52"/>
      <c r="Q68" s="51"/>
      <c r="R68" s="55"/>
      <c r="S68" s="54"/>
      <c r="T68" s="52"/>
      <c r="U68" s="52"/>
      <c r="V68" s="55"/>
      <c r="W68" s="54"/>
      <c r="X68" s="51"/>
      <c r="Y68" s="51"/>
      <c r="Z68" s="55"/>
      <c r="AA68" s="54"/>
      <c r="AB68" s="52"/>
      <c r="AC68" s="51"/>
      <c r="AD68" s="56"/>
      <c r="AE68" s="57"/>
      <c r="AF68" s="51"/>
      <c r="AG68" s="51"/>
      <c r="AH68" s="55"/>
      <c r="AI68" s="54"/>
      <c r="AJ68" s="52"/>
      <c r="AK68" s="52"/>
      <c r="AL68" s="55"/>
      <c r="AM68" s="54"/>
      <c r="AN68" s="51"/>
      <c r="AO68" s="51"/>
      <c r="AP68" s="55"/>
      <c r="AQ68" s="54"/>
      <c r="AR68" s="52"/>
      <c r="AS68" s="52"/>
      <c r="AT68" s="55"/>
      <c r="AU68" s="54"/>
      <c r="AV68" s="51"/>
      <c r="AW68" s="58"/>
      <c r="AX68" s="51"/>
      <c r="AY68" s="54"/>
      <c r="AZ68" s="51"/>
      <c r="BA68" s="51"/>
      <c r="BB68" s="51"/>
      <c r="BC68" s="54"/>
      <c r="BD68" s="52"/>
      <c r="BE68" s="51"/>
      <c r="BF68" s="52"/>
      <c r="BG68" s="54"/>
      <c r="BH68" s="52"/>
      <c r="BI68" s="51"/>
      <c r="BJ68" s="51"/>
      <c r="BK68" s="59"/>
      <c r="BL68" s="51"/>
      <c r="BM68" s="52">
        <f>SUM(BJ68+BL68)</f>
      </c>
      <c r="BN68" s="51"/>
      <c r="BO68" s="51"/>
      <c r="BP68" s="59"/>
      <c r="BQ68" s="51"/>
      <c r="BR68" s="51"/>
      <c r="BS68" s="60"/>
      <c r="BT68" s="59"/>
      <c r="BU68" s="59"/>
      <c r="BV68" s="51"/>
      <c r="BW68" s="51"/>
      <c r="BX68" s="60"/>
      <c r="BY68" s="51"/>
      <c r="BZ68" s="60"/>
      <c r="CA68" s="51"/>
      <c r="CB68" s="51"/>
      <c r="CC68" s="61"/>
      <c r="CD68" s="61"/>
      <c r="CE68" s="60"/>
      <c r="CF68" s="51"/>
      <c r="CG68" s="51"/>
      <c r="CH68" s="51"/>
      <c r="CI68" s="51"/>
      <c r="CJ68" s="60"/>
      <c r="CK68" s="51"/>
      <c r="CL68" s="51"/>
      <c r="CM68" s="60"/>
      <c r="CN68" s="60"/>
      <c r="CO68" s="60"/>
      <c r="CP68" s="51"/>
      <c r="CQ68" s="60"/>
      <c r="CR68" s="60"/>
      <c r="CS68" s="51"/>
      <c r="CT68" s="60"/>
      <c r="CU68" s="51"/>
      <c r="CV68" s="51"/>
      <c r="CW68" s="51"/>
      <c r="CX68" s="51"/>
      <c r="CY68" s="60"/>
      <c r="CZ68" s="60"/>
      <c r="DA68" s="60"/>
      <c r="DB68" s="60"/>
      <c r="DC68" s="54"/>
    </row>
    <row x14ac:dyDescent="0.25" r="69" customHeight="1" ht="18">
      <c r="A69" s="49" t="s">
        <v>319</v>
      </c>
      <c r="B69" s="62" t="s">
        <v>308</v>
      </c>
      <c r="C69" s="52">
        <v>41041.07</v>
      </c>
      <c r="D69" s="52"/>
      <c r="E69" s="52"/>
      <c r="F69" s="52"/>
      <c r="G69" s="63">
        <f>SUM(N69,R69,V69,Z69,AD69,AH69,AL69,AP69,AT69,AX69,BB69,BF69)</f>
      </c>
      <c r="H69" s="63">
        <f>SUM(N69,R69,V69,AD69,AH69,AL69,AP69,AT69,AX69,BB69,BF69,BJ69,BO69)</f>
      </c>
      <c r="I69" s="52">
        <f>BH69</f>
      </c>
      <c r="J69" s="52"/>
      <c r="K69" s="52"/>
      <c r="L69" s="53"/>
      <c r="M69" s="52"/>
      <c r="N69" s="52"/>
      <c r="O69" s="54"/>
      <c r="P69" s="52"/>
      <c r="Q69" s="51"/>
      <c r="R69" s="55"/>
      <c r="S69" s="54"/>
      <c r="T69" s="52"/>
      <c r="U69" s="52"/>
      <c r="V69" s="55"/>
      <c r="W69" s="54"/>
      <c r="X69" s="51"/>
      <c r="Y69" s="51"/>
      <c r="Z69" s="55"/>
      <c r="AA69" s="54"/>
      <c r="AB69" s="52"/>
      <c r="AC69" s="51"/>
      <c r="AD69" s="56"/>
      <c r="AE69" s="57"/>
      <c r="AF69" s="51"/>
      <c r="AG69" s="51"/>
      <c r="AH69" s="55"/>
      <c r="AI69" s="54"/>
      <c r="AJ69" s="52"/>
      <c r="AK69" s="52"/>
      <c r="AL69" s="55"/>
      <c r="AM69" s="54"/>
      <c r="AN69" s="51"/>
      <c r="AO69" s="51"/>
      <c r="AP69" s="55"/>
      <c r="AQ69" s="54"/>
      <c r="AR69" s="52"/>
      <c r="AS69" s="52"/>
      <c r="AT69" s="55"/>
      <c r="AU69" s="54"/>
      <c r="AV69" s="51"/>
      <c r="AW69" s="58"/>
      <c r="AX69" s="51"/>
      <c r="AY69" s="54"/>
      <c r="AZ69" s="51"/>
      <c r="BA69" s="51"/>
      <c r="BB69" s="51"/>
      <c r="BC69" s="54"/>
      <c r="BD69" s="52"/>
      <c r="BE69" s="51"/>
      <c r="BF69" s="52"/>
      <c r="BG69" s="54"/>
      <c r="BH69" s="52"/>
      <c r="BI69" s="51"/>
      <c r="BJ69" s="51"/>
      <c r="BK69" s="59"/>
      <c r="BL69" s="51"/>
      <c r="BM69" s="52">
        <f>SUM(BJ69+BL69)</f>
      </c>
      <c r="BN69" s="51"/>
      <c r="BO69" s="51"/>
      <c r="BP69" s="59"/>
      <c r="BQ69" s="51"/>
      <c r="BR69" s="51"/>
      <c r="BS69" s="60"/>
      <c r="BT69" s="59"/>
      <c r="BU69" s="59"/>
      <c r="BV69" s="51"/>
      <c r="BW69" s="51"/>
      <c r="BX69" s="60"/>
      <c r="BY69" s="51"/>
      <c r="BZ69" s="60"/>
      <c r="CA69" s="51"/>
      <c r="CB69" s="51"/>
      <c r="CC69" s="61"/>
      <c r="CD69" s="61"/>
      <c r="CE69" s="60"/>
      <c r="CF69" s="51"/>
      <c r="CG69" s="51"/>
      <c r="CH69" s="51"/>
      <c r="CI69" s="51"/>
      <c r="CJ69" s="60"/>
      <c r="CK69" s="51"/>
      <c r="CL69" s="51"/>
      <c r="CM69" s="60"/>
      <c r="CN69" s="60"/>
      <c r="CO69" s="60"/>
      <c r="CP69" s="51"/>
      <c r="CQ69" s="60"/>
      <c r="CR69" s="60"/>
      <c r="CS69" s="51"/>
      <c r="CT69" s="60"/>
      <c r="CU69" s="51"/>
      <c r="CV69" s="51"/>
      <c r="CW69" s="51"/>
      <c r="CX69" s="51"/>
      <c r="CY69" s="60"/>
      <c r="CZ69" s="60"/>
      <c r="DA69" s="60"/>
      <c r="DB69" s="60"/>
      <c r="DC69" s="54"/>
    </row>
    <row x14ac:dyDescent="0.25" r="70" customHeight="1" ht="18">
      <c r="A70" s="49"/>
      <c r="B70" s="50"/>
      <c r="C70" s="52">
        <f>SUM(C47:C69)</f>
      </c>
      <c r="D70" s="52">
        <f>SUM(D47:D69)</f>
      </c>
      <c r="E70" s="52">
        <f>SUM(E47:E69)</f>
      </c>
      <c r="F70" s="52">
        <f>C70-D70</f>
      </c>
      <c r="G70" s="63">
        <f>SUM(N70,R70,V70,Z70,AD70,AH70,AL70,AP70,AT70,AX70,BB70,BF70)</f>
      </c>
      <c r="H70" s="63">
        <f>SUM(N70,R70,V70,AD70,AH70,AL70,AP70,AT70,AX70,BB70,BF70,BJ70,BO70)</f>
      </c>
      <c r="I70" s="52">
        <f>BH70</f>
      </c>
      <c r="J70" s="52"/>
      <c r="K70" s="52"/>
      <c r="L70" s="53"/>
      <c r="M70" s="52"/>
      <c r="N70" s="52"/>
      <c r="O70" s="54"/>
      <c r="P70" s="52"/>
      <c r="Q70" s="51"/>
      <c r="R70" s="55"/>
      <c r="S70" s="54"/>
      <c r="T70" s="52"/>
      <c r="U70" s="52"/>
      <c r="V70" s="55"/>
      <c r="W70" s="54"/>
      <c r="X70" s="51"/>
      <c r="Y70" s="51"/>
      <c r="Z70" s="55"/>
      <c r="AA70" s="54"/>
      <c r="AB70" s="52"/>
      <c r="AC70" s="51"/>
      <c r="AD70" s="56"/>
      <c r="AE70" s="57"/>
      <c r="AF70" s="51"/>
      <c r="AG70" s="51"/>
      <c r="AH70" s="55"/>
      <c r="AI70" s="54"/>
      <c r="AJ70" s="52"/>
      <c r="AK70" s="52"/>
      <c r="AL70" s="55"/>
      <c r="AM70" s="54"/>
      <c r="AN70" s="51"/>
      <c r="AO70" s="51"/>
      <c r="AP70" s="55"/>
      <c r="AQ70" s="54"/>
      <c r="AR70" s="52"/>
      <c r="AS70" s="52"/>
      <c r="AT70" s="55"/>
      <c r="AU70" s="54"/>
      <c r="AV70" s="51"/>
      <c r="AW70" s="58"/>
      <c r="AX70" s="51"/>
      <c r="AY70" s="54"/>
      <c r="AZ70" s="51"/>
      <c r="BA70" s="51"/>
      <c r="BB70" s="51"/>
      <c r="BC70" s="54"/>
      <c r="BD70" s="52"/>
      <c r="BE70" s="51"/>
      <c r="BF70" s="52"/>
      <c r="BG70" s="54"/>
      <c r="BH70" s="52"/>
      <c r="BI70" s="51"/>
      <c r="BJ70" s="51"/>
      <c r="BK70" s="59"/>
      <c r="BL70" s="51"/>
      <c r="BM70" s="52">
        <f>SUM(BJ70+BL70)</f>
      </c>
      <c r="BN70" s="51"/>
      <c r="BO70" s="51"/>
      <c r="BP70" s="59"/>
      <c r="BQ70" s="51"/>
      <c r="BR70" s="51"/>
      <c r="BS70" s="60"/>
      <c r="BT70" s="59"/>
      <c r="BU70" s="59"/>
      <c r="BV70" s="51"/>
      <c r="BW70" s="51"/>
      <c r="BX70" s="60"/>
      <c r="BY70" s="51"/>
      <c r="BZ70" s="60"/>
      <c r="CA70" s="51"/>
      <c r="CB70" s="51"/>
      <c r="CC70" s="61"/>
      <c r="CD70" s="61"/>
      <c r="CE70" s="60"/>
      <c r="CF70" s="51"/>
      <c r="CG70" s="51"/>
      <c r="CH70" s="51"/>
      <c r="CI70" s="51"/>
      <c r="CJ70" s="60"/>
      <c r="CK70" s="51"/>
      <c r="CL70" s="51"/>
      <c r="CM70" s="60"/>
      <c r="CN70" s="60"/>
      <c r="CO70" s="60"/>
      <c r="CP70" s="51"/>
      <c r="CQ70" s="60"/>
      <c r="CR70" s="60"/>
      <c r="CS70" s="51"/>
      <c r="CT70" s="60"/>
      <c r="CU70" s="51"/>
      <c r="CV70" s="51"/>
      <c r="CW70" s="51"/>
      <c r="CX70" s="51"/>
      <c r="CY70" s="60"/>
      <c r="CZ70" s="60"/>
      <c r="DA70" s="60"/>
      <c r="DB70" s="60"/>
      <c r="DC70" s="54"/>
    </row>
    <row x14ac:dyDescent="0.25" r="71" customHeight="1" ht="18">
      <c r="A71" s="73" t="s">
        <v>321</v>
      </c>
      <c r="B71" s="74"/>
      <c r="C71" s="75"/>
      <c r="D71" s="74"/>
      <c r="E71" s="74"/>
      <c r="F71" s="74"/>
      <c r="G71" s="74"/>
      <c r="H71" s="74"/>
      <c r="I71" s="74"/>
      <c r="J71" s="74"/>
      <c r="K71" s="38"/>
      <c r="L71" s="39"/>
      <c r="M71" s="38"/>
      <c r="N71" s="40"/>
      <c r="O71" s="41"/>
      <c r="P71" s="40"/>
      <c r="Q71" s="40"/>
      <c r="R71" s="42"/>
      <c r="S71" s="41"/>
      <c r="T71" s="40"/>
      <c r="U71" s="40"/>
      <c r="V71" s="42"/>
      <c r="W71" s="41"/>
      <c r="X71" s="40"/>
      <c r="Y71" s="40"/>
      <c r="Z71" s="42"/>
      <c r="AA71" s="41"/>
      <c r="AB71" s="40"/>
      <c r="AC71" s="40"/>
      <c r="AD71" s="43"/>
      <c r="AE71" s="44"/>
      <c r="AF71" s="40"/>
      <c r="AG71" s="40"/>
      <c r="AH71" s="42"/>
      <c r="AI71" s="41"/>
      <c r="AJ71" s="40"/>
      <c r="AK71" s="40"/>
      <c r="AL71" s="42"/>
      <c r="AM71" s="41"/>
      <c r="AN71" s="40"/>
      <c r="AO71" s="40"/>
      <c r="AP71" s="42"/>
      <c r="AQ71" s="41"/>
      <c r="AR71" s="40"/>
      <c r="AS71" s="40"/>
      <c r="AT71" s="42"/>
      <c r="AU71" s="41"/>
      <c r="AV71" s="40"/>
      <c r="AW71" s="77"/>
      <c r="AX71" s="40"/>
      <c r="AY71" s="41"/>
      <c r="AZ71" s="40"/>
      <c r="BA71" s="40"/>
      <c r="BB71" s="40"/>
      <c r="BC71" s="41"/>
      <c r="BD71" s="40"/>
      <c r="BE71" s="40"/>
      <c r="BF71" s="40"/>
      <c r="BG71" s="41"/>
      <c r="BH71" s="40"/>
      <c r="BI71" s="40"/>
      <c r="BJ71" s="40"/>
      <c r="BK71" s="45"/>
      <c r="BL71" s="40"/>
      <c r="BM71" s="40"/>
      <c r="BN71" s="40"/>
      <c r="BO71" s="40"/>
      <c r="BP71" s="45"/>
      <c r="BQ71" s="40"/>
      <c r="BR71" s="40"/>
      <c r="BS71" s="46"/>
      <c r="BT71" s="45"/>
      <c r="BU71" s="45"/>
      <c r="BV71" s="40"/>
      <c r="BW71" s="40"/>
      <c r="BX71" s="46"/>
      <c r="BY71" s="40"/>
      <c r="BZ71" s="46"/>
      <c r="CA71" s="40"/>
      <c r="CB71" s="40"/>
      <c r="CC71" s="47"/>
      <c r="CD71" s="47"/>
      <c r="CE71" s="46"/>
      <c r="CF71" s="40"/>
      <c r="CG71" s="40"/>
      <c r="CH71" s="40"/>
      <c r="CI71" s="40"/>
      <c r="CJ71" s="46"/>
      <c r="CK71" s="40"/>
      <c r="CL71" s="40"/>
      <c r="CM71" s="46"/>
      <c r="CN71" s="46"/>
      <c r="CO71" s="46"/>
      <c r="CP71" s="40"/>
      <c r="CQ71" s="40"/>
      <c r="CR71" s="46"/>
      <c r="CS71" s="40"/>
      <c r="CT71" s="46"/>
      <c r="CU71" s="40"/>
      <c r="CV71" s="40"/>
      <c r="CW71" s="40"/>
      <c r="CX71" s="40"/>
      <c r="CY71" s="46"/>
      <c r="CZ71" s="46"/>
      <c r="DA71" s="40"/>
      <c r="DB71" s="46"/>
      <c r="DC71" s="48"/>
    </row>
    <row x14ac:dyDescent="0.25" r="72" customHeight="1" ht="18">
      <c r="A72" s="50"/>
      <c r="B72" s="50"/>
      <c r="C72" s="51"/>
      <c r="D72" s="52"/>
      <c r="E72" s="52"/>
      <c r="F72" s="52"/>
      <c r="G72" s="52"/>
      <c r="H72" s="52"/>
      <c r="I72" s="52"/>
      <c r="J72" s="52"/>
      <c r="K72" s="52"/>
      <c r="L72" s="53"/>
      <c r="M72" s="52"/>
      <c r="N72" s="52"/>
      <c r="O72" s="54"/>
      <c r="P72" s="52"/>
      <c r="Q72" s="51"/>
      <c r="R72" s="55"/>
      <c r="S72" s="54"/>
      <c r="T72" s="52"/>
      <c r="U72" s="52"/>
      <c r="V72" s="55"/>
      <c r="W72" s="54"/>
      <c r="X72" s="51"/>
      <c r="Y72" s="51"/>
      <c r="Z72" s="55"/>
      <c r="AA72" s="54"/>
      <c r="AB72" s="52"/>
      <c r="AC72" s="51"/>
      <c r="AD72" s="56"/>
      <c r="AE72" s="57"/>
      <c r="AF72" s="51"/>
      <c r="AG72" s="51"/>
      <c r="AH72" s="55"/>
      <c r="AI72" s="54"/>
      <c r="AJ72" s="52"/>
      <c r="AK72" s="52">
        <f>AJ72-AL72</f>
      </c>
      <c r="AL72" s="55"/>
      <c r="AM72" s="54"/>
      <c r="AN72" s="51"/>
      <c r="AO72" s="51"/>
      <c r="AP72" s="55"/>
      <c r="AQ72" s="54"/>
      <c r="AR72" s="52"/>
      <c r="AS72" s="52"/>
      <c r="AT72" s="55"/>
      <c r="AU72" s="54"/>
      <c r="AV72" s="51"/>
      <c r="AW72" s="58"/>
      <c r="AX72" s="51"/>
      <c r="AY72" s="54"/>
      <c r="AZ72" s="51"/>
      <c r="BA72" s="51"/>
      <c r="BB72" s="51"/>
      <c r="BC72" s="54"/>
      <c r="BD72" s="51"/>
      <c r="BE72" s="51"/>
      <c r="BF72" s="51"/>
      <c r="BG72" s="54"/>
      <c r="BH72" s="51"/>
      <c r="BI72" s="51"/>
      <c r="BJ72" s="51"/>
      <c r="BK72" s="59"/>
      <c r="BL72" s="51"/>
      <c r="BM72" s="51"/>
      <c r="BN72" s="51"/>
      <c r="BO72" s="51"/>
      <c r="BP72" s="59"/>
      <c r="BQ72" s="51"/>
      <c r="BR72" s="51"/>
      <c r="BS72" s="60"/>
      <c r="BT72" s="59"/>
      <c r="BU72" s="59"/>
      <c r="BV72" s="51"/>
      <c r="BW72" s="51"/>
      <c r="BX72" s="60"/>
      <c r="BY72" s="51"/>
      <c r="BZ72" s="60"/>
      <c r="CA72" s="51"/>
      <c r="CB72" s="51"/>
      <c r="CC72" s="61"/>
      <c r="CD72" s="61"/>
      <c r="CE72" s="60"/>
      <c r="CF72" s="51"/>
      <c r="CG72" s="51"/>
      <c r="CH72" s="51"/>
      <c r="CI72" s="51"/>
      <c r="CJ72" s="60"/>
      <c r="CK72" s="51"/>
      <c r="CL72" s="51"/>
      <c r="CM72" s="60"/>
      <c r="CN72" s="60"/>
      <c r="CO72" s="60"/>
      <c r="CP72" s="51"/>
      <c r="CQ72" s="60"/>
      <c r="CR72" s="60"/>
      <c r="CS72" s="51"/>
      <c r="CT72" s="60"/>
      <c r="CU72" s="51"/>
      <c r="CV72" s="51"/>
      <c r="CW72" s="51"/>
      <c r="CX72" s="51"/>
      <c r="CY72" s="60"/>
      <c r="CZ72" s="60"/>
      <c r="DA72" s="60"/>
      <c r="DB72" s="60"/>
      <c r="DC72" s="54"/>
    </row>
    <row x14ac:dyDescent="0.25" r="73" customHeight="1" ht="18">
      <c r="A73" s="50">
        <v>7700040747</v>
      </c>
      <c r="B73" s="62" t="s">
        <v>322</v>
      </c>
      <c r="C73" s="51"/>
      <c r="D73" s="52">
        <v>26312</v>
      </c>
      <c r="E73" s="52"/>
      <c r="F73" s="52"/>
      <c r="G73" s="63">
        <f>SUM(N73,R73,V73,Z73,AD73,AH73,AL73,AP73,AT73,AX73,BB73,BF73,BJ73)</f>
      </c>
      <c r="H73" s="63">
        <f>SUM(N73,R73,V73,AD73,AH73,AL73,AP73,AT73,AX73,BB73,BF73,BJ73,BO73)</f>
      </c>
      <c r="I73" s="52">
        <f>BH73</f>
      </c>
      <c r="J73" s="64">
        <f>D73-G73</f>
      </c>
      <c r="K73" s="52">
        <f>SUM(M73-G73)</f>
      </c>
      <c r="L73" s="53">
        <f>D73-M73</f>
      </c>
      <c r="M73" s="52">
        <f>SUM(P73,T73,X73,AB73,AF73,AJ73,AN73,AR73,AV73,AZ73,BD73,BH73,BL73)</f>
      </c>
      <c r="N73" s="52"/>
      <c r="O73" s="62"/>
      <c r="P73" s="52">
        <v>26312</v>
      </c>
      <c r="Q73" s="52">
        <f>P73-R73</f>
      </c>
      <c r="R73" s="55">
        <f>19723.95+6027</f>
      </c>
      <c r="S73" s="68" t="s">
        <v>323</v>
      </c>
      <c r="T73" s="52"/>
      <c r="U73" s="52"/>
      <c r="V73" s="55"/>
      <c r="W73" s="68"/>
      <c r="X73" s="52"/>
      <c r="Y73" s="52"/>
      <c r="Z73" s="55"/>
      <c r="AA73" s="62"/>
      <c r="AB73" s="52"/>
      <c r="AC73" s="52"/>
      <c r="AD73" s="56"/>
      <c r="AE73" s="57"/>
      <c r="AF73" s="52"/>
      <c r="AG73" s="52"/>
      <c r="AH73" s="55"/>
      <c r="AI73" s="62"/>
      <c r="AJ73" s="52"/>
      <c r="AK73" s="52">
        <f>AJ73-AL73</f>
      </c>
      <c r="AL73" s="55"/>
      <c r="AM73" s="62"/>
      <c r="AN73" s="52"/>
      <c r="AO73" s="52"/>
      <c r="AP73" s="55"/>
      <c r="AQ73" s="62"/>
      <c r="AR73" s="52"/>
      <c r="AS73" s="52"/>
      <c r="AT73" s="55"/>
      <c r="AU73" s="62"/>
      <c r="AV73" s="52"/>
      <c r="AW73" s="58"/>
      <c r="AX73" s="52"/>
      <c r="AY73" s="62"/>
      <c r="AZ73" s="52"/>
      <c r="BA73" s="52"/>
      <c r="BB73" s="52"/>
      <c r="BC73" s="62"/>
      <c r="BD73" s="52"/>
      <c r="BE73" s="52"/>
      <c r="BF73" s="52"/>
      <c r="BG73" s="62"/>
      <c r="BH73" s="52"/>
      <c r="BI73" s="52"/>
      <c r="BJ73" s="52"/>
      <c r="BK73" s="50"/>
      <c r="BL73" s="52"/>
      <c r="BM73" s="52"/>
      <c r="BN73" s="52"/>
      <c r="BO73" s="52"/>
      <c r="BP73" s="50"/>
      <c r="BQ73" s="52"/>
      <c r="BR73" s="52"/>
      <c r="BS73" s="81"/>
      <c r="BT73" s="50"/>
      <c r="BU73" s="50"/>
      <c r="BV73" s="52"/>
      <c r="BW73" s="52"/>
      <c r="BX73" s="60"/>
      <c r="BY73" s="51"/>
      <c r="BZ73" s="60"/>
      <c r="CA73" s="51"/>
      <c r="CB73" s="51"/>
      <c r="CC73" s="61"/>
      <c r="CD73" s="61"/>
      <c r="CE73" s="60"/>
      <c r="CF73" s="51"/>
      <c r="CG73" s="51"/>
      <c r="CH73" s="51"/>
      <c r="CI73" s="51"/>
      <c r="CJ73" s="60"/>
      <c r="CK73" s="51"/>
      <c r="CL73" s="51"/>
      <c r="CM73" s="60"/>
      <c r="CN73" s="60"/>
      <c r="CO73" s="60"/>
      <c r="CP73" s="51"/>
      <c r="CQ73" s="60"/>
      <c r="CR73" s="60"/>
      <c r="CS73" s="51"/>
      <c r="CT73" s="60"/>
      <c r="CU73" s="51"/>
      <c r="CV73" s="51"/>
      <c r="CW73" s="51"/>
      <c r="CX73" s="51"/>
      <c r="CY73" s="60"/>
      <c r="CZ73" s="60"/>
      <c r="DA73" s="60"/>
      <c r="DB73" s="60"/>
      <c r="DC73" s="54"/>
    </row>
    <row x14ac:dyDescent="0.25" r="74" customHeight="1" ht="18">
      <c r="A74" s="50">
        <v>7700041730</v>
      </c>
      <c r="B74" s="62" t="s">
        <v>324</v>
      </c>
      <c r="C74" s="51"/>
      <c r="D74" s="52">
        <v>30942</v>
      </c>
      <c r="E74" s="52"/>
      <c r="F74" s="52"/>
      <c r="G74" s="63">
        <f>SUM(N74,R74,V74,Z74,AD74,AH74,AL74,AP74,AT74,AX74,BB74,BF74,BJ74)</f>
      </c>
      <c r="H74" s="63">
        <f>SUM(N74,R74,V74,AD74,AH74,AL74,AP74,AT74,AX74,BB74,BF74,BJ74,BO74)</f>
      </c>
      <c r="I74" s="52">
        <f>BH74</f>
      </c>
      <c r="J74" s="64">
        <f>D74-G74</f>
      </c>
      <c r="K74" s="52">
        <f>SUM(M74-G74)</f>
      </c>
      <c r="L74" s="53">
        <f>D74-M74</f>
      </c>
      <c r="M74" s="52">
        <f>SUM(P74,T74,X74,AB74,AF74,AJ74,AN74,AR74,AV74,AZ74,BD74,BH74,BL74)</f>
      </c>
      <c r="N74" s="52"/>
      <c r="O74" s="62"/>
      <c r="P74" s="52"/>
      <c r="Q74" s="52"/>
      <c r="R74" s="55">
        <v>6027</v>
      </c>
      <c r="S74" s="68" t="s">
        <v>325</v>
      </c>
      <c r="T74" s="52">
        <v>24915</v>
      </c>
      <c r="U74" s="52">
        <f>T74-V74</f>
      </c>
      <c r="V74" s="55">
        <v>23902.93</v>
      </c>
      <c r="W74" s="62" t="s">
        <v>326</v>
      </c>
      <c r="X74" s="52"/>
      <c r="Y74" s="52"/>
      <c r="Z74" s="55"/>
      <c r="AA74" s="62"/>
      <c r="AB74" s="52"/>
      <c r="AC74" s="52"/>
      <c r="AD74" s="56"/>
      <c r="AE74" s="57"/>
      <c r="AF74" s="52"/>
      <c r="AG74" s="52"/>
      <c r="AH74" s="55"/>
      <c r="AI74" s="62"/>
      <c r="AJ74" s="52"/>
      <c r="AK74" s="52">
        <f>AJ74-AL74</f>
      </c>
      <c r="AL74" s="55"/>
      <c r="AM74" s="62"/>
      <c r="AN74" s="52"/>
      <c r="AO74" s="52"/>
      <c r="AP74" s="55"/>
      <c r="AQ74" s="62"/>
      <c r="AR74" s="52"/>
      <c r="AS74" s="52"/>
      <c r="AT74" s="55"/>
      <c r="AU74" s="62"/>
      <c r="AV74" s="52"/>
      <c r="AW74" s="58"/>
      <c r="AX74" s="52"/>
      <c r="AY74" s="62"/>
      <c r="AZ74" s="52"/>
      <c r="BA74" s="52"/>
      <c r="BB74" s="52"/>
      <c r="BC74" s="62"/>
      <c r="BD74" s="52"/>
      <c r="BE74" s="52"/>
      <c r="BF74" s="52"/>
      <c r="BG74" s="62"/>
      <c r="BH74" s="52"/>
      <c r="BI74" s="52"/>
      <c r="BJ74" s="52"/>
      <c r="BK74" s="50"/>
      <c r="BL74" s="52"/>
      <c r="BM74" s="52"/>
      <c r="BN74" s="52"/>
      <c r="BO74" s="52"/>
      <c r="BP74" s="50"/>
      <c r="BQ74" s="52"/>
      <c r="BR74" s="52"/>
      <c r="BS74" s="81"/>
      <c r="BT74" s="50"/>
      <c r="BU74" s="50"/>
      <c r="BV74" s="52"/>
      <c r="BW74" s="52"/>
      <c r="BX74" s="60"/>
      <c r="BY74" s="51"/>
      <c r="BZ74" s="60"/>
      <c r="CA74" s="51"/>
      <c r="CB74" s="51"/>
      <c r="CC74" s="61"/>
      <c r="CD74" s="61"/>
      <c r="CE74" s="60"/>
      <c r="CF74" s="51"/>
      <c r="CG74" s="51"/>
      <c r="CH74" s="51"/>
      <c r="CI74" s="51"/>
      <c r="CJ74" s="60"/>
      <c r="CK74" s="51"/>
      <c r="CL74" s="51"/>
      <c r="CM74" s="60"/>
      <c r="CN74" s="60"/>
      <c r="CO74" s="60"/>
      <c r="CP74" s="51"/>
      <c r="CQ74" s="60"/>
      <c r="CR74" s="60"/>
      <c r="CS74" s="51"/>
      <c r="CT74" s="60"/>
      <c r="CU74" s="51"/>
      <c r="CV74" s="51"/>
      <c r="CW74" s="51"/>
      <c r="CX74" s="51"/>
      <c r="CY74" s="60"/>
      <c r="CZ74" s="60"/>
      <c r="DA74" s="60"/>
      <c r="DB74" s="60"/>
      <c r="DC74" s="54"/>
    </row>
    <row x14ac:dyDescent="0.25" r="75" customHeight="1" ht="18">
      <c r="A75" s="50">
        <v>7700042224</v>
      </c>
      <c r="B75" s="62" t="s">
        <v>327</v>
      </c>
      <c r="C75" s="51"/>
      <c r="D75" s="52">
        <v>35489</v>
      </c>
      <c r="E75" s="52"/>
      <c r="F75" s="52"/>
      <c r="G75" s="63">
        <f>SUM(N75,R75,V75,Z75,AD75,AH75,AL75,AP75,AT75,AX75,BB75,BF75,BJ75)</f>
      </c>
      <c r="H75" s="63">
        <f>SUM(N75,R75,V75,AD75,AH75,AL75,AP75,AT75,AX75,BB75,BF75,BJ75,BO75)</f>
      </c>
      <c r="I75" s="52">
        <f>BH75</f>
      </c>
      <c r="J75" s="64">
        <f>D75-G75</f>
      </c>
      <c r="K75" s="52">
        <f>SUM(M75-G75)</f>
      </c>
      <c r="L75" s="53">
        <f>D75-M75</f>
      </c>
      <c r="M75" s="52">
        <f>SUM(P75,T75,X75,AB75,AF75,AJ75,AN75,AR75,AV75,AZ75,BD75,BH75,BL75)</f>
      </c>
      <c r="N75" s="52"/>
      <c r="O75" s="62"/>
      <c r="P75" s="52"/>
      <c r="Q75" s="52"/>
      <c r="R75" s="55"/>
      <c r="S75" s="68"/>
      <c r="T75" s="52"/>
      <c r="U75" s="52"/>
      <c r="V75" s="55">
        <v>6027</v>
      </c>
      <c r="W75" s="62" t="s">
        <v>328</v>
      </c>
      <c r="X75" s="52">
        <v>29462</v>
      </c>
      <c r="Y75" s="52">
        <f>X75-Z75</f>
      </c>
      <c r="Z75" s="55">
        <f>-2385.89+29160.33</f>
      </c>
      <c r="AA75" s="68" t="s">
        <v>329</v>
      </c>
      <c r="AB75" s="52">
        <v>2687.566</v>
      </c>
      <c r="AC75" s="51"/>
      <c r="AD75" s="56"/>
      <c r="AE75" s="57"/>
      <c r="AF75" s="52"/>
      <c r="AG75" s="52"/>
      <c r="AH75" s="55"/>
      <c r="AI75" s="62"/>
      <c r="AJ75" s="52"/>
      <c r="AK75" s="52">
        <f>AJ75-AL75</f>
      </c>
      <c r="AL75" s="55"/>
      <c r="AM75" s="62"/>
      <c r="AN75" s="52"/>
      <c r="AO75" s="52"/>
      <c r="AP75" s="55"/>
      <c r="AQ75" s="62"/>
      <c r="AR75" s="52"/>
      <c r="AS75" s="52"/>
      <c r="AT75" s="55"/>
      <c r="AU75" s="62"/>
      <c r="AV75" s="52"/>
      <c r="AW75" s="58"/>
      <c r="AX75" s="52"/>
      <c r="AY75" s="62"/>
      <c r="AZ75" s="52"/>
      <c r="BA75" s="52"/>
      <c r="BB75" s="52"/>
      <c r="BC75" s="62"/>
      <c r="BD75" s="52"/>
      <c r="BE75" s="52"/>
      <c r="BF75" s="52"/>
      <c r="BG75" s="62"/>
      <c r="BH75" s="52"/>
      <c r="BI75" s="52"/>
      <c r="BJ75" s="52"/>
      <c r="BK75" s="50"/>
      <c r="BL75" s="52"/>
      <c r="BM75" s="52"/>
      <c r="BN75" s="52"/>
      <c r="BO75" s="52"/>
      <c r="BP75" s="50"/>
      <c r="BQ75" s="52"/>
      <c r="BR75" s="52"/>
      <c r="BS75" s="81"/>
      <c r="BT75" s="50"/>
      <c r="BU75" s="50"/>
      <c r="BV75" s="52"/>
      <c r="BW75" s="52"/>
      <c r="BX75" s="60"/>
      <c r="BY75" s="51"/>
      <c r="BZ75" s="60"/>
      <c r="CA75" s="51"/>
      <c r="CB75" s="51"/>
      <c r="CC75" s="61"/>
      <c r="CD75" s="61"/>
      <c r="CE75" s="60"/>
      <c r="CF75" s="51"/>
      <c r="CG75" s="51"/>
      <c r="CH75" s="51"/>
      <c r="CI75" s="51"/>
      <c r="CJ75" s="60"/>
      <c r="CK75" s="51"/>
      <c r="CL75" s="51"/>
      <c r="CM75" s="60"/>
      <c r="CN75" s="60"/>
      <c r="CO75" s="60"/>
      <c r="CP75" s="51"/>
      <c r="CQ75" s="60"/>
      <c r="CR75" s="60"/>
      <c r="CS75" s="51"/>
      <c r="CT75" s="60"/>
      <c r="CU75" s="51"/>
      <c r="CV75" s="51"/>
      <c r="CW75" s="51"/>
      <c r="CX75" s="51"/>
      <c r="CY75" s="60"/>
      <c r="CZ75" s="60"/>
      <c r="DA75" s="60"/>
      <c r="DB75" s="60"/>
      <c r="DC75" s="54"/>
    </row>
    <row x14ac:dyDescent="0.25" r="76" customHeight="1" ht="18">
      <c r="A76" s="50">
        <v>7700042692</v>
      </c>
      <c r="B76" s="62" t="s">
        <v>330</v>
      </c>
      <c r="C76" s="51"/>
      <c r="D76" s="52">
        <v>105843</v>
      </c>
      <c r="E76" s="71"/>
      <c r="F76" s="52"/>
      <c r="G76" s="63">
        <f>SUM(N76,R76,V76,Z76,AD76,AH76,AL76,AP76,AT76,AX76,BB76,BF76,BJ76)</f>
      </c>
      <c r="H76" s="63">
        <f>SUM(N76,R76,V76,AD76,AH76,AL76,AP76,AT76,AX76,BB76,BF76,BJ76,BO76)</f>
      </c>
      <c r="I76" s="52">
        <f>BH76</f>
      </c>
      <c r="J76" s="64">
        <f>D76-G76</f>
      </c>
      <c r="K76" s="71"/>
      <c r="L76" s="71"/>
      <c r="M76" s="71"/>
      <c r="N76" s="52"/>
      <c r="O76" s="62"/>
      <c r="P76" s="52"/>
      <c r="Q76" s="52"/>
      <c r="R76" s="55"/>
      <c r="S76" s="68"/>
      <c r="T76" s="52"/>
      <c r="U76" s="52"/>
      <c r="V76" s="55"/>
      <c r="W76" s="62"/>
      <c r="X76" s="52"/>
      <c r="Y76" s="52"/>
      <c r="Z76" s="55"/>
      <c r="AA76" s="68"/>
      <c r="AB76" s="52">
        <v>35281</v>
      </c>
      <c r="AC76" s="52">
        <f>AB76-AD76</f>
      </c>
      <c r="AD76" s="56">
        <f>32902.05+6027</f>
      </c>
      <c r="AE76" s="70" t="s">
        <v>331</v>
      </c>
      <c r="AF76" s="52">
        <v>33456.975</v>
      </c>
      <c r="AG76" s="52">
        <f>AF76-AH76</f>
      </c>
      <c r="AH76" s="55">
        <f>27712.71+6027</f>
      </c>
      <c r="AI76" s="68" t="s">
        <v>332</v>
      </c>
      <c r="AJ76" s="52">
        <v>33174.23999999999</v>
      </c>
      <c r="AK76" s="52">
        <f>AJ76-AL76</f>
      </c>
      <c r="AL76" s="55">
        <v>26889.08</v>
      </c>
      <c r="AM76" s="68" t="s">
        <v>333</v>
      </c>
      <c r="AN76" s="52"/>
      <c r="AO76" s="52"/>
      <c r="AP76" s="55"/>
      <c r="AQ76" s="62"/>
      <c r="AR76" s="52"/>
      <c r="AS76" s="52"/>
      <c r="AT76" s="55"/>
      <c r="AU76" s="62"/>
      <c r="AV76" s="52"/>
      <c r="AW76" s="58"/>
      <c r="AX76" s="52"/>
      <c r="AY76" s="62"/>
      <c r="AZ76" s="52"/>
      <c r="BA76" s="52"/>
      <c r="BB76" s="52"/>
      <c r="BC76" s="62"/>
      <c r="BD76" s="52"/>
      <c r="BE76" s="52"/>
      <c r="BF76" s="52"/>
      <c r="BG76" s="62"/>
      <c r="BH76" s="52"/>
      <c r="BI76" s="52"/>
      <c r="BJ76" s="52"/>
      <c r="BK76" s="50"/>
      <c r="BL76" s="52"/>
      <c r="BM76" s="52"/>
      <c r="BN76" s="52"/>
      <c r="BO76" s="52"/>
      <c r="BP76" s="50"/>
      <c r="BQ76" s="52"/>
      <c r="BR76" s="52"/>
      <c r="BS76" s="81"/>
      <c r="BT76" s="50"/>
      <c r="BU76" s="50"/>
      <c r="BV76" s="52"/>
      <c r="BW76" s="52"/>
      <c r="BX76" s="60"/>
      <c r="BY76" s="51"/>
      <c r="BZ76" s="60"/>
      <c r="CA76" s="51"/>
      <c r="CB76" s="51"/>
      <c r="CC76" s="61"/>
      <c r="CD76" s="61"/>
      <c r="CE76" s="60"/>
      <c r="CF76" s="51"/>
      <c r="CG76" s="51"/>
      <c r="CH76" s="51"/>
      <c r="CI76" s="51"/>
      <c r="CJ76" s="60"/>
      <c r="CK76" s="51"/>
      <c r="CL76" s="51"/>
      <c r="CM76" s="60"/>
      <c r="CN76" s="60"/>
      <c r="CO76" s="60"/>
      <c r="CP76" s="51"/>
      <c r="CQ76" s="60"/>
      <c r="CR76" s="60"/>
      <c r="CS76" s="51"/>
      <c r="CT76" s="60"/>
      <c r="CU76" s="51"/>
      <c r="CV76" s="51"/>
      <c r="CW76" s="51"/>
      <c r="CX76" s="51"/>
      <c r="CY76" s="60"/>
      <c r="CZ76" s="60"/>
      <c r="DA76" s="60"/>
      <c r="DB76" s="60"/>
      <c r="DC76" s="54"/>
    </row>
    <row x14ac:dyDescent="0.25" r="77" customHeight="1" ht="18">
      <c r="A77" s="50">
        <v>7700044043</v>
      </c>
      <c r="B77" s="62" t="s">
        <v>334</v>
      </c>
      <c r="C77" s="51"/>
      <c r="D77" s="52">
        <v>27549</v>
      </c>
      <c r="E77" s="71"/>
      <c r="F77" s="52"/>
      <c r="G77" s="63">
        <f>SUM(N77,R77,V77,Z77,AD77,AH77,AL77,AP77,AT77,AX77,BB77,BF77,BJ77)</f>
      </c>
      <c r="H77" s="63">
        <f>SUM(N77,R77,V77,AD77,AH77,AL77,AP77,AT77,AX77,BB77,BF77,BJ77,BO77)</f>
      </c>
      <c r="I77" s="52">
        <f>BH77</f>
      </c>
      <c r="J77" s="52">
        <f>D77-G77</f>
      </c>
      <c r="K77" s="71"/>
      <c r="L77" s="71"/>
      <c r="M77" s="71"/>
      <c r="N77" s="52"/>
      <c r="O77" s="62"/>
      <c r="P77" s="52"/>
      <c r="Q77" s="52"/>
      <c r="R77" s="55"/>
      <c r="S77" s="68"/>
      <c r="T77" s="52"/>
      <c r="U77" s="52"/>
      <c r="V77" s="55"/>
      <c r="W77" s="62"/>
      <c r="X77" s="52"/>
      <c r="Y77" s="52"/>
      <c r="Z77" s="55"/>
      <c r="AA77" s="68"/>
      <c r="AB77" s="52"/>
      <c r="AC77" s="52"/>
      <c r="AD77" s="56"/>
      <c r="AE77" s="70"/>
      <c r="AF77" s="52"/>
      <c r="AG77" s="52"/>
      <c r="AH77" s="55"/>
      <c r="AI77" s="68"/>
      <c r="AJ77" s="52">
        <v>13774.5</v>
      </c>
      <c r="AK77" s="52">
        <f>AJ77-AL77</f>
      </c>
      <c r="AL77" s="55">
        <v>12471.51</v>
      </c>
      <c r="AM77" s="68" t="s">
        <v>335</v>
      </c>
      <c r="AN77" s="52">
        <v>15077.49</v>
      </c>
      <c r="AO77" s="52">
        <f>AN77-AP77</f>
      </c>
      <c r="AP77" s="55">
        <v>8406.46</v>
      </c>
      <c r="AQ77" s="62" t="s">
        <v>336</v>
      </c>
      <c r="AR77" s="52">
        <v>6671.029999999999</v>
      </c>
      <c r="AS77" s="52"/>
      <c r="AT77" s="55"/>
      <c r="AU77" s="62"/>
      <c r="AV77" s="52"/>
      <c r="AW77" s="58"/>
      <c r="AX77" s="52"/>
      <c r="AY77" s="62"/>
      <c r="AZ77" s="52"/>
      <c r="BA77" s="52"/>
      <c r="BB77" s="52"/>
      <c r="BC77" s="62"/>
      <c r="BD77" s="52"/>
      <c r="BE77" s="52"/>
      <c r="BF77" s="52"/>
      <c r="BG77" s="62"/>
      <c r="BH77" s="52"/>
      <c r="BI77" s="52"/>
      <c r="BJ77" s="52"/>
      <c r="BK77" s="50"/>
      <c r="BL77" s="52"/>
      <c r="BM77" s="52"/>
      <c r="BN77" s="52"/>
      <c r="BO77" s="52"/>
      <c r="BP77" s="50"/>
      <c r="BQ77" s="52"/>
      <c r="BR77" s="52"/>
      <c r="BS77" s="81"/>
      <c r="BT77" s="50"/>
      <c r="BU77" s="50"/>
      <c r="BV77" s="52"/>
      <c r="BW77" s="52"/>
      <c r="BX77" s="60"/>
      <c r="BY77" s="51"/>
      <c r="BZ77" s="60"/>
      <c r="CA77" s="51"/>
      <c r="CB77" s="51"/>
      <c r="CC77" s="61"/>
      <c r="CD77" s="61"/>
      <c r="CE77" s="60"/>
      <c r="CF77" s="51"/>
      <c r="CG77" s="51"/>
      <c r="CH77" s="51"/>
      <c r="CI77" s="51"/>
      <c r="CJ77" s="60"/>
      <c r="CK77" s="51"/>
      <c r="CL77" s="51"/>
      <c r="CM77" s="60"/>
      <c r="CN77" s="60"/>
      <c r="CO77" s="60"/>
      <c r="CP77" s="51"/>
      <c r="CQ77" s="60"/>
      <c r="CR77" s="60"/>
      <c r="CS77" s="51"/>
      <c r="CT77" s="60"/>
      <c r="CU77" s="51"/>
      <c r="CV77" s="51"/>
      <c r="CW77" s="51"/>
      <c r="CX77" s="51"/>
      <c r="CY77" s="60"/>
      <c r="CZ77" s="60"/>
      <c r="DA77" s="60"/>
      <c r="DB77" s="60"/>
      <c r="DC77" s="54"/>
    </row>
    <row x14ac:dyDescent="0.25" r="78" customHeight="1" ht="18">
      <c r="A78" s="50">
        <v>7700044152</v>
      </c>
      <c r="B78" s="62" t="s">
        <v>337</v>
      </c>
      <c r="C78" s="51"/>
      <c r="D78" s="52">
        <v>106033</v>
      </c>
      <c r="E78" s="71"/>
      <c r="F78" s="52"/>
      <c r="G78" s="63">
        <f>SUM(N78,R78,V78,Z78,AD78,AH78,AL78,AP78,AT78,AX78,BB78,BF78,BJ78)</f>
      </c>
      <c r="H78" s="63">
        <f>SUM(N78,R78,V78,AD78,AH78,AL78,AP78,AT78,AX78,BB78,BF78,BJ78,BO78)</f>
      </c>
      <c r="I78" s="52">
        <f>BH78</f>
      </c>
      <c r="J78" s="52">
        <f>D78-G78</f>
      </c>
      <c r="K78" s="71"/>
      <c r="L78" s="71"/>
      <c r="M78" s="71"/>
      <c r="N78" s="52"/>
      <c r="O78" s="62"/>
      <c r="P78" s="52"/>
      <c r="Q78" s="52"/>
      <c r="R78" s="55"/>
      <c r="S78" s="68"/>
      <c r="T78" s="52"/>
      <c r="U78" s="52"/>
      <c r="V78" s="55"/>
      <c r="W78" s="62"/>
      <c r="X78" s="52"/>
      <c r="Y78" s="52"/>
      <c r="Z78" s="55"/>
      <c r="AA78" s="68"/>
      <c r="AB78" s="52"/>
      <c r="AC78" s="52"/>
      <c r="AD78" s="56"/>
      <c r="AE78" s="70"/>
      <c r="AF78" s="52"/>
      <c r="AG78" s="52"/>
      <c r="AH78" s="55"/>
      <c r="AI78" s="68"/>
      <c r="AJ78" s="52"/>
      <c r="AK78" s="52"/>
      <c r="AL78" s="55"/>
      <c r="AM78" s="54"/>
      <c r="AN78" s="52">
        <v>27565</v>
      </c>
      <c r="AO78" s="52">
        <f>AN78-AP78</f>
      </c>
      <c r="AP78" s="55">
        <v>26680.99</v>
      </c>
      <c r="AQ78" s="62" t="s">
        <v>338</v>
      </c>
      <c r="AR78" s="52">
        <v>39676.005</v>
      </c>
      <c r="AS78" s="52">
        <f>AR78-AT78</f>
      </c>
      <c r="AT78" s="55">
        <v>43283.97</v>
      </c>
      <c r="AU78" s="62" t="s">
        <v>339</v>
      </c>
      <c r="AV78" s="55">
        <v>28766.46</v>
      </c>
      <c r="AW78" s="52">
        <f>AV78-AX78</f>
      </c>
      <c r="AX78" s="52">
        <v>25149.9</v>
      </c>
      <c r="AY78" s="62" t="s">
        <v>340</v>
      </c>
      <c r="AZ78" s="51"/>
      <c r="BA78" s="51"/>
      <c r="BB78" s="51"/>
      <c r="BC78" s="54"/>
      <c r="BD78" s="51"/>
      <c r="BE78" s="51"/>
      <c r="BF78" s="51"/>
      <c r="BG78" s="54"/>
      <c r="BH78" s="51"/>
      <c r="BI78" s="51"/>
      <c r="BJ78" s="51"/>
      <c r="BK78" s="59"/>
      <c r="BL78" s="51"/>
      <c r="BM78" s="51"/>
      <c r="BN78" s="51"/>
      <c r="BO78" s="51"/>
      <c r="BP78" s="59"/>
      <c r="BQ78" s="51"/>
      <c r="BR78" s="51"/>
      <c r="BS78" s="60"/>
      <c r="BT78" s="59"/>
      <c r="BU78" s="59"/>
      <c r="BV78" s="51"/>
      <c r="BW78" s="51"/>
      <c r="BX78" s="60"/>
      <c r="BY78" s="51"/>
      <c r="BZ78" s="60"/>
      <c r="CA78" s="51"/>
      <c r="CB78" s="51"/>
      <c r="CC78" s="61"/>
      <c r="CD78" s="61"/>
      <c r="CE78" s="60"/>
      <c r="CF78" s="51"/>
      <c r="CG78" s="51"/>
      <c r="CH78" s="51"/>
      <c r="CI78" s="51"/>
      <c r="CJ78" s="60"/>
      <c r="CK78" s="51"/>
      <c r="CL78" s="51"/>
      <c r="CM78" s="60"/>
      <c r="CN78" s="60"/>
      <c r="CO78" s="60"/>
      <c r="CP78" s="51"/>
      <c r="CQ78" s="60"/>
      <c r="CR78" s="60"/>
      <c r="CS78" s="51"/>
      <c r="CT78" s="60"/>
      <c r="CU78" s="51"/>
      <c r="CV78" s="51"/>
      <c r="CW78" s="51"/>
      <c r="CX78" s="51"/>
      <c r="CY78" s="60"/>
      <c r="CZ78" s="60"/>
      <c r="DA78" s="60"/>
      <c r="DB78" s="60"/>
      <c r="DC78" s="54"/>
    </row>
    <row x14ac:dyDescent="0.25" r="79" customHeight="1" ht="29.25">
      <c r="A79" s="82">
        <v>7700046063</v>
      </c>
      <c r="B79" s="83" t="s">
        <v>341</v>
      </c>
      <c r="C79" s="51"/>
      <c r="D79" s="85">
        <v>97496</v>
      </c>
      <c r="E79" s="52"/>
      <c r="F79" s="52"/>
      <c r="G79" s="113">
        <f>SUM(N79,R79,V79,Z79,AD79,AH79,AL79,AP79,AT79,AX79,BB79,BF79,BB80,BF80,BJ79)</f>
      </c>
      <c r="H79" s="63">
        <f>SUM(N79,R79,V79,AD79,AH79,AL79,AP79,AT79,AX79,BB79,BF79,BJ79,BO79)</f>
      </c>
      <c r="I79" s="52"/>
      <c r="J79" s="85">
        <f>D79-G79</f>
      </c>
      <c r="K79" s="52"/>
      <c r="L79" s="53"/>
      <c r="M79" s="52"/>
      <c r="N79" s="52"/>
      <c r="O79" s="62"/>
      <c r="P79" s="52"/>
      <c r="Q79" s="52"/>
      <c r="R79" s="55"/>
      <c r="S79" s="62"/>
      <c r="T79" s="52"/>
      <c r="U79" s="52"/>
      <c r="V79" s="55"/>
      <c r="W79" s="62"/>
      <c r="X79" s="52"/>
      <c r="Y79" s="52"/>
      <c r="Z79" s="55"/>
      <c r="AA79" s="62"/>
      <c r="AB79" s="52"/>
      <c r="AC79" s="52"/>
      <c r="AD79" s="56"/>
      <c r="AE79" s="70"/>
      <c r="AF79" s="52"/>
      <c r="AG79" s="51"/>
      <c r="AH79" s="55"/>
      <c r="AI79" s="54"/>
      <c r="AJ79" s="52"/>
      <c r="AK79" s="52"/>
      <c r="AL79" s="56"/>
      <c r="AM79" s="54"/>
      <c r="AN79" s="50"/>
      <c r="AO79" s="52"/>
      <c r="AP79" s="55"/>
      <c r="AQ79" s="54"/>
      <c r="AR79" s="52"/>
      <c r="AS79" s="52"/>
      <c r="AT79" s="55"/>
      <c r="AU79" s="54"/>
      <c r="AV79" s="52"/>
      <c r="AW79" s="58"/>
      <c r="AX79" s="52">
        <v>6027</v>
      </c>
      <c r="AY79" s="62" t="s">
        <v>342</v>
      </c>
      <c r="AZ79" s="50">
        <v>30000</v>
      </c>
      <c r="BA79" s="85">
        <f>SUM(AZ79-BB79-BB80)</f>
      </c>
      <c r="BB79" s="52">
        <v>25564.06</v>
      </c>
      <c r="BC79" s="62" t="s">
        <v>343</v>
      </c>
      <c r="BD79" s="50">
        <v>30000</v>
      </c>
      <c r="BE79" s="85">
        <f>BD79-BF79-BF80</f>
      </c>
      <c r="BF79" s="52">
        <v>6027</v>
      </c>
      <c r="BG79" s="62" t="s">
        <v>344</v>
      </c>
      <c r="BH79" s="85">
        <v>28383</v>
      </c>
      <c r="BI79" s="114">
        <f>SUM(BH79-BJ79:BJ79)</f>
      </c>
      <c r="BJ79" s="85">
        <v>25418.36</v>
      </c>
      <c r="BK79" s="82" t="s">
        <v>345</v>
      </c>
      <c r="BL79" s="51"/>
      <c r="BM79" s="52">
        <f>SUM(BJ79+BL79)</f>
      </c>
      <c r="BN79" s="51"/>
      <c r="BO79" s="85"/>
      <c r="BP79" s="82"/>
      <c r="BQ79" s="51"/>
      <c r="BR79" s="51"/>
      <c r="BS79" s="60"/>
      <c r="BT79" s="85"/>
      <c r="BU79" s="82"/>
      <c r="BV79" s="51"/>
      <c r="BW79" s="51"/>
      <c r="BX79" s="60"/>
      <c r="BY79" s="85"/>
      <c r="BZ79" s="115"/>
      <c r="CA79" s="51"/>
      <c r="CB79" s="51"/>
      <c r="CC79" s="61"/>
      <c r="CD79" s="85"/>
      <c r="CE79" s="115"/>
      <c r="CF79" s="51"/>
      <c r="CG79" s="51"/>
      <c r="CH79" s="51"/>
      <c r="CI79" s="85"/>
      <c r="CJ79" s="115"/>
      <c r="CK79" s="51"/>
      <c r="CL79" s="51"/>
      <c r="CM79" s="60"/>
      <c r="CN79" s="85"/>
      <c r="CO79" s="115"/>
      <c r="CP79" s="51"/>
      <c r="CQ79" s="60"/>
      <c r="CR79" s="60"/>
      <c r="CS79" s="85"/>
      <c r="CT79" s="115"/>
      <c r="CU79" s="51"/>
      <c r="CV79" s="51"/>
      <c r="CW79" s="51"/>
      <c r="CX79" s="85"/>
      <c r="CY79" s="115"/>
      <c r="CZ79" s="60"/>
      <c r="DA79" s="60"/>
      <c r="DB79" s="60"/>
      <c r="DC79" s="54"/>
    </row>
    <row x14ac:dyDescent="0.25" r="80" customHeight="1" ht="18">
      <c r="A80" s="49"/>
      <c r="B80" s="50"/>
      <c r="C80" s="51"/>
      <c r="D80" s="52"/>
      <c r="E80" s="52"/>
      <c r="F80" s="52"/>
      <c r="G80" s="63"/>
      <c r="H80" s="63">
        <f>SUM(N80,R80,V80,AD80,AH80,AL80,AP80,AT80,AX80,BB80,BF80,BJ80,BO80)</f>
      </c>
      <c r="I80" s="52"/>
      <c r="J80" s="52"/>
      <c r="K80" s="52"/>
      <c r="L80" s="53"/>
      <c r="M80" s="52"/>
      <c r="N80" s="52"/>
      <c r="O80" s="54"/>
      <c r="P80" s="52"/>
      <c r="Q80" s="51"/>
      <c r="R80" s="55"/>
      <c r="S80" s="54"/>
      <c r="T80" s="52"/>
      <c r="U80" s="52"/>
      <c r="V80" s="55"/>
      <c r="W80" s="54"/>
      <c r="X80" s="51"/>
      <c r="Y80" s="51"/>
      <c r="Z80" s="55"/>
      <c r="AA80" s="54"/>
      <c r="AB80" s="52"/>
      <c r="AC80" s="51"/>
      <c r="AD80" s="56"/>
      <c r="AE80" s="57"/>
      <c r="AF80" s="51"/>
      <c r="AG80" s="51"/>
      <c r="AH80" s="55"/>
      <c r="AI80" s="54"/>
      <c r="AJ80" s="52"/>
      <c r="AK80" s="52"/>
      <c r="AL80" s="55"/>
      <c r="AM80" s="54"/>
      <c r="AN80" s="51"/>
      <c r="AO80" s="51"/>
      <c r="AP80" s="55"/>
      <c r="AQ80" s="54"/>
      <c r="AR80" s="52"/>
      <c r="AS80" s="52"/>
      <c r="AT80" s="55"/>
      <c r="AU80" s="54"/>
      <c r="AV80" s="51"/>
      <c r="AW80" s="58"/>
      <c r="AX80" s="51"/>
      <c r="AY80" s="54"/>
      <c r="AZ80" s="51"/>
      <c r="BA80" s="52"/>
      <c r="BB80" s="52">
        <v>6027</v>
      </c>
      <c r="BC80" s="62" t="s">
        <v>346</v>
      </c>
      <c r="BD80" s="51"/>
      <c r="BE80" s="52"/>
      <c r="BF80" s="52">
        <v>25467.83</v>
      </c>
      <c r="BG80" s="62" t="s">
        <v>347</v>
      </c>
      <c r="BH80" s="52"/>
      <c r="BI80" s="80"/>
      <c r="BJ80" s="52"/>
      <c r="BK80" s="50"/>
      <c r="BL80" s="51"/>
      <c r="BM80" s="51"/>
      <c r="BN80" s="51"/>
      <c r="BO80" s="52"/>
      <c r="BP80" s="50"/>
      <c r="BQ80" s="51"/>
      <c r="BR80" s="51"/>
      <c r="BS80" s="60"/>
      <c r="BT80" s="52"/>
      <c r="BU80" s="50"/>
      <c r="BV80" s="51"/>
      <c r="BW80" s="51"/>
      <c r="BX80" s="60"/>
      <c r="BY80" s="52"/>
      <c r="BZ80" s="81"/>
      <c r="CA80" s="51"/>
      <c r="CB80" s="51"/>
      <c r="CC80" s="61"/>
      <c r="CD80" s="52"/>
      <c r="CE80" s="81"/>
      <c r="CF80" s="51"/>
      <c r="CG80" s="51"/>
      <c r="CH80" s="51"/>
      <c r="CI80" s="52"/>
      <c r="CJ80" s="81"/>
      <c r="CK80" s="51"/>
      <c r="CL80" s="51"/>
      <c r="CM80" s="60"/>
      <c r="CN80" s="52"/>
      <c r="CO80" s="81"/>
      <c r="CP80" s="51"/>
      <c r="CQ80" s="60"/>
      <c r="CR80" s="60"/>
      <c r="CS80" s="52"/>
      <c r="CT80" s="81"/>
      <c r="CU80" s="51"/>
      <c r="CV80" s="51"/>
      <c r="CW80" s="51"/>
      <c r="CX80" s="52"/>
      <c r="CY80" s="81"/>
      <c r="CZ80" s="60"/>
      <c r="DA80" s="60"/>
      <c r="DB80" s="60"/>
      <c r="DC80" s="54"/>
    </row>
    <row x14ac:dyDescent="0.25" r="81" customHeight="1" ht="18">
      <c r="A81" s="73" t="s">
        <v>348</v>
      </c>
      <c r="B81" s="74"/>
      <c r="C81" s="75"/>
      <c r="D81" s="74"/>
      <c r="E81" s="74"/>
      <c r="F81" s="74"/>
      <c r="G81" s="74"/>
      <c r="H81" s="74"/>
      <c r="I81" s="74"/>
      <c r="J81" s="74"/>
      <c r="K81" s="38"/>
      <c r="L81" s="39"/>
      <c r="M81" s="38"/>
      <c r="N81" s="40"/>
      <c r="O81" s="41"/>
      <c r="P81" s="40"/>
      <c r="Q81" s="40"/>
      <c r="R81" s="42"/>
      <c r="S81" s="41"/>
      <c r="T81" s="40"/>
      <c r="U81" s="40"/>
      <c r="V81" s="42"/>
      <c r="W81" s="41"/>
      <c r="X81" s="40"/>
      <c r="Y81" s="40"/>
      <c r="Z81" s="42"/>
      <c r="AA81" s="41"/>
      <c r="AB81" s="40"/>
      <c r="AC81" s="40"/>
      <c r="AD81" s="43"/>
      <c r="AE81" s="44"/>
      <c r="AF81" s="40"/>
      <c r="AG81" s="40"/>
      <c r="AH81" s="42"/>
      <c r="AI81" s="41"/>
      <c r="AJ81" s="40"/>
      <c r="AK81" s="40"/>
      <c r="AL81" s="42"/>
      <c r="AM81" s="41"/>
      <c r="AN81" s="40"/>
      <c r="AO81" s="40"/>
      <c r="AP81" s="42"/>
      <c r="AQ81" s="41"/>
      <c r="AR81" s="40"/>
      <c r="AS81" s="40"/>
      <c r="AT81" s="42"/>
      <c r="AU81" s="41"/>
      <c r="AV81" s="40"/>
      <c r="AW81" s="77"/>
      <c r="AX81" s="40"/>
      <c r="AY81" s="41"/>
      <c r="AZ81" s="40"/>
      <c r="BA81" s="40"/>
      <c r="BB81" s="40"/>
      <c r="BC81" s="41"/>
      <c r="BD81" s="40"/>
      <c r="BE81" s="40"/>
      <c r="BF81" s="40"/>
      <c r="BG81" s="41"/>
      <c r="BH81" s="40"/>
      <c r="BI81" s="40"/>
      <c r="BJ81" s="40"/>
      <c r="BK81" s="45"/>
      <c r="BL81" s="40"/>
      <c r="BM81" s="40"/>
      <c r="BN81" s="40"/>
      <c r="BO81" s="40"/>
      <c r="BP81" s="45"/>
      <c r="BQ81" s="40"/>
      <c r="BR81" s="40"/>
      <c r="BS81" s="46"/>
      <c r="BT81" s="45"/>
      <c r="BU81" s="45"/>
      <c r="BV81" s="40"/>
      <c r="BW81" s="40"/>
      <c r="BX81" s="46"/>
      <c r="BY81" s="40"/>
      <c r="BZ81" s="46"/>
      <c r="CA81" s="40"/>
      <c r="CB81" s="40"/>
      <c r="CC81" s="47"/>
      <c r="CD81" s="47"/>
      <c r="CE81" s="46"/>
      <c r="CF81" s="40"/>
      <c r="CG81" s="40"/>
      <c r="CH81" s="40"/>
      <c r="CI81" s="40"/>
      <c r="CJ81" s="46"/>
      <c r="CK81" s="40"/>
      <c r="CL81" s="40"/>
      <c r="CM81" s="46"/>
      <c r="CN81" s="46"/>
      <c r="CO81" s="46"/>
      <c r="CP81" s="40"/>
      <c r="CQ81" s="40"/>
      <c r="CR81" s="46"/>
      <c r="CS81" s="40"/>
      <c r="CT81" s="46"/>
      <c r="CU81" s="40"/>
      <c r="CV81" s="40"/>
      <c r="CW81" s="40"/>
      <c r="CX81" s="40"/>
      <c r="CY81" s="46"/>
      <c r="CZ81" s="46"/>
      <c r="DA81" s="40"/>
      <c r="DB81" s="46"/>
      <c r="DC81" s="48"/>
    </row>
    <row x14ac:dyDescent="0.25" r="82" customHeight="1" ht="18">
      <c r="A82" s="50"/>
      <c r="B82" s="50"/>
      <c r="C82" s="51"/>
      <c r="D82" s="52"/>
      <c r="E82" s="52"/>
      <c r="F82" s="52"/>
      <c r="G82" s="52"/>
      <c r="H82" s="52"/>
      <c r="I82" s="52"/>
      <c r="J82" s="52"/>
      <c r="K82" s="52"/>
      <c r="L82" s="53"/>
      <c r="M82" s="52"/>
      <c r="N82" s="52"/>
      <c r="O82" s="54"/>
      <c r="P82" s="52"/>
      <c r="Q82" s="51"/>
      <c r="R82" s="55"/>
      <c r="S82" s="54"/>
      <c r="T82" s="52"/>
      <c r="U82" s="52"/>
      <c r="V82" s="55"/>
      <c r="W82" s="54"/>
      <c r="X82" s="51"/>
      <c r="Y82" s="51"/>
      <c r="Z82" s="55"/>
      <c r="AA82" s="54"/>
      <c r="AB82" s="52"/>
      <c r="AC82" s="51"/>
      <c r="AD82" s="56"/>
      <c r="AE82" s="57"/>
      <c r="AF82" s="51"/>
      <c r="AG82" s="51"/>
      <c r="AH82" s="55"/>
      <c r="AI82" s="54"/>
      <c r="AJ82" s="52"/>
      <c r="AK82" s="52"/>
      <c r="AL82" s="55"/>
      <c r="AM82" s="54"/>
      <c r="AN82" s="51"/>
      <c r="AO82" s="51"/>
      <c r="AP82" s="55"/>
      <c r="AQ82" s="54"/>
      <c r="AR82" s="52"/>
      <c r="AS82" s="52"/>
      <c r="AT82" s="55"/>
      <c r="AU82" s="54"/>
      <c r="AV82" s="51"/>
      <c r="AW82" s="58"/>
      <c r="AX82" s="51"/>
      <c r="AY82" s="54"/>
      <c r="AZ82" s="51"/>
      <c r="BA82" s="51"/>
      <c r="BB82" s="51"/>
      <c r="BC82" s="54"/>
      <c r="BD82" s="51"/>
      <c r="BE82" s="51"/>
      <c r="BF82" s="51"/>
      <c r="BG82" s="54"/>
      <c r="BH82" s="51"/>
      <c r="BI82" s="51"/>
      <c r="BJ82" s="51"/>
      <c r="BK82" s="59"/>
      <c r="BL82" s="51"/>
      <c r="BM82" s="51"/>
      <c r="BN82" s="51"/>
      <c r="BO82" s="51"/>
      <c r="BP82" s="59"/>
      <c r="BQ82" s="51"/>
      <c r="BR82" s="51"/>
      <c r="BS82" s="60"/>
      <c r="BT82" s="59"/>
      <c r="BU82" s="59"/>
      <c r="BV82" s="51"/>
      <c r="BW82" s="51"/>
      <c r="BX82" s="60"/>
      <c r="BY82" s="51"/>
      <c r="BZ82" s="60"/>
      <c r="CA82" s="51"/>
      <c r="CB82" s="51"/>
      <c r="CC82" s="61"/>
      <c r="CD82" s="61"/>
      <c r="CE82" s="60"/>
      <c r="CF82" s="51"/>
      <c r="CG82" s="51"/>
      <c r="CH82" s="51"/>
      <c r="CI82" s="51"/>
      <c r="CJ82" s="60"/>
      <c r="CK82" s="51"/>
      <c r="CL82" s="51"/>
      <c r="CM82" s="60"/>
      <c r="CN82" s="60"/>
      <c r="CO82" s="60"/>
      <c r="CP82" s="51"/>
      <c r="CQ82" s="60"/>
      <c r="CR82" s="60"/>
      <c r="CS82" s="51"/>
      <c r="CT82" s="60"/>
      <c r="CU82" s="51"/>
      <c r="CV82" s="51"/>
      <c r="CW82" s="51"/>
      <c r="CX82" s="51"/>
      <c r="CY82" s="60"/>
      <c r="CZ82" s="60"/>
      <c r="DA82" s="60"/>
      <c r="DB82" s="60"/>
      <c r="DC82" s="54"/>
    </row>
    <row x14ac:dyDescent="0.25" r="83" customHeight="1" ht="18">
      <c r="A83" s="50">
        <v>7700040767</v>
      </c>
      <c r="B83" s="62" t="s">
        <v>349</v>
      </c>
      <c r="C83" s="52">
        <v>1899669.8699999999</v>
      </c>
      <c r="D83" s="52">
        <v>1904426</v>
      </c>
      <c r="E83" s="52"/>
      <c r="F83" s="52">
        <f>C83-G83</f>
      </c>
      <c r="G83" s="63">
        <f>SUM(N83,R83,V83,Z83,AD83,AH83,AL83,AP83,AT83,AX83,BB83,BF83,BJ83)</f>
      </c>
      <c r="H83" s="63">
        <f>SUM(N83,R83,V83,AD83,AH83,AL83,AP83,AT83,AX83,BB83,BF83,BJ83,BO83)</f>
      </c>
      <c r="I83" s="52">
        <f>BH83</f>
      </c>
      <c r="J83" s="64">
        <f>D83-G83</f>
      </c>
      <c r="K83" s="52">
        <f>SUM(M83-G83)</f>
      </c>
      <c r="L83" s="53">
        <f>D83-M83</f>
      </c>
      <c r="M83" s="52">
        <f>SUM(P83,T83,X83,AB83,AF83,AJ83,AN83,AR83,AV83,AZ83,BD83,BH83,BL83)</f>
      </c>
      <c r="N83" s="52"/>
      <c r="O83" s="62"/>
      <c r="P83" s="52"/>
      <c r="Q83" s="52"/>
      <c r="R83" s="55">
        <f>1289990.09+25525.5</f>
      </c>
      <c r="S83" s="68" t="s">
        <v>350</v>
      </c>
      <c r="T83" s="52">
        <v>101107</v>
      </c>
      <c r="U83" s="52">
        <f>T83-V83</f>
      </c>
      <c r="V83" s="55">
        <f>149999.43+125232.68</f>
      </c>
      <c r="W83" s="68" t="s">
        <v>351</v>
      </c>
      <c r="X83" s="52">
        <v>313678</v>
      </c>
      <c r="Y83" s="52">
        <f>X83-Z83</f>
      </c>
      <c r="Z83" s="55">
        <f>-1745.38+313667.65</f>
      </c>
      <c r="AA83" s="68" t="s">
        <v>352</v>
      </c>
      <c r="AB83" s="52"/>
      <c r="AC83" s="51"/>
      <c r="AD83" s="56"/>
      <c r="AE83" s="57"/>
      <c r="AF83" s="51"/>
      <c r="AG83" s="51"/>
      <c r="AH83" s="55"/>
      <c r="AI83" s="54"/>
      <c r="AJ83" s="52"/>
      <c r="AK83" s="52"/>
      <c r="AL83" s="55"/>
      <c r="AM83" s="54"/>
      <c r="AN83" s="51"/>
      <c r="AO83" s="51"/>
      <c r="AP83" s="55">
        <v>-3000.1</v>
      </c>
      <c r="AQ83" s="62" t="s">
        <v>353</v>
      </c>
      <c r="AR83" s="52"/>
      <c r="AS83" s="52"/>
      <c r="AT83" s="55"/>
      <c r="AU83" s="54"/>
      <c r="AV83" s="51"/>
      <c r="AW83" s="58"/>
      <c r="AX83" s="51"/>
      <c r="AY83" s="54"/>
      <c r="AZ83" s="51"/>
      <c r="BA83" s="51"/>
      <c r="BB83" s="51"/>
      <c r="BC83" s="54"/>
      <c r="BD83" s="51"/>
      <c r="BE83" s="51"/>
      <c r="BF83" s="51"/>
      <c r="BG83" s="54"/>
      <c r="BH83" s="51"/>
      <c r="BI83" s="51"/>
      <c r="BJ83" s="51"/>
      <c r="BK83" s="59"/>
      <c r="BL83" s="51"/>
      <c r="BM83" s="51"/>
      <c r="BN83" s="51"/>
      <c r="BO83" s="51"/>
      <c r="BP83" s="59"/>
      <c r="BQ83" s="51"/>
      <c r="BR83" s="51"/>
      <c r="BS83" s="60"/>
      <c r="BT83" s="59"/>
      <c r="BU83" s="59"/>
      <c r="BV83" s="51"/>
      <c r="BW83" s="51"/>
      <c r="BX83" s="60"/>
      <c r="BY83" s="51"/>
      <c r="BZ83" s="60"/>
      <c r="CA83" s="51"/>
      <c r="CB83" s="51"/>
      <c r="CC83" s="61"/>
      <c r="CD83" s="61"/>
      <c r="CE83" s="60"/>
      <c r="CF83" s="51"/>
      <c r="CG83" s="51"/>
      <c r="CH83" s="51"/>
      <c r="CI83" s="51"/>
      <c r="CJ83" s="60"/>
      <c r="CK83" s="51"/>
      <c r="CL83" s="51"/>
      <c r="CM83" s="60"/>
      <c r="CN83" s="60"/>
      <c r="CO83" s="60"/>
      <c r="CP83" s="51"/>
      <c r="CQ83" s="60"/>
      <c r="CR83" s="60"/>
      <c r="CS83" s="51"/>
      <c r="CT83" s="60"/>
      <c r="CU83" s="51"/>
      <c r="CV83" s="51"/>
      <c r="CW83" s="51"/>
      <c r="CX83" s="51"/>
      <c r="CY83" s="60"/>
      <c r="CZ83" s="60"/>
      <c r="DA83" s="60"/>
      <c r="DB83" s="60"/>
      <c r="DC83" s="72" t="s">
        <v>354</v>
      </c>
    </row>
    <row x14ac:dyDescent="0.25" r="84" customHeight="1" ht="18">
      <c r="A84" s="50">
        <v>7700040763</v>
      </c>
      <c r="B84" s="62" t="s">
        <v>355</v>
      </c>
      <c r="C84" s="52">
        <v>246041.343</v>
      </c>
      <c r="D84" s="52">
        <v>250000</v>
      </c>
      <c r="E84" s="52"/>
      <c r="F84" s="52">
        <f>C84-G84</f>
      </c>
      <c r="G84" s="63">
        <f>SUM(N84,R84,V84,Z84,AD84,AH84,AL84,AP84,AT84,AX84,BB84,BF84,BJ84)</f>
      </c>
      <c r="H84" s="63">
        <f>SUM(N84,R84,V84,AD84,AH84,AL84,AP84,AT84,AX84,BB84,BF84,BJ84,BO84)</f>
      </c>
      <c r="I84" s="52">
        <f>BH84</f>
      </c>
      <c r="J84" s="64">
        <f>D84-G84</f>
      </c>
      <c r="K84" s="79">
        <f>SUM(M84-G84)</f>
      </c>
      <c r="L84" s="53">
        <f>D84-M84</f>
      </c>
      <c r="M84" s="52">
        <f>SUM(P84,T84,X84,AB84,AF84,AJ84,AN84,AR84,AV84,AZ84,BD84,BH84,BL84)</f>
      </c>
      <c r="N84" s="52"/>
      <c r="O84" s="62"/>
      <c r="P84" s="52"/>
      <c r="Q84" s="52"/>
      <c r="R84" s="55">
        <v>4000</v>
      </c>
      <c r="S84" s="62" t="s">
        <v>356</v>
      </c>
      <c r="T84" s="52">
        <v>64000</v>
      </c>
      <c r="U84" s="52">
        <f>T84-V84</f>
      </c>
      <c r="V84" s="55">
        <v>37596.7</v>
      </c>
      <c r="W84" s="62" t="s">
        <v>357</v>
      </c>
      <c r="X84" s="51"/>
      <c r="Y84" s="51"/>
      <c r="Z84" s="55">
        <f>-1544.53+40475.55+166634.69-1121.07</f>
      </c>
      <c r="AA84" s="68" t="s">
        <v>358</v>
      </c>
      <c r="AB84" s="52"/>
      <c r="AC84" s="51"/>
      <c r="AD84" s="56"/>
      <c r="AE84" s="57"/>
      <c r="AF84" s="51"/>
      <c r="AG84" s="51"/>
      <c r="AH84" s="55"/>
      <c r="AI84" s="54"/>
      <c r="AJ84" s="52"/>
      <c r="AK84" s="52"/>
      <c r="AL84" s="55"/>
      <c r="AM84" s="54"/>
      <c r="AN84" s="51"/>
      <c r="AO84" s="51"/>
      <c r="AP84" s="55"/>
      <c r="AQ84" s="54"/>
      <c r="AR84" s="52"/>
      <c r="AS84" s="52"/>
      <c r="AT84" s="55"/>
      <c r="AU84" s="54"/>
      <c r="AV84" s="51"/>
      <c r="AW84" s="58"/>
      <c r="AX84" s="51"/>
      <c r="AY84" s="54"/>
      <c r="AZ84" s="51"/>
      <c r="BA84" s="51"/>
      <c r="BB84" s="51"/>
      <c r="BC84" s="54"/>
      <c r="BD84" s="51"/>
      <c r="BE84" s="51"/>
      <c r="BF84" s="51"/>
      <c r="BG84" s="54"/>
      <c r="BH84" s="51"/>
      <c r="BI84" s="51"/>
      <c r="BJ84" s="51"/>
      <c r="BK84" s="59"/>
      <c r="BL84" s="51"/>
      <c r="BM84" s="51"/>
      <c r="BN84" s="51"/>
      <c r="BO84" s="51"/>
      <c r="BP84" s="59"/>
      <c r="BQ84" s="51"/>
      <c r="BR84" s="51"/>
      <c r="BS84" s="60"/>
      <c r="BT84" s="59"/>
      <c r="BU84" s="59"/>
      <c r="BV84" s="51"/>
      <c r="BW84" s="51"/>
      <c r="BX84" s="60"/>
      <c r="BY84" s="51"/>
      <c r="BZ84" s="60"/>
      <c r="CA84" s="51"/>
      <c r="CB84" s="51"/>
      <c r="CC84" s="61"/>
      <c r="CD84" s="61"/>
      <c r="CE84" s="60"/>
      <c r="CF84" s="51"/>
      <c r="CG84" s="51"/>
      <c r="CH84" s="51"/>
      <c r="CI84" s="51"/>
      <c r="CJ84" s="60"/>
      <c r="CK84" s="51"/>
      <c r="CL84" s="51"/>
      <c r="CM84" s="60"/>
      <c r="CN84" s="60"/>
      <c r="CO84" s="60"/>
      <c r="CP84" s="51"/>
      <c r="CQ84" s="60"/>
      <c r="CR84" s="60"/>
      <c r="CS84" s="51"/>
      <c r="CT84" s="60"/>
      <c r="CU84" s="51"/>
      <c r="CV84" s="51"/>
      <c r="CW84" s="51"/>
      <c r="CX84" s="51"/>
      <c r="CY84" s="60"/>
      <c r="CZ84" s="60"/>
      <c r="DA84" s="60"/>
      <c r="DB84" s="60"/>
      <c r="DC84" s="72" t="s">
        <v>359</v>
      </c>
    </row>
    <row x14ac:dyDescent="0.25" r="85" customHeight="1" ht="21.75">
      <c r="A85" s="50">
        <v>7700040435</v>
      </c>
      <c r="B85" s="62" t="s">
        <v>360</v>
      </c>
      <c r="C85" s="52">
        <v>31412</v>
      </c>
      <c r="D85" s="52">
        <v>31413</v>
      </c>
      <c r="E85" s="52"/>
      <c r="F85" s="52">
        <f>C85-D85</f>
      </c>
      <c r="G85" s="63">
        <f>SUM(N85,R85,V85,Z85,AD85,AH85,AL85,AP85,AT85,AX85,BB85,BF85,BJ85)</f>
      </c>
      <c r="H85" s="63">
        <f>SUM(N85,R85,V85,AD85,AH85,AL85,AP85,AT85,AX85,BB85,BF85,BJ85,BO85)</f>
      </c>
      <c r="I85" s="52">
        <f>BH85</f>
      </c>
      <c r="J85" s="64">
        <f>D85-G85</f>
      </c>
      <c r="K85" s="52">
        <f>SUM(M85-G85)</f>
      </c>
      <c r="L85" s="53">
        <f>D85-M85</f>
      </c>
      <c r="M85" s="52">
        <f>SUM(P85,T85,X85,AB85,AF85,AJ85,AN85,AR85,AV85,AZ85,BD85,BH85,BL85)</f>
      </c>
      <c r="N85" s="52">
        <v>7853.25</v>
      </c>
      <c r="O85" s="62" t="s">
        <v>361</v>
      </c>
      <c r="P85" s="52"/>
      <c r="Q85" s="52"/>
      <c r="R85" s="55"/>
      <c r="S85" s="54"/>
      <c r="T85" s="52"/>
      <c r="U85" s="52"/>
      <c r="V85" s="55"/>
      <c r="W85" s="54"/>
      <c r="X85" s="51"/>
      <c r="Y85" s="51"/>
      <c r="Z85" s="55">
        <v>7853</v>
      </c>
      <c r="AA85" s="62" t="s">
        <v>362</v>
      </c>
      <c r="AB85" s="52"/>
      <c r="AC85" s="51"/>
      <c r="AD85" s="56"/>
      <c r="AE85" s="57"/>
      <c r="AF85" s="51"/>
      <c r="AG85" s="51"/>
      <c r="AH85" s="55"/>
      <c r="AI85" s="54"/>
      <c r="AJ85" s="52"/>
      <c r="AK85" s="52"/>
      <c r="AL85" s="55">
        <v>7853</v>
      </c>
      <c r="AM85" s="62" t="s">
        <v>363</v>
      </c>
      <c r="AN85" s="51"/>
      <c r="AO85" s="51"/>
      <c r="AP85" s="55"/>
      <c r="AQ85" s="54"/>
      <c r="AR85" s="52"/>
      <c r="AS85" s="52"/>
      <c r="AT85" s="55"/>
      <c r="AU85" s="54"/>
      <c r="AV85" s="51"/>
      <c r="AW85" s="58"/>
      <c r="AX85" s="52">
        <v>7853</v>
      </c>
      <c r="AY85" s="62" t="s">
        <v>364</v>
      </c>
      <c r="AZ85" s="51"/>
      <c r="BA85" s="51"/>
      <c r="BB85" s="51"/>
      <c r="BC85" s="54"/>
      <c r="BD85" s="51"/>
      <c r="BE85" s="51"/>
      <c r="BF85" s="51"/>
      <c r="BG85" s="54"/>
      <c r="BH85" s="51"/>
      <c r="BI85" s="51"/>
      <c r="BJ85" s="51"/>
      <c r="BK85" s="59"/>
      <c r="BL85" s="51"/>
      <c r="BM85" s="51"/>
      <c r="BN85" s="51"/>
      <c r="BO85" s="51"/>
      <c r="BP85" s="59"/>
      <c r="BQ85" s="51"/>
      <c r="BR85" s="51"/>
      <c r="BS85" s="60"/>
      <c r="BT85" s="59"/>
      <c r="BU85" s="59"/>
      <c r="BV85" s="51"/>
      <c r="BW85" s="51"/>
      <c r="BX85" s="60"/>
      <c r="BY85" s="51"/>
      <c r="BZ85" s="60"/>
      <c r="CA85" s="51"/>
      <c r="CB85" s="51"/>
      <c r="CC85" s="61"/>
      <c r="CD85" s="61"/>
      <c r="CE85" s="60"/>
      <c r="CF85" s="51"/>
      <c r="CG85" s="51"/>
      <c r="CH85" s="51"/>
      <c r="CI85" s="51"/>
      <c r="CJ85" s="60"/>
      <c r="CK85" s="51"/>
      <c r="CL85" s="51"/>
      <c r="CM85" s="60"/>
      <c r="CN85" s="60"/>
      <c r="CO85" s="60"/>
      <c r="CP85" s="51"/>
      <c r="CQ85" s="60"/>
      <c r="CR85" s="60"/>
      <c r="CS85" s="51"/>
      <c r="CT85" s="60"/>
      <c r="CU85" s="51"/>
      <c r="CV85" s="51"/>
      <c r="CW85" s="51"/>
      <c r="CX85" s="51"/>
      <c r="CY85" s="60"/>
      <c r="CZ85" s="60"/>
      <c r="DA85" s="60"/>
      <c r="DB85" s="60"/>
      <c r="DC85" s="54"/>
    </row>
    <row x14ac:dyDescent="0.25" r="86" customHeight="1" ht="21.75">
      <c r="A86" s="49" t="s">
        <v>317</v>
      </c>
      <c r="B86" s="62" t="s">
        <v>365</v>
      </c>
      <c r="C86" s="52">
        <v>2212210</v>
      </c>
      <c r="D86" s="52">
        <v>2212210</v>
      </c>
      <c r="E86" s="52"/>
      <c r="F86" s="52">
        <f>C86-D86</f>
      </c>
      <c r="G86" s="63">
        <f>SUM(N86,R86,V86,Z86,AD86,AH86,AL86,AP86,AT86,AX86,BB86,BF86,BJ86)</f>
      </c>
      <c r="H86" s="63">
        <f>SUM(N86,R86,V86,AD86,AH86,AL86,AP86,AT86,AX86,BB86,BF86,BJ86,BO86)</f>
      </c>
      <c r="I86" s="52">
        <f>BH86</f>
      </c>
      <c r="J86" s="52">
        <f>D86-G86</f>
      </c>
      <c r="K86" s="79">
        <f>SUM(M86-G86)</f>
      </c>
      <c r="L86" s="53">
        <f>D86-M86</f>
      </c>
      <c r="M86" s="52">
        <f>SUM(P86,T86,X86,AB86,AF86,AJ86,AN86,AR86,AV86,AZ86,BD86,BH86,BL86)</f>
      </c>
      <c r="N86" s="52">
        <v>184166.95</v>
      </c>
      <c r="O86" s="62" t="s">
        <v>366</v>
      </c>
      <c r="P86" s="52">
        <v>5184.05</v>
      </c>
      <c r="Q86" s="52">
        <f>P86-R86</f>
      </c>
      <c r="R86" s="55">
        <v>184166.95</v>
      </c>
      <c r="S86" s="62" t="s">
        <v>367</v>
      </c>
      <c r="T86" s="52"/>
      <c r="U86" s="52"/>
      <c r="V86" s="55">
        <f>184166.95</f>
      </c>
      <c r="W86" s="68" t="s">
        <v>368</v>
      </c>
      <c r="X86" s="51"/>
      <c r="Y86" s="51"/>
      <c r="Z86" s="55">
        <v>184166.95</v>
      </c>
      <c r="AA86" s="62" t="s">
        <v>369</v>
      </c>
      <c r="AB86" s="52"/>
      <c r="AC86" s="51"/>
      <c r="AD86" s="56">
        <v>184166.95</v>
      </c>
      <c r="AE86" s="57" t="s">
        <v>370</v>
      </c>
      <c r="AF86" s="51"/>
      <c r="AG86" s="51"/>
      <c r="AH86" s="55">
        <v>184166.95</v>
      </c>
      <c r="AI86" s="62" t="s">
        <v>371</v>
      </c>
      <c r="AJ86" s="52"/>
      <c r="AK86" s="52"/>
      <c r="AL86" s="55">
        <v>184166.95</v>
      </c>
      <c r="AM86" s="62" t="s">
        <v>295</v>
      </c>
      <c r="AN86" s="51"/>
      <c r="AO86" s="51"/>
      <c r="AP86" s="55">
        <v>184166.1</v>
      </c>
      <c r="AQ86" s="62" t="s">
        <v>372</v>
      </c>
      <c r="AR86" s="52"/>
      <c r="AS86" s="52"/>
      <c r="AT86" s="55">
        <v>184166.1</v>
      </c>
      <c r="AU86" s="62" t="s">
        <v>373</v>
      </c>
      <c r="AV86" s="51"/>
      <c r="AW86" s="58"/>
      <c r="AX86" s="52">
        <v>184166.1</v>
      </c>
      <c r="AY86" s="62" t="s">
        <v>374</v>
      </c>
      <c r="AZ86" s="51"/>
      <c r="BA86" s="51"/>
      <c r="BB86" s="52">
        <v>184166.1</v>
      </c>
      <c r="BC86" s="62" t="s">
        <v>375</v>
      </c>
      <c r="BD86" s="51"/>
      <c r="BE86" s="51"/>
      <c r="BF86" s="52">
        <v>184166.95</v>
      </c>
      <c r="BG86" s="62" t="s">
        <v>376</v>
      </c>
      <c r="BH86" s="99">
        <v>2210</v>
      </c>
      <c r="BI86" s="51"/>
      <c r="BJ86" s="51"/>
      <c r="BK86" s="59"/>
      <c r="BL86" s="52">
        <v>0</v>
      </c>
      <c r="BM86" s="52">
        <f>SUM(BJ86+BL86)</f>
      </c>
      <c r="BN86" s="51"/>
      <c r="BO86" s="51"/>
      <c r="BP86" s="59"/>
      <c r="BQ86" s="52"/>
      <c r="BR86" s="51"/>
      <c r="BS86" s="60"/>
      <c r="BT86" s="59"/>
      <c r="BU86" s="59"/>
      <c r="BV86" s="52"/>
      <c r="BW86" s="51"/>
      <c r="BX86" s="60"/>
      <c r="BY86" s="51"/>
      <c r="BZ86" s="60"/>
      <c r="CA86" s="52"/>
      <c r="CB86" s="51"/>
      <c r="CC86" s="61"/>
      <c r="CD86" s="61"/>
      <c r="CE86" s="60"/>
      <c r="CF86" s="52"/>
      <c r="CG86" s="51"/>
      <c r="CH86" s="51"/>
      <c r="CI86" s="51"/>
      <c r="CJ86" s="60"/>
      <c r="CK86" s="52"/>
      <c r="CL86" s="51"/>
      <c r="CM86" s="60"/>
      <c r="CN86" s="60"/>
      <c r="CO86" s="60"/>
      <c r="CP86" s="52"/>
      <c r="CQ86" s="60"/>
      <c r="CR86" s="60"/>
      <c r="CS86" s="51"/>
      <c r="CT86" s="60"/>
      <c r="CU86" s="52"/>
      <c r="CV86" s="51"/>
      <c r="CW86" s="51"/>
      <c r="CX86" s="51"/>
      <c r="CY86" s="60"/>
      <c r="CZ86" s="52"/>
      <c r="DA86" s="60"/>
      <c r="DB86" s="60"/>
      <c r="DC86" s="72" t="s">
        <v>377</v>
      </c>
    </row>
    <row x14ac:dyDescent="0.25" r="87" customHeight="1" ht="21.75">
      <c r="A87" s="116">
        <v>7700041811</v>
      </c>
      <c r="B87" s="83" t="s">
        <v>378</v>
      </c>
      <c r="C87" s="85">
        <v>4888.18</v>
      </c>
      <c r="D87" s="85">
        <v>5000</v>
      </c>
      <c r="E87" s="52"/>
      <c r="F87" s="85">
        <f>C87-D87</f>
      </c>
      <c r="G87" s="113">
        <f>SUM(N87,R87,V87,Z87,AD87,AH87,AL87,AP87,AT87,AX87,BB87,BF87,BB88,BF88)</f>
      </c>
      <c r="H87" s="63">
        <f>SUM(N87,R87,V87,AD87,AH87,AL87,AP87,AT87,AX87,BB87,BF87,BJ87,BO87)</f>
      </c>
      <c r="I87" s="52">
        <f>BH87</f>
      </c>
      <c r="J87" s="117">
        <f>D87-G87</f>
      </c>
      <c r="K87" s="52"/>
      <c r="L87" s="52"/>
      <c r="M87" s="52"/>
      <c r="N87" s="52"/>
      <c r="O87" s="54"/>
      <c r="P87" s="51"/>
      <c r="Q87" s="51"/>
      <c r="R87" s="55"/>
      <c r="S87" s="54"/>
      <c r="T87" s="52"/>
      <c r="U87" s="52"/>
      <c r="V87" s="55"/>
      <c r="W87" s="54"/>
      <c r="X87" s="51"/>
      <c r="Y87" s="51"/>
      <c r="Z87" s="51"/>
      <c r="AA87" s="54"/>
      <c r="AB87" s="51"/>
      <c r="AC87" s="51"/>
      <c r="AD87" s="56"/>
      <c r="AE87" s="57"/>
      <c r="AF87" s="51"/>
      <c r="AG87" s="51"/>
      <c r="AH87" s="55"/>
      <c r="AI87" s="54"/>
      <c r="AJ87" s="52"/>
      <c r="AK87" s="52"/>
      <c r="AL87" s="55"/>
      <c r="AM87" s="54"/>
      <c r="AN87" s="51"/>
      <c r="AO87" s="51"/>
      <c r="AP87" s="55"/>
      <c r="AQ87" s="54"/>
      <c r="AR87" s="52"/>
      <c r="AS87" s="52"/>
      <c r="AT87" s="55"/>
      <c r="AU87" s="54"/>
      <c r="AV87" s="51"/>
      <c r="AW87" s="58"/>
      <c r="AX87" s="52">
        <v>3418.53</v>
      </c>
      <c r="AY87" s="62" t="s">
        <v>379</v>
      </c>
      <c r="AZ87" s="52"/>
      <c r="BA87" s="85">
        <f>SUM(AZ87-BB87-BB88)</f>
      </c>
      <c r="BB87" s="52">
        <v>495.21</v>
      </c>
      <c r="BC87" s="62" t="s">
        <v>380</v>
      </c>
      <c r="BD87" s="51"/>
      <c r="BE87" s="51"/>
      <c r="BF87" s="51"/>
      <c r="BG87" s="54"/>
      <c r="BH87" s="84"/>
      <c r="BI87" s="51"/>
      <c r="BJ87" s="51"/>
      <c r="BK87" s="59"/>
      <c r="BL87" s="51"/>
      <c r="BM87" s="51"/>
      <c r="BN87" s="51"/>
      <c r="BO87" s="51"/>
      <c r="BP87" s="59"/>
      <c r="BQ87" s="51"/>
      <c r="BR87" s="51"/>
      <c r="BS87" s="60"/>
      <c r="BT87" s="59"/>
      <c r="BU87" s="59"/>
      <c r="BV87" s="51"/>
      <c r="BW87" s="51"/>
      <c r="BX87" s="60"/>
      <c r="BY87" s="51"/>
      <c r="BZ87" s="60"/>
      <c r="CA87" s="51"/>
      <c r="CB87" s="51"/>
      <c r="CC87" s="61"/>
      <c r="CD87" s="61"/>
      <c r="CE87" s="60"/>
      <c r="CF87" s="51"/>
      <c r="CG87" s="51"/>
      <c r="CH87" s="51"/>
      <c r="CI87" s="51"/>
      <c r="CJ87" s="60"/>
      <c r="CK87" s="51"/>
      <c r="CL87" s="51"/>
      <c r="CM87" s="60"/>
      <c r="CN87" s="60"/>
      <c r="CO87" s="60"/>
      <c r="CP87" s="51"/>
      <c r="CQ87" s="60"/>
      <c r="CR87" s="60"/>
      <c r="CS87" s="51"/>
      <c r="CT87" s="60"/>
      <c r="CU87" s="51"/>
      <c r="CV87" s="51"/>
      <c r="CW87" s="51"/>
      <c r="CX87" s="51"/>
      <c r="CY87" s="60"/>
      <c r="CZ87" s="60"/>
      <c r="DA87" s="60"/>
      <c r="DB87" s="60"/>
      <c r="DC87" s="118" t="s">
        <v>381</v>
      </c>
    </row>
    <row x14ac:dyDescent="0.25" r="88" customHeight="1" ht="21.75">
      <c r="A88" s="119"/>
      <c r="B88" s="50"/>
      <c r="C88" s="52"/>
      <c r="D88" s="52"/>
      <c r="E88" s="52"/>
      <c r="F88" s="52"/>
      <c r="G88" s="63"/>
      <c r="H88" s="63">
        <f>SUM(N88,R88,V88,AD88,AH88,AL88,AP88,AT88,AX88,BB88,BF88,BJ88,BO88)</f>
      </c>
      <c r="I88" s="52">
        <f>BH88</f>
      </c>
      <c r="J88" s="64"/>
      <c r="K88" s="52"/>
      <c r="L88" s="52"/>
      <c r="M88" s="52"/>
      <c r="N88" s="52"/>
      <c r="O88" s="54"/>
      <c r="P88" s="51"/>
      <c r="Q88" s="51"/>
      <c r="R88" s="51"/>
      <c r="S88" s="54"/>
      <c r="T88" s="52"/>
      <c r="U88" s="52"/>
      <c r="V88" s="51"/>
      <c r="W88" s="54"/>
      <c r="X88" s="51"/>
      <c r="Y88" s="51"/>
      <c r="Z88" s="51"/>
      <c r="AA88" s="54"/>
      <c r="AB88" s="51"/>
      <c r="AC88" s="51"/>
      <c r="AD88" s="79"/>
      <c r="AE88" s="57"/>
      <c r="AF88" s="51"/>
      <c r="AG88" s="51"/>
      <c r="AH88" s="52"/>
      <c r="AI88" s="54"/>
      <c r="AJ88" s="52"/>
      <c r="AK88" s="52"/>
      <c r="AL88" s="51"/>
      <c r="AM88" s="54"/>
      <c r="AN88" s="51"/>
      <c r="AO88" s="51"/>
      <c r="AP88" s="52"/>
      <c r="AQ88" s="54"/>
      <c r="AR88" s="52"/>
      <c r="AS88" s="52"/>
      <c r="AT88" s="51"/>
      <c r="AU88" s="54"/>
      <c r="AV88" s="51"/>
      <c r="AW88" s="58"/>
      <c r="AX88" s="52"/>
      <c r="AY88" s="54"/>
      <c r="AZ88" s="52"/>
      <c r="BA88" s="52"/>
      <c r="BB88" s="52">
        <v>479.23</v>
      </c>
      <c r="BC88" s="62" t="s">
        <v>382</v>
      </c>
      <c r="BD88" s="51"/>
      <c r="BE88" s="51"/>
      <c r="BF88" s="52">
        <v>495.21</v>
      </c>
      <c r="BG88" s="62" t="s">
        <v>383</v>
      </c>
      <c r="BH88" s="79"/>
      <c r="BI88" s="51"/>
      <c r="BJ88" s="51"/>
      <c r="BK88" s="59"/>
      <c r="BL88" s="51"/>
      <c r="BM88" s="51"/>
      <c r="BN88" s="51"/>
      <c r="BO88" s="51"/>
      <c r="BP88" s="59"/>
      <c r="BQ88" s="51"/>
      <c r="BR88" s="51"/>
      <c r="BS88" s="60"/>
      <c r="BT88" s="59"/>
      <c r="BU88" s="59"/>
      <c r="BV88" s="51"/>
      <c r="BW88" s="51"/>
      <c r="BX88" s="60"/>
      <c r="BY88" s="51"/>
      <c r="BZ88" s="60"/>
      <c r="CA88" s="51"/>
      <c r="CB88" s="51"/>
      <c r="CC88" s="61"/>
      <c r="CD88" s="61"/>
      <c r="CE88" s="60"/>
      <c r="CF88" s="51"/>
      <c r="CG88" s="51"/>
      <c r="CH88" s="51"/>
      <c r="CI88" s="51"/>
      <c r="CJ88" s="60"/>
      <c r="CK88" s="51"/>
      <c r="CL88" s="51"/>
      <c r="CM88" s="60"/>
      <c r="CN88" s="60"/>
      <c r="CO88" s="60"/>
      <c r="CP88" s="51"/>
      <c r="CQ88" s="60"/>
      <c r="CR88" s="60"/>
      <c r="CS88" s="51"/>
      <c r="CT88" s="60"/>
      <c r="CU88" s="51"/>
      <c r="CV88" s="51"/>
      <c r="CW88" s="51"/>
      <c r="CX88" s="51"/>
      <c r="CY88" s="60"/>
      <c r="CZ88" s="60"/>
      <c r="DA88" s="60"/>
      <c r="DB88" s="60"/>
      <c r="DC88" s="72"/>
    </row>
    <row x14ac:dyDescent="0.25" r="89" customHeight="1" ht="21.75">
      <c r="A89" s="98">
        <v>7700044133</v>
      </c>
      <c r="B89" s="78" t="s">
        <v>384</v>
      </c>
      <c r="C89" s="51"/>
      <c r="D89" s="52">
        <v>14000</v>
      </c>
      <c r="E89" s="52"/>
      <c r="F89" s="52">
        <v>0</v>
      </c>
      <c r="G89" s="63">
        <f>SUM(N89,R89,V89,Z89,AD89,AH89,AL89,AP89,AT89,AX89,BB89,BF89)</f>
      </c>
      <c r="H89" s="63">
        <f>SUM(N89,R89,V89,AD89,AH89,AL89,AP89,AT89,AX89,BB89,BF89,BJ89,BO89)</f>
      </c>
      <c r="I89" s="52">
        <f>BH89</f>
      </c>
      <c r="J89" s="52">
        <f>D89-G89</f>
      </c>
      <c r="K89" s="52"/>
      <c r="L89" s="52"/>
      <c r="M89" s="52"/>
      <c r="N89" s="52"/>
      <c r="O89" s="54"/>
      <c r="P89" s="51"/>
      <c r="Q89" s="51"/>
      <c r="R89" s="51"/>
      <c r="S89" s="54"/>
      <c r="T89" s="52"/>
      <c r="U89" s="52"/>
      <c r="V89" s="51"/>
      <c r="W89" s="54"/>
      <c r="X89" s="51"/>
      <c r="Y89" s="51"/>
      <c r="Z89" s="51"/>
      <c r="AA89" s="54"/>
      <c r="AB89" s="51"/>
      <c r="AC89" s="51"/>
      <c r="AD89" s="79"/>
      <c r="AE89" s="57"/>
      <c r="AF89" s="51"/>
      <c r="AG89" s="51"/>
      <c r="AH89" s="52"/>
      <c r="AI89" s="54"/>
      <c r="AJ89" s="52"/>
      <c r="AK89" s="52"/>
      <c r="AL89" s="51"/>
      <c r="AM89" s="54"/>
      <c r="AN89" s="51"/>
      <c r="AO89" s="51"/>
      <c r="AP89" s="52"/>
      <c r="AQ89" s="54"/>
      <c r="AR89" s="52"/>
      <c r="AS89" s="52"/>
      <c r="AT89" s="52">
        <v>7000</v>
      </c>
      <c r="AU89" s="120" t="s">
        <v>385</v>
      </c>
      <c r="AV89" s="51"/>
      <c r="AW89" s="58"/>
      <c r="AX89" s="51"/>
      <c r="AY89" s="54"/>
      <c r="AZ89" s="51"/>
      <c r="BA89" s="51"/>
      <c r="BB89" s="51"/>
      <c r="BC89" s="54"/>
      <c r="BD89" s="51"/>
      <c r="BE89" s="51"/>
      <c r="BF89" s="51"/>
      <c r="BG89" s="54"/>
      <c r="BH89" s="99">
        <v>7000</v>
      </c>
      <c r="BI89" s="51"/>
      <c r="BJ89" s="51"/>
      <c r="BK89" s="59"/>
      <c r="BL89" s="52">
        <v>7000</v>
      </c>
      <c r="BM89" s="52">
        <f>SUM(BJ89+BL89)</f>
      </c>
      <c r="BN89" s="51"/>
      <c r="BO89" s="51"/>
      <c r="BP89" s="59"/>
      <c r="BQ89" s="52">
        <v>7000</v>
      </c>
      <c r="BR89" s="52">
        <v>7000</v>
      </c>
      <c r="BS89" s="60"/>
      <c r="BT89" s="50">
        <v>7000</v>
      </c>
      <c r="BU89" s="50">
        <v>819334</v>
      </c>
      <c r="BV89" s="52">
        <v>0</v>
      </c>
      <c r="BW89" s="52">
        <f>SUM(BT89+BV89)</f>
      </c>
      <c r="BX89" s="60"/>
      <c r="BY89" s="50"/>
      <c r="BZ89" s="60"/>
      <c r="CA89" s="52"/>
      <c r="CB89" s="51"/>
      <c r="CC89" s="61"/>
      <c r="CD89" s="50"/>
      <c r="CE89" s="60"/>
      <c r="CF89" s="52"/>
      <c r="CG89" s="51"/>
      <c r="CH89" s="51"/>
      <c r="CI89" s="50"/>
      <c r="CJ89" s="60"/>
      <c r="CK89" s="52"/>
      <c r="CL89" s="51"/>
      <c r="CM89" s="60"/>
      <c r="CN89" s="50"/>
      <c r="CO89" s="60"/>
      <c r="CP89" s="52"/>
      <c r="CQ89" s="60"/>
      <c r="CR89" s="60"/>
      <c r="CS89" s="50"/>
      <c r="CT89" s="60"/>
      <c r="CU89" s="52"/>
      <c r="CV89" s="51"/>
      <c r="CW89" s="51"/>
      <c r="CX89" s="50"/>
      <c r="CY89" s="60"/>
      <c r="CZ89" s="52"/>
      <c r="DA89" s="60"/>
      <c r="DB89" s="60"/>
      <c r="DC89" s="72" t="s">
        <v>386</v>
      </c>
    </row>
    <row x14ac:dyDescent="0.25" r="90" customHeight="1" ht="21.75">
      <c r="A90" s="121" t="s">
        <v>387</v>
      </c>
      <c r="B90" s="83" t="s">
        <v>388</v>
      </c>
      <c r="C90" s="85">
        <v>1458592</v>
      </c>
      <c r="D90" s="85">
        <v>1458192</v>
      </c>
      <c r="E90" s="52"/>
      <c r="F90" s="52">
        <f>C90-D90</f>
      </c>
      <c r="G90" s="113">
        <f>SUM(N90,R90,V90,Z90,AD90,AH90,AL90,AP90,AT90,AX90,BB90,BF90,BB91,BF91)</f>
      </c>
      <c r="H90" s="63">
        <f>SUM(N90,R90,V90,AD90,AH90,AL90,AP90,AT90,AX90,BB90,BF90,BJ90,BO90)</f>
      </c>
      <c r="I90" s="52">
        <f>BH90</f>
      </c>
      <c r="J90" s="85">
        <f>D90-G90</f>
      </c>
      <c r="K90" s="52"/>
      <c r="L90" s="52"/>
      <c r="M90" s="52"/>
      <c r="N90" s="52"/>
      <c r="O90" s="54"/>
      <c r="P90" s="51"/>
      <c r="Q90" s="51"/>
      <c r="R90" s="51"/>
      <c r="S90" s="54"/>
      <c r="T90" s="51"/>
      <c r="U90" s="51"/>
      <c r="V90" s="51"/>
      <c r="W90" s="54"/>
      <c r="X90" s="51"/>
      <c r="Y90" s="51"/>
      <c r="Z90" s="51"/>
      <c r="AA90" s="54"/>
      <c r="AB90" s="51"/>
      <c r="AC90" s="51"/>
      <c r="AD90" s="79"/>
      <c r="AE90" s="57"/>
      <c r="AF90" s="51"/>
      <c r="AG90" s="51"/>
      <c r="AH90" s="52"/>
      <c r="AI90" s="54"/>
      <c r="AJ90" s="52"/>
      <c r="AK90" s="52"/>
      <c r="AL90" s="51"/>
      <c r="AM90" s="54"/>
      <c r="AN90" s="51"/>
      <c r="AO90" s="51"/>
      <c r="AP90" s="52"/>
      <c r="AQ90" s="54"/>
      <c r="AR90" s="52"/>
      <c r="AS90" s="52"/>
      <c r="AT90" s="51"/>
      <c r="AU90" s="54"/>
      <c r="AV90" s="51"/>
      <c r="AW90" s="58"/>
      <c r="AX90" s="52">
        <v>661441.05</v>
      </c>
      <c r="AY90" s="62" t="s">
        <v>389</v>
      </c>
      <c r="AZ90" s="52">
        <v>222758.5</v>
      </c>
      <c r="BA90" s="85">
        <f>SUM(AZ90-BB90-BB91)</f>
      </c>
      <c r="BB90" s="52">
        <v>164913.23</v>
      </c>
      <c r="BC90" s="62" t="s">
        <v>390</v>
      </c>
      <c r="BD90" s="52">
        <v>52758.5</v>
      </c>
      <c r="BE90" s="52">
        <f>BD90-BF90-BF91</f>
      </c>
      <c r="BF90" s="52">
        <v>12762.75</v>
      </c>
      <c r="BG90" s="62" t="s">
        <v>391</v>
      </c>
      <c r="BH90" s="122">
        <v>150.86</v>
      </c>
      <c r="BI90" s="123"/>
      <c r="BJ90" s="124"/>
      <c r="BK90" s="125"/>
      <c r="BL90" s="85"/>
      <c r="BM90" s="85">
        <f>SUM(BJ90+BL90)</f>
      </c>
      <c r="BN90" s="51"/>
      <c r="BO90" s="124"/>
      <c r="BP90" s="125"/>
      <c r="BQ90" s="85"/>
      <c r="BR90" s="126"/>
      <c r="BS90" s="60"/>
      <c r="BT90" s="124"/>
      <c r="BU90" s="125"/>
      <c r="BV90" s="85"/>
      <c r="BW90" s="126"/>
      <c r="BX90" s="60"/>
      <c r="BY90" s="127">
        <v>-11072.8</v>
      </c>
      <c r="BZ90" s="128" t="s">
        <v>392</v>
      </c>
      <c r="CA90" s="84">
        <v>0</v>
      </c>
      <c r="CB90" s="84">
        <f>SUM(BY90+CA90)</f>
      </c>
      <c r="CC90" s="61"/>
      <c r="CD90" s="127"/>
      <c r="CE90" s="128"/>
      <c r="CF90" s="84"/>
      <c r="CG90" s="84"/>
      <c r="CH90" s="51"/>
      <c r="CI90" s="127"/>
      <c r="CJ90" s="128"/>
      <c r="CK90" s="84"/>
      <c r="CL90" s="84"/>
      <c r="CM90" s="60"/>
      <c r="CN90" s="127"/>
      <c r="CO90" s="128"/>
      <c r="CP90" s="84"/>
      <c r="CQ90" s="84"/>
      <c r="CR90" s="60"/>
      <c r="CS90" s="127"/>
      <c r="CT90" s="128"/>
      <c r="CU90" s="84"/>
      <c r="CV90" s="84"/>
      <c r="CW90" s="51"/>
      <c r="CX90" s="127"/>
      <c r="CY90" s="128"/>
      <c r="CZ90" s="84"/>
      <c r="DA90" s="84"/>
      <c r="DB90" s="60"/>
      <c r="DC90" s="54"/>
    </row>
    <row x14ac:dyDescent="0.25" r="91" customHeight="1" ht="21.75">
      <c r="A91" s="50"/>
      <c r="B91" s="50"/>
      <c r="C91" s="52"/>
      <c r="D91" s="52"/>
      <c r="E91" s="52"/>
      <c r="F91" s="52">
        <f>C91-D91</f>
      </c>
      <c r="G91" s="63"/>
      <c r="H91" s="63">
        <f>SUM(N91,R91,V91,AD91,AH91,AL91,AP91,AT91,AX91,BB91,BF91,BJ91,BO91)</f>
      </c>
      <c r="I91" s="52">
        <f>BH91</f>
      </c>
      <c r="J91" s="52"/>
      <c r="K91" s="52"/>
      <c r="L91" s="52"/>
      <c r="M91" s="52"/>
      <c r="N91" s="52"/>
      <c r="O91" s="54"/>
      <c r="P91" s="51"/>
      <c r="Q91" s="51"/>
      <c r="R91" s="51"/>
      <c r="S91" s="54"/>
      <c r="T91" s="51"/>
      <c r="U91" s="51"/>
      <c r="V91" s="51"/>
      <c r="W91" s="54"/>
      <c r="X91" s="51"/>
      <c r="Y91" s="51"/>
      <c r="Z91" s="51"/>
      <c r="AA91" s="54"/>
      <c r="AB91" s="51"/>
      <c r="AC91" s="51"/>
      <c r="AD91" s="79"/>
      <c r="AE91" s="57"/>
      <c r="AF91" s="51"/>
      <c r="AG91" s="51"/>
      <c r="AH91" s="51"/>
      <c r="AI91" s="54"/>
      <c r="AJ91" s="51"/>
      <c r="AK91" s="51"/>
      <c r="AL91" s="51"/>
      <c r="AM91" s="54"/>
      <c r="AN91" s="51"/>
      <c r="AO91" s="51"/>
      <c r="AP91" s="52"/>
      <c r="AQ91" s="54"/>
      <c r="AR91" s="52"/>
      <c r="AS91" s="52"/>
      <c r="AT91" s="51"/>
      <c r="AU91" s="54"/>
      <c r="AV91" s="51"/>
      <c r="AW91" s="51"/>
      <c r="AX91" s="51"/>
      <c r="AY91" s="54"/>
      <c r="AZ91" s="51"/>
      <c r="BA91" s="52"/>
      <c r="BB91" s="52">
        <v>150942.24</v>
      </c>
      <c r="BC91" s="62" t="s">
        <v>393</v>
      </c>
      <c r="BD91" s="51"/>
      <c r="BE91" s="51"/>
      <c r="BF91" s="52">
        <v>467981.87</v>
      </c>
      <c r="BG91" s="62" t="s">
        <v>394</v>
      </c>
      <c r="BH91" s="99"/>
      <c r="BI91" s="129"/>
      <c r="BJ91" s="102"/>
      <c r="BK91" s="103"/>
      <c r="BL91" s="52"/>
      <c r="BM91" s="52"/>
      <c r="BN91" s="51"/>
      <c r="BO91" s="102"/>
      <c r="BP91" s="103"/>
      <c r="BQ91" s="52"/>
      <c r="BR91" s="130"/>
      <c r="BS91" s="60"/>
      <c r="BT91" s="102"/>
      <c r="BU91" s="103"/>
      <c r="BV91" s="52"/>
      <c r="BW91" s="130"/>
      <c r="BX91" s="60"/>
      <c r="BY91" s="131"/>
      <c r="BZ91" s="132"/>
      <c r="CA91" s="79"/>
      <c r="CB91" s="79"/>
      <c r="CC91" s="61"/>
      <c r="CD91" s="131"/>
      <c r="CE91" s="132"/>
      <c r="CF91" s="79"/>
      <c r="CG91" s="79"/>
      <c r="CH91" s="51"/>
      <c r="CI91" s="131"/>
      <c r="CJ91" s="132"/>
      <c r="CK91" s="79"/>
      <c r="CL91" s="79"/>
      <c r="CM91" s="60"/>
      <c r="CN91" s="131"/>
      <c r="CO91" s="132"/>
      <c r="CP91" s="79"/>
      <c r="CQ91" s="79"/>
      <c r="CR91" s="60"/>
      <c r="CS91" s="131"/>
      <c r="CT91" s="132"/>
      <c r="CU91" s="79"/>
      <c r="CV91" s="79"/>
      <c r="CW91" s="51"/>
      <c r="CX91" s="131"/>
      <c r="CY91" s="132"/>
      <c r="CZ91" s="132"/>
      <c r="DA91" s="79"/>
      <c r="DB91" s="60"/>
      <c r="DC91" s="54"/>
    </row>
    <row x14ac:dyDescent="0.25" r="92" customHeight="1" ht="21.75">
      <c r="A92" s="50">
        <v>7700046515</v>
      </c>
      <c r="B92" s="62" t="s">
        <v>395</v>
      </c>
      <c r="C92" s="52">
        <v>20000</v>
      </c>
      <c r="D92" s="52">
        <v>20000</v>
      </c>
      <c r="E92" s="52"/>
      <c r="F92" s="52">
        <f>C92-D92</f>
      </c>
      <c r="G92" s="63">
        <f>SUM(N92,R92,V92,Z92,AD92,AH92,AL92,AP92,AT92,AX92,BB92,BF92)</f>
      </c>
      <c r="H92" s="63">
        <f>SUM(N92,R92,V92,AD92,AH92,AL92,AP92,AT92,AX92,BB92,BF92,BJ92,BO92)</f>
      </c>
      <c r="I92" s="52">
        <f>BH92</f>
      </c>
      <c r="J92" s="52">
        <f>D92-G92</f>
      </c>
      <c r="K92" s="52"/>
      <c r="L92" s="52"/>
      <c r="M92" s="52"/>
      <c r="N92" s="52"/>
      <c r="O92" s="54"/>
      <c r="P92" s="51"/>
      <c r="Q92" s="51"/>
      <c r="R92" s="51"/>
      <c r="S92" s="54"/>
      <c r="T92" s="51"/>
      <c r="U92" s="51"/>
      <c r="V92" s="51"/>
      <c r="W92" s="54"/>
      <c r="X92" s="51"/>
      <c r="Y92" s="51"/>
      <c r="Z92" s="51"/>
      <c r="AA92" s="54"/>
      <c r="AB92" s="51"/>
      <c r="AC92" s="51"/>
      <c r="AD92" s="79"/>
      <c r="AE92" s="57"/>
      <c r="AF92" s="51"/>
      <c r="AG92" s="51"/>
      <c r="AH92" s="51"/>
      <c r="AI92" s="54"/>
      <c r="AJ92" s="51"/>
      <c r="AK92" s="51"/>
      <c r="AL92" s="51"/>
      <c r="AM92" s="54"/>
      <c r="AN92" s="51"/>
      <c r="AO92" s="51"/>
      <c r="AP92" s="52"/>
      <c r="AQ92" s="54"/>
      <c r="AR92" s="52"/>
      <c r="AS92" s="52"/>
      <c r="AT92" s="51"/>
      <c r="AU92" s="54"/>
      <c r="AV92" s="51"/>
      <c r="AW92" s="51"/>
      <c r="AX92" s="51"/>
      <c r="AY92" s="54"/>
      <c r="AZ92" s="51"/>
      <c r="BA92" s="51"/>
      <c r="BB92" s="52"/>
      <c r="BC92" s="54"/>
      <c r="BD92" s="52">
        <v>20000</v>
      </c>
      <c r="BE92" s="52">
        <f>BD92-BF92</f>
      </c>
      <c r="BF92" s="52">
        <v>16690.98</v>
      </c>
      <c r="BG92" s="62" t="s">
        <v>396</v>
      </c>
      <c r="BH92" s="99">
        <f>J92</f>
      </c>
      <c r="BI92" s="80">
        <f>SUM(BH92-BJ92)</f>
      </c>
      <c r="BJ92" s="52">
        <v>3276.09</v>
      </c>
      <c r="BK92" s="50" t="s">
        <v>397</v>
      </c>
      <c r="BL92" s="52">
        <v>0</v>
      </c>
      <c r="BM92" s="52">
        <f>SUM(BJ92+BL92)</f>
      </c>
      <c r="BN92" s="51"/>
      <c r="BO92" s="52"/>
      <c r="BP92" s="59"/>
      <c r="BQ92" s="52"/>
      <c r="BR92" s="51"/>
      <c r="BS92" s="60"/>
      <c r="BT92" s="52"/>
      <c r="BU92" s="59"/>
      <c r="BV92" s="52"/>
      <c r="BW92" s="51"/>
      <c r="BX92" s="60"/>
      <c r="BY92" s="52"/>
      <c r="BZ92" s="60"/>
      <c r="CA92" s="52"/>
      <c r="CB92" s="51"/>
      <c r="CC92" s="61"/>
      <c r="CD92" s="52"/>
      <c r="CE92" s="60"/>
      <c r="CF92" s="52"/>
      <c r="CG92" s="51"/>
      <c r="CH92" s="51"/>
      <c r="CI92" s="52"/>
      <c r="CJ92" s="60"/>
      <c r="CK92" s="52"/>
      <c r="CL92" s="51"/>
      <c r="CM92" s="60"/>
      <c r="CN92" s="52"/>
      <c r="CO92" s="60"/>
      <c r="CP92" s="52"/>
      <c r="CQ92" s="60"/>
      <c r="CR92" s="60"/>
      <c r="CS92" s="52"/>
      <c r="CT92" s="60"/>
      <c r="CU92" s="52"/>
      <c r="CV92" s="51"/>
      <c r="CW92" s="51"/>
      <c r="CX92" s="52"/>
      <c r="CY92" s="60"/>
      <c r="CZ92" s="52"/>
      <c r="DA92" s="60"/>
      <c r="DB92" s="60"/>
      <c r="DC92" s="54"/>
    </row>
    <row x14ac:dyDescent="0.25" r="93" customHeight="1" ht="21.75">
      <c r="A93" s="49" t="s">
        <v>398</v>
      </c>
      <c r="B93" s="62" t="s">
        <v>399</v>
      </c>
      <c r="C93" s="52">
        <v>100000</v>
      </c>
      <c r="D93" s="52">
        <v>100000</v>
      </c>
      <c r="E93" s="52"/>
      <c r="F93" s="52">
        <f>C93-D93</f>
      </c>
      <c r="G93" s="63">
        <f>SUM(N93,R93,V93,Z93,AD93,AH93,AL93,AP93,AT93,AX93,BB93,BF93)</f>
      </c>
      <c r="H93" s="63">
        <f>SUM(N93,R93,V93,AD93,AH93,AL93,AP93,AT93,AX93,BB93,BF93,BJ93,BO93)</f>
      </c>
      <c r="I93" s="52">
        <f>BH93</f>
      </c>
      <c r="J93" s="52">
        <f>D93-G93</f>
      </c>
      <c r="K93" s="52"/>
      <c r="L93" s="52"/>
      <c r="M93" s="52"/>
      <c r="N93" s="52"/>
      <c r="O93" s="54"/>
      <c r="P93" s="51"/>
      <c r="Q93" s="51"/>
      <c r="R93" s="51"/>
      <c r="S93" s="54"/>
      <c r="T93" s="51"/>
      <c r="U93" s="51"/>
      <c r="V93" s="51"/>
      <c r="W93" s="54"/>
      <c r="X93" s="51"/>
      <c r="Y93" s="51"/>
      <c r="Z93" s="51"/>
      <c r="AA93" s="54"/>
      <c r="AB93" s="51"/>
      <c r="AC93" s="51"/>
      <c r="AD93" s="79"/>
      <c r="AE93" s="57"/>
      <c r="AF93" s="51"/>
      <c r="AG93" s="51"/>
      <c r="AH93" s="51"/>
      <c r="AI93" s="54"/>
      <c r="AJ93" s="51"/>
      <c r="AK93" s="51"/>
      <c r="AL93" s="51"/>
      <c r="AM93" s="54"/>
      <c r="AN93" s="51"/>
      <c r="AO93" s="51"/>
      <c r="AP93" s="52"/>
      <c r="AQ93" s="54"/>
      <c r="AR93" s="52"/>
      <c r="AS93" s="52"/>
      <c r="AT93" s="51"/>
      <c r="AU93" s="54"/>
      <c r="AV93" s="51"/>
      <c r="AW93" s="51"/>
      <c r="AX93" s="51"/>
      <c r="AY93" s="54"/>
      <c r="AZ93" s="51"/>
      <c r="BA93" s="51"/>
      <c r="BB93" s="52"/>
      <c r="BC93" s="54"/>
      <c r="BD93" s="52"/>
      <c r="BE93" s="51"/>
      <c r="BF93" s="51"/>
      <c r="BG93" s="54"/>
      <c r="BH93" s="99">
        <v>100000</v>
      </c>
      <c r="BI93" s="80">
        <f>SUM(BH93-BJ93)</f>
      </c>
      <c r="BJ93" s="52">
        <v>87139.42</v>
      </c>
      <c r="BK93" s="50" t="s">
        <v>400</v>
      </c>
      <c r="BL93" s="52">
        <v>12860.580000000002</v>
      </c>
      <c r="BM93" s="52">
        <f>SUM(BJ93+BL93)</f>
      </c>
      <c r="BN93" s="89">
        <f>SUM(BL93-BO93)</f>
      </c>
      <c r="BO93" s="79">
        <v>11761.75</v>
      </c>
      <c r="BP93" s="50" t="s">
        <v>401</v>
      </c>
      <c r="BQ93" s="52">
        <f>SUM(BL93-BO93)</f>
      </c>
      <c r="BR93" s="52">
        <f>SUM(BO93+BQ93)</f>
      </c>
      <c r="BS93" s="60"/>
      <c r="BT93" s="79"/>
      <c r="BU93" s="59"/>
      <c r="BV93" s="52">
        <v>1098.8300000000017</v>
      </c>
      <c r="BW93" s="52">
        <f>SUM(BT93+BV93)</f>
      </c>
      <c r="BX93" s="60"/>
      <c r="BY93" s="79"/>
      <c r="BZ93" s="60"/>
      <c r="CA93" s="67">
        <f>SUM(BV93)</f>
      </c>
      <c r="CB93" s="67">
        <f>SUM(BY93,CA93)</f>
      </c>
      <c r="CC93" s="61"/>
      <c r="CD93" s="79"/>
      <c r="CE93" s="60"/>
      <c r="CF93" s="67"/>
      <c r="CG93" s="67"/>
      <c r="CH93" s="51"/>
      <c r="CI93" s="79"/>
      <c r="CJ93" s="60"/>
      <c r="CK93" s="67"/>
      <c r="CL93" s="67"/>
      <c r="CM93" s="60"/>
      <c r="CN93" s="79"/>
      <c r="CO93" s="60"/>
      <c r="CP93" s="67"/>
      <c r="CQ93" s="67"/>
      <c r="CR93" s="60"/>
      <c r="CS93" s="79"/>
      <c r="CT93" s="60"/>
      <c r="CU93" s="67"/>
      <c r="CV93" s="67"/>
      <c r="CW93" s="51"/>
      <c r="CX93" s="79"/>
      <c r="CY93" s="60"/>
      <c r="CZ93" s="67"/>
      <c r="DA93" s="67"/>
      <c r="DB93" s="60"/>
      <c r="DC93" s="54"/>
    </row>
    <row x14ac:dyDescent="0.25" r="94" customHeight="1" ht="18">
      <c r="A94" s="73" t="s">
        <v>402</v>
      </c>
      <c r="B94" s="74"/>
      <c r="C94" s="75"/>
      <c r="D94" s="74"/>
      <c r="E94" s="74"/>
      <c r="F94" s="74"/>
      <c r="G94" s="74"/>
      <c r="H94" s="74"/>
      <c r="I94" s="74"/>
      <c r="J94" s="74"/>
      <c r="K94" s="38"/>
      <c r="L94" s="39"/>
      <c r="M94" s="38"/>
      <c r="N94" s="40"/>
      <c r="O94" s="41"/>
      <c r="P94" s="40"/>
      <c r="Q94" s="40"/>
      <c r="R94" s="42"/>
      <c r="S94" s="41"/>
      <c r="T94" s="40"/>
      <c r="U94" s="40"/>
      <c r="V94" s="42"/>
      <c r="W94" s="41"/>
      <c r="X94" s="40"/>
      <c r="Y94" s="40"/>
      <c r="Z94" s="42"/>
      <c r="AA94" s="41"/>
      <c r="AB94" s="40"/>
      <c r="AC94" s="40"/>
      <c r="AD94" s="43"/>
      <c r="AE94" s="44"/>
      <c r="AF94" s="40"/>
      <c r="AG94" s="40"/>
      <c r="AH94" s="42"/>
      <c r="AI94" s="41"/>
      <c r="AJ94" s="40"/>
      <c r="AK94" s="40"/>
      <c r="AL94" s="42"/>
      <c r="AM94" s="41"/>
      <c r="AN94" s="40"/>
      <c r="AO94" s="40"/>
      <c r="AP94" s="42"/>
      <c r="AQ94" s="41"/>
      <c r="AR94" s="40"/>
      <c r="AS94" s="40"/>
      <c r="AT94" s="42"/>
      <c r="AU94" s="41"/>
      <c r="AV94" s="40"/>
      <c r="AW94" s="77"/>
      <c r="AX94" s="40"/>
      <c r="AY94" s="41"/>
      <c r="AZ94" s="40"/>
      <c r="BA94" s="40"/>
      <c r="BB94" s="40"/>
      <c r="BC94" s="41"/>
      <c r="BD94" s="40"/>
      <c r="BE94" s="40"/>
      <c r="BF94" s="40"/>
      <c r="BG94" s="41"/>
      <c r="BH94" s="40"/>
      <c r="BI94" s="40"/>
      <c r="BJ94" s="40"/>
      <c r="BK94" s="45"/>
      <c r="BL94" s="40"/>
      <c r="BM94" s="40"/>
      <c r="BN94" s="40"/>
      <c r="BO94" s="40"/>
      <c r="BP94" s="45"/>
      <c r="BQ94" s="40"/>
      <c r="BR94" s="40"/>
      <c r="BS94" s="46"/>
      <c r="BT94" s="45"/>
      <c r="BU94" s="45"/>
      <c r="BV94" s="40"/>
      <c r="BW94" s="40"/>
      <c r="BX94" s="46"/>
      <c r="BY94" s="40"/>
      <c r="BZ94" s="46"/>
      <c r="CA94" s="40"/>
      <c r="CB94" s="40"/>
      <c r="CC94" s="47"/>
      <c r="CD94" s="47"/>
      <c r="CE94" s="46"/>
      <c r="CF94" s="40"/>
      <c r="CG94" s="40"/>
      <c r="CH94" s="40"/>
      <c r="CI94" s="40"/>
      <c r="CJ94" s="46"/>
      <c r="CK94" s="40"/>
      <c r="CL94" s="40"/>
      <c r="CM94" s="46"/>
      <c r="CN94" s="46"/>
      <c r="CO94" s="46"/>
      <c r="CP94" s="40"/>
      <c r="CQ94" s="40"/>
      <c r="CR94" s="46"/>
      <c r="CS94" s="40"/>
      <c r="CT94" s="46"/>
      <c r="CU94" s="40"/>
      <c r="CV94" s="40"/>
      <c r="CW94" s="40"/>
      <c r="CX94" s="40"/>
      <c r="CY94" s="46"/>
      <c r="CZ94" s="46"/>
      <c r="DA94" s="40"/>
      <c r="DB94" s="46"/>
      <c r="DC94" s="48"/>
    </row>
    <row x14ac:dyDescent="0.25" r="95" customHeight="1" ht="18">
      <c r="A95" s="50"/>
      <c r="B95" s="62" t="s">
        <v>403</v>
      </c>
      <c r="C95" s="51"/>
      <c r="D95" s="52">
        <v>22727</v>
      </c>
      <c r="E95" s="52">
        <v>0</v>
      </c>
      <c r="F95" s="52">
        <v>0</v>
      </c>
      <c r="G95" s="52">
        <v>0</v>
      </c>
      <c r="H95" s="52"/>
      <c r="I95" s="52"/>
      <c r="J95" s="52"/>
      <c r="K95" s="52"/>
      <c r="L95" s="52"/>
      <c r="M95" s="52"/>
      <c r="N95" s="52"/>
      <c r="O95" s="54"/>
      <c r="P95" s="51"/>
      <c r="Q95" s="51"/>
      <c r="R95" s="51"/>
      <c r="S95" s="54"/>
      <c r="T95" s="51"/>
      <c r="U95" s="51"/>
      <c r="V95" s="51"/>
      <c r="W95" s="54"/>
      <c r="X95" s="51"/>
      <c r="Y95" s="51"/>
      <c r="Z95" s="51"/>
      <c r="AA95" s="54"/>
      <c r="AB95" s="51"/>
      <c r="AC95" s="51"/>
      <c r="AD95" s="79"/>
      <c r="AE95" s="57"/>
      <c r="AF95" s="51"/>
      <c r="AG95" s="51"/>
      <c r="AH95" s="51"/>
      <c r="AI95" s="54"/>
      <c r="AJ95" s="51"/>
      <c r="AK95" s="51"/>
      <c r="AL95" s="51"/>
      <c r="AM95" s="54"/>
      <c r="AN95" s="51"/>
      <c r="AO95" s="51"/>
      <c r="AP95" s="52"/>
      <c r="AQ95" s="54"/>
      <c r="AR95" s="52"/>
      <c r="AS95" s="52"/>
      <c r="AT95" s="51"/>
      <c r="AU95" s="54"/>
      <c r="AV95" s="51"/>
      <c r="AW95" s="51"/>
      <c r="AX95" s="51"/>
      <c r="AY95" s="54"/>
      <c r="AZ95" s="51"/>
      <c r="BA95" s="51"/>
      <c r="BB95" s="51"/>
      <c r="BC95" s="54"/>
      <c r="BD95" s="51"/>
      <c r="BE95" s="51"/>
      <c r="BF95" s="51"/>
      <c r="BG95" s="54"/>
      <c r="BH95" s="51"/>
      <c r="BI95" s="51"/>
      <c r="BJ95" s="51"/>
      <c r="BK95" s="59"/>
      <c r="BL95" s="51"/>
      <c r="BM95" s="51"/>
      <c r="BN95" s="51"/>
      <c r="BO95" s="51"/>
      <c r="BP95" s="59"/>
      <c r="BQ95" s="51"/>
      <c r="BR95" s="51"/>
      <c r="BS95" s="60"/>
      <c r="BT95" s="59"/>
      <c r="BU95" s="59"/>
      <c r="BV95" s="51"/>
      <c r="BW95" s="51"/>
      <c r="BX95" s="60"/>
      <c r="BY95" s="51"/>
      <c r="BZ95" s="60"/>
      <c r="CA95" s="51"/>
      <c r="CB95" s="51"/>
      <c r="CC95" s="61"/>
      <c r="CD95" s="61"/>
      <c r="CE95" s="60"/>
      <c r="CF95" s="51"/>
      <c r="CG95" s="51"/>
      <c r="CH95" s="51"/>
      <c r="CI95" s="51"/>
      <c r="CJ95" s="60"/>
      <c r="CK95" s="51"/>
      <c r="CL95" s="51"/>
      <c r="CM95" s="60"/>
      <c r="CN95" s="60"/>
      <c r="CO95" s="60"/>
      <c r="CP95" s="51"/>
      <c r="CQ95" s="60"/>
      <c r="CR95" s="60"/>
      <c r="CS95" s="51"/>
      <c r="CT95" s="60"/>
      <c r="CU95" s="51"/>
      <c r="CV95" s="51"/>
      <c r="CW95" s="51"/>
      <c r="CX95" s="51"/>
      <c r="CY95" s="60"/>
      <c r="CZ95" s="60"/>
      <c r="DA95" s="60"/>
      <c r="DB95" s="60"/>
      <c r="DC95" s="54"/>
    </row>
    <row x14ac:dyDescent="0.25" r="96" customHeight="1" ht="18">
      <c r="A96" s="50"/>
      <c r="B96" s="62" t="s">
        <v>404</v>
      </c>
      <c r="C96" s="51"/>
      <c r="D96" s="52">
        <f>61041.07-20000</f>
      </c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4"/>
      <c r="P96" s="51"/>
      <c r="Q96" s="51"/>
      <c r="R96" s="51"/>
      <c r="S96" s="54"/>
      <c r="T96" s="51"/>
      <c r="U96" s="51"/>
      <c r="V96" s="51"/>
      <c r="W96" s="54"/>
      <c r="X96" s="51"/>
      <c r="Y96" s="51"/>
      <c r="Z96" s="51"/>
      <c r="AA96" s="54"/>
      <c r="AB96" s="51"/>
      <c r="AC96" s="51"/>
      <c r="AD96" s="79"/>
      <c r="AE96" s="57"/>
      <c r="AF96" s="51"/>
      <c r="AG96" s="51"/>
      <c r="AH96" s="51"/>
      <c r="AI96" s="54"/>
      <c r="AJ96" s="51"/>
      <c r="AK96" s="51"/>
      <c r="AL96" s="51"/>
      <c r="AM96" s="54"/>
      <c r="AN96" s="51"/>
      <c r="AO96" s="51"/>
      <c r="AP96" s="52"/>
      <c r="AQ96" s="54"/>
      <c r="AR96" s="52"/>
      <c r="AS96" s="52"/>
      <c r="AT96" s="51"/>
      <c r="AU96" s="54"/>
      <c r="AV96" s="51"/>
      <c r="AW96" s="51"/>
      <c r="AX96" s="51"/>
      <c r="AY96" s="54"/>
      <c r="AZ96" s="51"/>
      <c r="BA96" s="51"/>
      <c r="BB96" s="51"/>
      <c r="BC96" s="54"/>
      <c r="BD96" s="51"/>
      <c r="BE96" s="51"/>
      <c r="BF96" s="51"/>
      <c r="BG96" s="54"/>
      <c r="BH96" s="51"/>
      <c r="BI96" s="51"/>
      <c r="BJ96" s="51"/>
      <c r="BK96" s="59"/>
      <c r="BL96" s="51"/>
      <c r="BM96" s="51"/>
      <c r="BN96" s="51"/>
      <c r="BO96" s="51"/>
      <c r="BP96" s="59"/>
      <c r="BQ96" s="51"/>
      <c r="BR96" s="51"/>
      <c r="BS96" s="60"/>
      <c r="BT96" s="59"/>
      <c r="BU96" s="59"/>
      <c r="BV96" s="51"/>
      <c r="BW96" s="51"/>
      <c r="BX96" s="60"/>
      <c r="BY96" s="51"/>
      <c r="BZ96" s="60"/>
      <c r="CA96" s="51"/>
      <c r="CB96" s="51"/>
      <c r="CC96" s="61"/>
      <c r="CD96" s="61"/>
      <c r="CE96" s="60"/>
      <c r="CF96" s="51"/>
      <c r="CG96" s="51"/>
      <c r="CH96" s="51"/>
      <c r="CI96" s="51"/>
      <c r="CJ96" s="60"/>
      <c r="CK96" s="51"/>
      <c r="CL96" s="51"/>
      <c r="CM96" s="60"/>
      <c r="CN96" s="60"/>
      <c r="CO96" s="60"/>
      <c r="CP96" s="51"/>
      <c r="CQ96" s="60"/>
      <c r="CR96" s="60"/>
      <c r="CS96" s="51"/>
      <c r="CT96" s="60"/>
      <c r="CU96" s="51"/>
      <c r="CV96" s="51"/>
      <c r="CW96" s="51"/>
      <c r="CX96" s="51"/>
      <c r="CY96" s="60"/>
      <c r="CZ96" s="60"/>
      <c r="DA96" s="60"/>
      <c r="DB96" s="60"/>
      <c r="DC96" s="54"/>
    </row>
    <row x14ac:dyDescent="0.25" r="97" customHeight="1" ht="18">
      <c r="A97" s="50"/>
      <c r="B97" s="62" t="s">
        <v>405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4"/>
      <c r="P97" s="51"/>
      <c r="Q97" s="51"/>
      <c r="R97" s="51"/>
      <c r="S97" s="54"/>
      <c r="T97" s="51"/>
      <c r="U97" s="51"/>
      <c r="V97" s="51"/>
      <c r="W97" s="54"/>
      <c r="X97" s="51"/>
      <c r="Y97" s="51"/>
      <c r="Z97" s="51"/>
      <c r="AA97" s="54"/>
      <c r="AB97" s="51"/>
      <c r="AC97" s="51"/>
      <c r="AD97" s="79"/>
      <c r="AE97" s="57"/>
      <c r="AF97" s="51"/>
      <c r="AG97" s="51"/>
      <c r="AH97" s="51"/>
      <c r="AI97" s="54"/>
      <c r="AJ97" s="51"/>
      <c r="AK97" s="51"/>
      <c r="AL97" s="51"/>
      <c r="AM97" s="54"/>
      <c r="AN97" s="51"/>
      <c r="AO97" s="51"/>
      <c r="AP97" s="52"/>
      <c r="AQ97" s="54"/>
      <c r="AR97" s="52"/>
      <c r="AS97" s="52"/>
      <c r="AT97" s="51"/>
      <c r="AU97" s="54"/>
      <c r="AV97" s="51"/>
      <c r="AW97" s="51"/>
      <c r="AX97" s="51"/>
      <c r="AY97" s="54"/>
      <c r="AZ97" s="51"/>
      <c r="BA97" s="51"/>
      <c r="BB97" s="51"/>
      <c r="BC97" s="54"/>
      <c r="BD97" s="51"/>
      <c r="BE97" s="51"/>
      <c r="BF97" s="51"/>
      <c r="BG97" s="54"/>
      <c r="BH97" s="51"/>
      <c r="BI97" s="51"/>
      <c r="BJ97" s="51"/>
      <c r="BK97" s="59"/>
      <c r="BL97" s="51"/>
      <c r="BM97" s="51"/>
      <c r="BN97" s="51"/>
      <c r="BO97" s="51"/>
      <c r="BP97" s="59"/>
      <c r="BQ97" s="51"/>
      <c r="BR97" s="51"/>
      <c r="BS97" s="60"/>
      <c r="BT97" s="59"/>
      <c r="BU97" s="59"/>
      <c r="BV97" s="51"/>
      <c r="BW97" s="51"/>
      <c r="BX97" s="60"/>
      <c r="BY97" s="51"/>
      <c r="BZ97" s="60"/>
      <c r="CA97" s="51"/>
      <c r="CB97" s="51"/>
      <c r="CC97" s="61"/>
      <c r="CD97" s="61"/>
      <c r="CE97" s="60"/>
      <c r="CF97" s="51"/>
      <c r="CG97" s="51"/>
      <c r="CH97" s="51"/>
      <c r="CI97" s="51"/>
      <c r="CJ97" s="60"/>
      <c r="CK97" s="51"/>
      <c r="CL97" s="51"/>
      <c r="CM97" s="60"/>
      <c r="CN97" s="60"/>
      <c r="CO97" s="60"/>
      <c r="CP97" s="51"/>
      <c r="CQ97" s="60"/>
      <c r="CR97" s="60"/>
      <c r="CS97" s="51"/>
      <c r="CT97" s="60"/>
      <c r="CU97" s="51"/>
      <c r="CV97" s="51"/>
      <c r="CW97" s="51"/>
      <c r="CX97" s="51"/>
      <c r="CY97" s="60"/>
      <c r="CZ97" s="60"/>
      <c r="DA97" s="60"/>
      <c r="DB97" s="60"/>
      <c r="DC97" s="54"/>
    </row>
    <row x14ac:dyDescent="0.25" r="98" customHeight="1" ht="18">
      <c r="A98" s="50"/>
      <c r="B98" s="50"/>
      <c r="C98" s="52">
        <f>SUM(C6:C98)-C16-C24-C25-C32-C33-'2021'!C61</f>
      </c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4"/>
      <c r="P98" s="51"/>
      <c r="Q98" s="51"/>
      <c r="R98" s="51"/>
      <c r="S98" s="54"/>
      <c r="T98" s="51"/>
      <c r="U98" s="51"/>
      <c r="V98" s="51"/>
      <c r="W98" s="54"/>
      <c r="X98" s="51"/>
      <c r="Y98" s="51"/>
      <c r="Z98" s="51"/>
      <c r="AA98" s="54"/>
      <c r="AB98" s="51"/>
      <c r="AC98" s="51"/>
      <c r="AD98" s="79"/>
      <c r="AE98" s="57"/>
      <c r="AF98" s="51"/>
      <c r="AG98" s="51"/>
      <c r="AH98" s="51"/>
      <c r="AI98" s="54"/>
      <c r="AJ98" s="51"/>
      <c r="AK98" s="51"/>
      <c r="AL98" s="51"/>
      <c r="AM98" s="54"/>
      <c r="AN98" s="51"/>
      <c r="AO98" s="51"/>
      <c r="AP98" s="52"/>
      <c r="AQ98" s="54"/>
      <c r="AR98" s="52"/>
      <c r="AS98" s="52"/>
      <c r="AT98" s="51"/>
      <c r="AU98" s="54"/>
      <c r="AV98" s="51"/>
      <c r="AW98" s="51"/>
      <c r="AX98" s="51"/>
      <c r="AY98" s="54"/>
      <c r="AZ98" s="51"/>
      <c r="BA98" s="51"/>
      <c r="BB98" s="51"/>
      <c r="BC98" s="54"/>
      <c r="BD98" s="51"/>
      <c r="BE98" s="51"/>
      <c r="BF98" s="51"/>
      <c r="BG98" s="54"/>
      <c r="BH98" s="51"/>
      <c r="BI98" s="51"/>
      <c r="BJ98" s="51"/>
      <c r="BK98" s="59"/>
      <c r="BL98" s="51"/>
      <c r="BM98" s="51"/>
      <c r="BN98" s="51"/>
      <c r="BO98" s="51"/>
      <c r="BP98" s="59"/>
      <c r="BQ98" s="51"/>
      <c r="BR98" s="51"/>
      <c r="BS98" s="60"/>
      <c r="BT98" s="59"/>
      <c r="BU98" s="59"/>
      <c r="BV98" s="51"/>
      <c r="BW98" s="51"/>
      <c r="BX98" s="60"/>
      <c r="BY98" s="51"/>
      <c r="BZ98" s="60"/>
      <c r="CA98" s="51"/>
      <c r="CB98" s="51"/>
      <c r="CC98" s="61"/>
      <c r="CD98" s="61"/>
      <c r="CE98" s="60"/>
      <c r="CF98" s="51"/>
      <c r="CG98" s="51"/>
      <c r="CH98" s="51"/>
      <c r="CI98" s="51"/>
      <c r="CJ98" s="60"/>
      <c r="CK98" s="51"/>
      <c r="CL98" s="51"/>
      <c r="CM98" s="60"/>
      <c r="CN98" s="60"/>
      <c r="CO98" s="60"/>
      <c r="CP98" s="51"/>
      <c r="CQ98" s="60"/>
      <c r="CR98" s="60"/>
      <c r="CS98" s="51"/>
      <c r="CT98" s="60"/>
      <c r="CU98" s="51"/>
      <c r="CV98" s="51"/>
      <c r="CW98" s="51"/>
      <c r="CX98" s="51"/>
      <c r="CY98" s="60"/>
      <c r="CZ98" s="60"/>
      <c r="DA98" s="60"/>
      <c r="DB98" s="60"/>
      <c r="DC98" s="54"/>
    </row>
    <row x14ac:dyDescent="0.25" r="99" customHeight="1" ht="18" hidden="1">
      <c r="A99" s="50"/>
      <c r="B99" s="50"/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4"/>
      <c r="P99" s="51"/>
      <c r="Q99" s="51"/>
      <c r="R99" s="51"/>
      <c r="S99" s="54"/>
      <c r="T99" s="51"/>
      <c r="U99" s="51"/>
      <c r="V99" s="51"/>
      <c r="W99" s="54"/>
      <c r="X99" s="51"/>
      <c r="Y99" s="51"/>
      <c r="Z99" s="51"/>
      <c r="AA99" s="54"/>
      <c r="AB99" s="51"/>
      <c r="AC99" s="51"/>
      <c r="AD99" s="79"/>
      <c r="AE99" s="57"/>
      <c r="AF99" s="51"/>
      <c r="AG99" s="51"/>
      <c r="AH99" s="51"/>
      <c r="AI99" s="54"/>
      <c r="AJ99" s="51"/>
      <c r="AK99" s="51"/>
      <c r="AL99" s="51"/>
      <c r="AM99" s="54"/>
      <c r="AN99" s="51"/>
      <c r="AO99" s="51"/>
      <c r="AP99" s="52"/>
      <c r="AQ99" s="54"/>
      <c r="AR99" s="52"/>
      <c r="AS99" s="52"/>
      <c r="AT99" s="51"/>
      <c r="AU99" s="54"/>
      <c r="AV99" s="51"/>
      <c r="AW99" s="51"/>
      <c r="AX99" s="51"/>
      <c r="AY99" s="54"/>
      <c r="AZ99" s="51"/>
      <c r="BA99" s="51"/>
      <c r="BB99" s="51"/>
      <c r="BC99" s="54"/>
      <c r="BD99" s="51"/>
      <c r="BE99" s="51"/>
      <c r="BF99" s="51"/>
      <c r="BG99" s="54"/>
      <c r="BH99" s="51"/>
      <c r="BI99" s="51"/>
      <c r="BJ99" s="51"/>
      <c r="BK99" s="59"/>
      <c r="BL99" s="51"/>
      <c r="BM99" s="51"/>
      <c r="BN99" s="51"/>
      <c r="BO99" s="51"/>
      <c r="BP99" s="59"/>
      <c r="BQ99" s="51"/>
      <c r="BR99" s="51"/>
      <c r="BS99" s="60"/>
      <c r="BT99" s="59"/>
      <c r="BU99" s="59"/>
      <c r="BV99" s="51"/>
      <c r="BW99" s="51"/>
      <c r="BX99" s="60"/>
      <c r="BY99" s="51"/>
      <c r="BZ99" s="60"/>
      <c r="CA99" s="51"/>
      <c r="CB99" s="51"/>
      <c r="CC99" s="61"/>
      <c r="CD99" s="61"/>
      <c r="CE99" s="60"/>
      <c r="CF99" s="51"/>
      <c r="CG99" s="51"/>
      <c r="CH99" s="51"/>
      <c r="CI99" s="51"/>
      <c r="CJ99" s="60"/>
      <c r="CK99" s="51"/>
      <c r="CL99" s="51"/>
      <c r="CM99" s="60"/>
      <c r="CN99" s="60"/>
      <c r="CO99" s="60"/>
      <c r="CP99" s="51"/>
      <c r="CQ99" s="60"/>
      <c r="CR99" s="60"/>
      <c r="CS99" s="51"/>
      <c r="CT99" s="60"/>
      <c r="CU99" s="51"/>
      <c r="CV99" s="51"/>
      <c r="CW99" s="51"/>
      <c r="CX99" s="51"/>
      <c r="CY99" s="60"/>
      <c r="CZ99" s="60"/>
      <c r="DA99" s="60"/>
      <c r="DB99" s="60"/>
      <c r="DC99" s="54"/>
    </row>
    <row x14ac:dyDescent="0.25" r="100" customHeight="1" ht="18" hidden="1">
      <c r="A100" s="50"/>
      <c r="B100" s="50"/>
      <c r="C100" s="92" t="s">
        <v>406</v>
      </c>
      <c r="D100" s="52"/>
      <c r="E100" s="52"/>
      <c r="F100" s="52"/>
      <c r="G100" s="92" t="s">
        <v>407</v>
      </c>
      <c r="H100" s="92"/>
      <c r="I100" s="92" t="s">
        <v>408</v>
      </c>
      <c r="J100" s="92" t="s">
        <v>409</v>
      </c>
      <c r="K100" s="52"/>
      <c r="L100" s="52"/>
      <c r="M100" s="52"/>
      <c r="N100" s="52"/>
      <c r="O100" s="54"/>
      <c r="P100" s="51"/>
      <c r="Q100" s="51"/>
      <c r="R100" s="51"/>
      <c r="S100" s="54"/>
      <c r="T100" s="51"/>
      <c r="U100" s="51"/>
      <c r="V100" s="51"/>
      <c r="W100" s="54"/>
      <c r="X100" s="51"/>
      <c r="Y100" s="51"/>
      <c r="Z100" s="51"/>
      <c r="AA100" s="54"/>
      <c r="AB100" s="51"/>
      <c r="AC100" s="51"/>
      <c r="AD100" s="79"/>
      <c r="AE100" s="57"/>
      <c r="AF100" s="51"/>
      <c r="AG100" s="51"/>
      <c r="AH100" s="51"/>
      <c r="AI100" s="54"/>
      <c r="AJ100" s="51"/>
      <c r="AK100" s="51"/>
      <c r="AL100" s="51"/>
      <c r="AM100" s="54"/>
      <c r="AN100" s="51"/>
      <c r="AO100" s="51"/>
      <c r="AP100" s="52"/>
      <c r="AQ100" s="54"/>
      <c r="AR100" s="52"/>
      <c r="AS100" s="52"/>
      <c r="AT100" s="51"/>
      <c r="AU100" s="54"/>
      <c r="AV100" s="51"/>
      <c r="AW100" s="51"/>
      <c r="AX100" s="51"/>
      <c r="AY100" s="54"/>
      <c r="AZ100" s="51"/>
      <c r="BA100" s="51"/>
      <c r="BB100" s="51"/>
      <c r="BC100" s="54"/>
      <c r="BD100" s="51"/>
      <c r="BE100" s="51"/>
      <c r="BF100" s="51"/>
      <c r="BG100" s="54"/>
      <c r="BH100" s="51"/>
      <c r="BI100" s="51"/>
      <c r="BJ100" s="51"/>
      <c r="BK100" s="59"/>
      <c r="BL100" s="51"/>
      <c r="BM100" s="51"/>
      <c r="BN100" s="51"/>
      <c r="BO100" s="51"/>
      <c r="BP100" s="59"/>
      <c r="BQ100" s="51"/>
      <c r="BR100" s="51"/>
      <c r="BS100" s="60"/>
      <c r="BT100" s="59"/>
      <c r="BU100" s="59"/>
      <c r="BV100" s="51"/>
      <c r="BW100" s="51"/>
      <c r="BX100" s="60"/>
      <c r="BY100" s="51"/>
      <c r="BZ100" s="60"/>
      <c r="CA100" s="51"/>
      <c r="CB100" s="51"/>
      <c r="CC100" s="61"/>
      <c r="CD100" s="61"/>
      <c r="CE100" s="60"/>
      <c r="CF100" s="51"/>
      <c r="CG100" s="51"/>
      <c r="CH100" s="51"/>
      <c r="CI100" s="51"/>
      <c r="CJ100" s="60"/>
      <c r="CK100" s="51"/>
      <c r="CL100" s="51"/>
      <c r="CM100" s="60"/>
      <c r="CN100" s="60"/>
      <c r="CO100" s="60"/>
      <c r="CP100" s="51"/>
      <c r="CQ100" s="60"/>
      <c r="CR100" s="60"/>
      <c r="CS100" s="51"/>
      <c r="CT100" s="60"/>
      <c r="CU100" s="51"/>
      <c r="CV100" s="51"/>
      <c r="CW100" s="51"/>
      <c r="CX100" s="51"/>
      <c r="CY100" s="60"/>
      <c r="CZ100" s="60"/>
      <c r="DA100" s="60"/>
      <c r="DB100" s="60"/>
      <c r="DC100" s="54"/>
    </row>
    <row x14ac:dyDescent="0.25" r="101" customHeight="1" ht="18" hidden="1">
      <c r="A101" s="50"/>
      <c r="B101" s="50"/>
      <c r="C101" s="52">
        <f>SUM(C83:C93,C47:C69,C42,C35,C34,C33,C26:C31,C19:C23,C17:C18,C14:C15,C6:C10)</f>
      </c>
      <c r="D101" s="52"/>
      <c r="E101" s="52"/>
      <c r="F101" s="52"/>
      <c r="G101" s="52">
        <f>SUM(G83:G93,G47:G69,G42,G35,G34,G33,G26:G31,G19:G23,G17:G18,G14:G15,G6:G10)+C68+C69-G61-G51-G89</f>
      </c>
      <c r="H101" s="52"/>
      <c r="I101" s="52">
        <f>SUM(I83:I93,I47:I69,I42,I35,I34,I33,I26:I31,I19:I23,I17:I18,I14:I15,I6:I10)-I89</f>
      </c>
      <c r="J101" s="92">
        <f>SUM(G101:I101)</f>
      </c>
      <c r="K101" s="52"/>
      <c r="L101" s="52"/>
      <c r="M101" s="52"/>
      <c r="N101" s="52"/>
      <c r="O101" s="54"/>
      <c r="P101" s="51"/>
      <c r="Q101" s="51"/>
      <c r="R101" s="51"/>
      <c r="S101" s="54"/>
      <c r="T101" s="51"/>
      <c r="U101" s="51"/>
      <c r="V101" s="51"/>
      <c r="W101" s="54"/>
      <c r="X101" s="51"/>
      <c r="Y101" s="51"/>
      <c r="Z101" s="51"/>
      <c r="AA101" s="54"/>
      <c r="AB101" s="51"/>
      <c r="AC101" s="51"/>
      <c r="AD101" s="79"/>
      <c r="AE101" s="57"/>
      <c r="AF101" s="51"/>
      <c r="AG101" s="51"/>
      <c r="AH101" s="51"/>
      <c r="AI101" s="54"/>
      <c r="AJ101" s="51"/>
      <c r="AK101" s="51"/>
      <c r="AL101" s="51"/>
      <c r="AM101" s="54"/>
      <c r="AN101" s="51"/>
      <c r="AO101" s="51"/>
      <c r="AP101" s="52"/>
      <c r="AQ101" s="54"/>
      <c r="AR101" s="52"/>
      <c r="AS101" s="52"/>
      <c r="AT101" s="51"/>
      <c r="AU101" s="54"/>
      <c r="AV101" s="51"/>
      <c r="AW101" s="51"/>
      <c r="AX101" s="51"/>
      <c r="AY101" s="54"/>
      <c r="AZ101" s="51"/>
      <c r="BA101" s="51"/>
      <c r="BB101" s="51"/>
      <c r="BC101" s="54"/>
      <c r="BD101" s="51"/>
      <c r="BE101" s="51"/>
      <c r="BF101" s="51"/>
      <c r="BG101" s="54"/>
      <c r="BH101" s="51"/>
      <c r="BI101" s="51"/>
      <c r="BJ101" s="51"/>
      <c r="BK101" s="59"/>
      <c r="BL101" s="51"/>
      <c r="BM101" s="51"/>
      <c r="BN101" s="51"/>
      <c r="BO101" s="51"/>
      <c r="BP101" s="59"/>
      <c r="BQ101" s="51"/>
      <c r="BR101" s="51"/>
      <c r="BS101" s="60"/>
      <c r="BT101" s="59"/>
      <c r="BU101" s="59"/>
      <c r="BV101" s="51"/>
      <c r="BW101" s="51"/>
      <c r="BX101" s="60"/>
      <c r="BY101" s="51"/>
      <c r="BZ101" s="60"/>
      <c r="CA101" s="51"/>
      <c r="CB101" s="51"/>
      <c r="CC101" s="61"/>
      <c r="CD101" s="61"/>
      <c r="CE101" s="60"/>
      <c r="CF101" s="51"/>
      <c r="CG101" s="51"/>
      <c r="CH101" s="51"/>
      <c r="CI101" s="51"/>
      <c r="CJ101" s="60"/>
      <c r="CK101" s="51"/>
      <c r="CL101" s="51"/>
      <c r="CM101" s="60"/>
      <c r="CN101" s="60"/>
      <c r="CO101" s="60"/>
      <c r="CP101" s="51"/>
      <c r="CQ101" s="60"/>
      <c r="CR101" s="60"/>
      <c r="CS101" s="51"/>
      <c r="CT101" s="60"/>
      <c r="CU101" s="51"/>
      <c r="CV101" s="51"/>
      <c r="CW101" s="51"/>
      <c r="CX101" s="51"/>
      <c r="CY101" s="60"/>
      <c r="CZ101" s="60"/>
      <c r="DA101" s="60"/>
      <c r="DB101" s="60"/>
      <c r="DC101" s="54"/>
    </row>
    <row x14ac:dyDescent="0.25" r="102" customHeight="1" ht="18" hidden="1">
      <c r="A102" s="50"/>
      <c r="B102" s="50"/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4"/>
      <c r="P102" s="51"/>
      <c r="Q102" s="51"/>
      <c r="R102" s="51"/>
      <c r="S102" s="54"/>
      <c r="T102" s="51"/>
      <c r="U102" s="51"/>
      <c r="V102" s="51"/>
      <c r="W102" s="54"/>
      <c r="X102" s="51"/>
      <c r="Y102" s="51"/>
      <c r="Z102" s="51"/>
      <c r="AA102" s="54"/>
      <c r="AB102" s="51"/>
      <c r="AC102" s="51"/>
      <c r="AD102" s="79"/>
      <c r="AE102" s="57"/>
      <c r="AF102" s="51"/>
      <c r="AG102" s="51"/>
      <c r="AH102" s="51"/>
      <c r="AI102" s="54"/>
      <c r="AJ102" s="51"/>
      <c r="AK102" s="51"/>
      <c r="AL102" s="51"/>
      <c r="AM102" s="54"/>
      <c r="AN102" s="51"/>
      <c r="AO102" s="51"/>
      <c r="AP102" s="52"/>
      <c r="AQ102" s="54"/>
      <c r="AR102" s="52"/>
      <c r="AS102" s="52"/>
      <c r="AT102" s="51"/>
      <c r="AU102" s="54"/>
      <c r="AV102" s="51"/>
      <c r="AW102" s="51"/>
      <c r="AX102" s="51"/>
      <c r="AY102" s="54"/>
      <c r="AZ102" s="51"/>
      <c r="BA102" s="51"/>
      <c r="BB102" s="51"/>
      <c r="BC102" s="54"/>
      <c r="BD102" s="51"/>
      <c r="BE102" s="51"/>
      <c r="BF102" s="51"/>
      <c r="BG102" s="54"/>
      <c r="BH102" s="51"/>
      <c r="BI102" s="51"/>
      <c r="BJ102" s="51"/>
      <c r="BK102" s="59"/>
      <c r="BL102" s="51"/>
      <c r="BM102" s="51"/>
      <c r="BN102" s="51"/>
      <c r="BO102" s="51"/>
      <c r="BP102" s="59"/>
      <c r="BQ102" s="51"/>
      <c r="BR102" s="51"/>
      <c r="BS102" s="60"/>
      <c r="BT102" s="59"/>
      <c r="BU102" s="59"/>
      <c r="BV102" s="51"/>
      <c r="BW102" s="51"/>
      <c r="BX102" s="60"/>
      <c r="BY102" s="51"/>
      <c r="BZ102" s="60"/>
      <c r="CA102" s="51"/>
      <c r="CB102" s="51"/>
      <c r="CC102" s="61"/>
      <c r="CD102" s="61"/>
      <c r="CE102" s="60"/>
      <c r="CF102" s="51"/>
      <c r="CG102" s="51"/>
      <c r="CH102" s="51"/>
      <c r="CI102" s="51"/>
      <c r="CJ102" s="60"/>
      <c r="CK102" s="51"/>
      <c r="CL102" s="51"/>
      <c r="CM102" s="60"/>
      <c r="CN102" s="60"/>
      <c r="CO102" s="60"/>
      <c r="CP102" s="51"/>
      <c r="CQ102" s="60"/>
      <c r="CR102" s="60"/>
      <c r="CS102" s="51"/>
      <c r="CT102" s="60"/>
      <c r="CU102" s="51"/>
      <c r="CV102" s="51"/>
      <c r="CW102" s="51"/>
      <c r="CX102" s="51"/>
      <c r="CY102" s="60"/>
      <c r="CZ102" s="60"/>
      <c r="DA102" s="60"/>
      <c r="DB102" s="60"/>
      <c r="DC102" s="54"/>
    </row>
    <row x14ac:dyDescent="0.25" r="103" customHeight="1" ht="18" hidden="1">
      <c r="A103" s="50"/>
      <c r="B103" s="50"/>
      <c r="C103" s="51"/>
      <c r="D103" s="52"/>
      <c r="E103" s="52"/>
      <c r="F103" s="52"/>
      <c r="G103" s="52"/>
      <c r="H103" s="52"/>
      <c r="I103" s="52"/>
      <c r="J103" s="52">
        <f>C101-J101</f>
      </c>
      <c r="K103" s="52"/>
      <c r="L103" s="52"/>
      <c r="M103" s="52"/>
      <c r="N103" s="52"/>
      <c r="O103" s="54"/>
      <c r="P103" s="51"/>
      <c r="Q103" s="51"/>
      <c r="R103" s="51"/>
      <c r="S103" s="54"/>
      <c r="T103" s="51"/>
      <c r="U103" s="51"/>
      <c r="V103" s="51"/>
      <c r="W103" s="54"/>
      <c r="X103" s="51"/>
      <c r="Y103" s="51"/>
      <c r="Z103" s="51"/>
      <c r="AA103" s="54"/>
      <c r="AB103" s="51"/>
      <c r="AC103" s="51"/>
      <c r="AD103" s="79"/>
      <c r="AE103" s="57"/>
      <c r="AF103" s="51"/>
      <c r="AG103" s="51"/>
      <c r="AH103" s="51"/>
      <c r="AI103" s="54"/>
      <c r="AJ103" s="51"/>
      <c r="AK103" s="51"/>
      <c r="AL103" s="51"/>
      <c r="AM103" s="54"/>
      <c r="AN103" s="51"/>
      <c r="AO103" s="51"/>
      <c r="AP103" s="52"/>
      <c r="AQ103" s="54"/>
      <c r="AR103" s="52"/>
      <c r="AS103" s="52"/>
      <c r="AT103" s="51"/>
      <c r="AU103" s="54"/>
      <c r="AV103" s="51"/>
      <c r="AW103" s="51"/>
      <c r="AX103" s="51"/>
      <c r="AY103" s="54"/>
      <c r="AZ103" s="51"/>
      <c r="BA103" s="51"/>
      <c r="BB103" s="51"/>
      <c r="BC103" s="54"/>
      <c r="BD103" s="51"/>
      <c r="BE103" s="51"/>
      <c r="BF103" s="51"/>
      <c r="BG103" s="54"/>
      <c r="BH103" s="51"/>
      <c r="BI103" s="51"/>
      <c r="BJ103" s="51"/>
      <c r="BK103" s="59"/>
      <c r="BL103" s="51"/>
      <c r="BM103" s="51"/>
      <c r="BN103" s="51"/>
      <c r="BO103" s="51"/>
      <c r="BP103" s="59"/>
      <c r="BQ103" s="51"/>
      <c r="BR103" s="51"/>
      <c r="BS103" s="60"/>
      <c r="BT103" s="59"/>
      <c r="BU103" s="59"/>
      <c r="BV103" s="51"/>
      <c r="BW103" s="51"/>
      <c r="BX103" s="60"/>
      <c r="BY103" s="51"/>
      <c r="BZ103" s="60"/>
      <c r="CA103" s="51"/>
      <c r="CB103" s="51"/>
      <c r="CC103" s="61"/>
      <c r="CD103" s="61"/>
      <c r="CE103" s="60"/>
      <c r="CF103" s="51"/>
      <c r="CG103" s="51"/>
      <c r="CH103" s="51"/>
      <c r="CI103" s="51"/>
      <c r="CJ103" s="60"/>
      <c r="CK103" s="51"/>
      <c r="CL103" s="51"/>
      <c r="CM103" s="60"/>
      <c r="CN103" s="60"/>
      <c r="CO103" s="60"/>
      <c r="CP103" s="51"/>
      <c r="CQ103" s="60"/>
      <c r="CR103" s="60"/>
      <c r="CS103" s="51"/>
      <c r="CT103" s="60"/>
      <c r="CU103" s="51"/>
      <c r="CV103" s="51"/>
      <c r="CW103" s="51"/>
      <c r="CX103" s="51"/>
      <c r="CY103" s="60"/>
      <c r="CZ103" s="60"/>
      <c r="DA103" s="60"/>
      <c r="DB103" s="60"/>
      <c r="DC103" s="54"/>
    </row>
    <row x14ac:dyDescent="0.25" r="104" customHeight="1" ht="18">
      <c r="A104" s="50"/>
      <c r="B104" s="50"/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4"/>
      <c r="P104" s="51"/>
      <c r="Q104" s="51"/>
      <c r="R104" s="51"/>
      <c r="S104" s="54"/>
      <c r="T104" s="51"/>
      <c r="U104" s="51"/>
      <c r="V104" s="51"/>
      <c r="W104" s="54"/>
      <c r="X104" s="51"/>
      <c r="Y104" s="51"/>
      <c r="Z104" s="51"/>
      <c r="AA104" s="54"/>
      <c r="AB104" s="51"/>
      <c r="AC104" s="51"/>
      <c r="AD104" s="79"/>
      <c r="AE104" s="57"/>
      <c r="AF104" s="51"/>
      <c r="AG104" s="51"/>
      <c r="AH104" s="51"/>
      <c r="AI104" s="54"/>
      <c r="AJ104" s="51"/>
      <c r="AK104" s="51"/>
      <c r="AL104" s="51"/>
      <c r="AM104" s="54"/>
      <c r="AN104" s="51"/>
      <c r="AO104" s="51"/>
      <c r="AP104" s="52"/>
      <c r="AQ104" s="54"/>
      <c r="AR104" s="52"/>
      <c r="AS104" s="52"/>
      <c r="AT104" s="51"/>
      <c r="AU104" s="54"/>
      <c r="AV104" s="51"/>
      <c r="AW104" s="51"/>
      <c r="AX104" s="51"/>
      <c r="AY104" s="54"/>
      <c r="AZ104" s="51"/>
      <c r="BA104" s="51"/>
      <c r="BB104" s="51"/>
      <c r="BC104" s="54"/>
      <c r="BD104" s="51"/>
      <c r="BE104" s="51"/>
      <c r="BF104" s="51"/>
      <c r="BG104" s="54"/>
      <c r="BH104" s="51"/>
      <c r="BI104" s="51"/>
      <c r="BJ104" s="51"/>
      <c r="BK104" s="59"/>
      <c r="BL104" s="51"/>
      <c r="BM104" s="51"/>
      <c r="BN104" s="51"/>
      <c r="BO104" s="51"/>
      <c r="BP104" s="59"/>
      <c r="BQ104" s="51"/>
      <c r="BR104" s="51"/>
      <c r="BS104" s="60"/>
      <c r="BT104" s="59"/>
      <c r="BU104" s="59"/>
      <c r="BV104" s="51"/>
      <c r="BW104" s="51"/>
      <c r="BX104" s="60"/>
      <c r="BY104" s="51"/>
      <c r="BZ104" s="60"/>
      <c r="CA104" s="51"/>
      <c r="CB104" s="51"/>
      <c r="CC104" s="61"/>
      <c r="CD104" s="61"/>
      <c r="CE104" s="60"/>
      <c r="CF104" s="51"/>
      <c r="CG104" s="51"/>
      <c r="CH104" s="51"/>
      <c r="CI104" s="51"/>
      <c r="CJ104" s="60"/>
      <c r="CK104" s="51"/>
      <c r="CL104" s="51"/>
      <c r="CM104" s="60"/>
      <c r="CN104" s="60"/>
      <c r="CO104" s="60"/>
      <c r="CP104" s="51"/>
      <c r="CQ104" s="60"/>
      <c r="CR104" s="60"/>
      <c r="CS104" s="51"/>
      <c r="CT104" s="60"/>
      <c r="CU104" s="51"/>
      <c r="CV104" s="51"/>
      <c r="CW104" s="51"/>
      <c r="CX104" s="51"/>
      <c r="CY104" s="60"/>
      <c r="CZ104" s="60"/>
      <c r="DA104" s="60"/>
      <c r="DB104" s="60"/>
      <c r="DC104" s="54"/>
    </row>
    <row x14ac:dyDescent="0.25" r="105" customHeight="1" ht="18">
      <c r="A105" s="50"/>
      <c r="B105" s="50"/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4"/>
      <c r="P105" s="51"/>
      <c r="Q105" s="51"/>
      <c r="R105" s="51"/>
      <c r="S105" s="54"/>
      <c r="T105" s="51"/>
      <c r="U105" s="51"/>
      <c r="V105" s="51"/>
      <c r="W105" s="54"/>
      <c r="X105" s="51"/>
      <c r="Y105" s="51"/>
      <c r="Z105" s="51"/>
      <c r="AA105" s="54"/>
      <c r="AB105" s="51"/>
      <c r="AC105" s="51"/>
      <c r="AD105" s="79"/>
      <c r="AE105" s="57"/>
      <c r="AF105" s="51"/>
      <c r="AG105" s="51"/>
      <c r="AH105" s="51"/>
      <c r="AI105" s="54"/>
      <c r="AJ105" s="51"/>
      <c r="AK105" s="51"/>
      <c r="AL105" s="51"/>
      <c r="AM105" s="54"/>
      <c r="AN105" s="51"/>
      <c r="AO105" s="51"/>
      <c r="AP105" s="52"/>
      <c r="AQ105" s="54"/>
      <c r="AR105" s="52"/>
      <c r="AS105" s="52"/>
      <c r="AT105" s="51"/>
      <c r="AU105" s="54"/>
      <c r="AV105" s="51"/>
      <c r="AW105" s="51"/>
      <c r="AX105" s="51"/>
      <c r="AY105" s="54"/>
      <c r="AZ105" s="51"/>
      <c r="BA105" s="51"/>
      <c r="BB105" s="51"/>
      <c r="BC105" s="54"/>
      <c r="BD105" s="51"/>
      <c r="BE105" s="51"/>
      <c r="BF105" s="51"/>
      <c r="BG105" s="54"/>
      <c r="BH105" s="51"/>
      <c r="BI105" s="51"/>
      <c r="BJ105" s="51"/>
      <c r="BK105" s="59"/>
      <c r="BL105" s="51"/>
      <c r="BM105" s="51"/>
      <c r="BN105" s="51"/>
      <c r="BO105" s="51"/>
      <c r="BP105" s="59"/>
      <c r="BQ105" s="51"/>
      <c r="BR105" s="51"/>
      <c r="BS105" s="60"/>
      <c r="BT105" s="59"/>
      <c r="BU105" s="59"/>
      <c r="BV105" s="51"/>
      <c r="BW105" s="51"/>
      <c r="BX105" s="60"/>
      <c r="BY105" s="51"/>
      <c r="BZ105" s="60"/>
      <c r="CA105" s="51"/>
      <c r="CB105" s="51"/>
      <c r="CC105" s="61"/>
      <c r="CD105" s="61"/>
      <c r="CE105" s="60"/>
      <c r="CF105" s="51"/>
      <c r="CG105" s="51"/>
      <c r="CH105" s="51"/>
      <c r="CI105" s="51"/>
      <c r="CJ105" s="60"/>
      <c r="CK105" s="51"/>
      <c r="CL105" s="51"/>
      <c r="CM105" s="60"/>
      <c r="CN105" s="60"/>
      <c r="CO105" s="60"/>
      <c r="CP105" s="51"/>
      <c r="CQ105" s="60"/>
      <c r="CR105" s="60"/>
      <c r="CS105" s="51"/>
      <c r="CT105" s="60"/>
      <c r="CU105" s="51"/>
      <c r="CV105" s="51"/>
      <c r="CW105" s="51"/>
      <c r="CX105" s="51"/>
      <c r="CY105" s="60"/>
      <c r="CZ105" s="60"/>
      <c r="DA105" s="60"/>
      <c r="DB105" s="60"/>
      <c r="DC105" s="54"/>
    </row>
    <row x14ac:dyDescent="0.25" r="106" customHeight="1" ht="18">
      <c r="A106" s="50"/>
      <c r="B106" s="50"/>
      <c r="C106" s="51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4"/>
      <c r="P106" s="51"/>
      <c r="Q106" s="51"/>
      <c r="R106" s="51"/>
      <c r="S106" s="54"/>
      <c r="T106" s="51"/>
      <c r="U106" s="51"/>
      <c r="V106" s="51"/>
      <c r="W106" s="54"/>
      <c r="X106" s="51"/>
      <c r="Y106" s="51"/>
      <c r="Z106" s="51"/>
      <c r="AA106" s="54"/>
      <c r="AB106" s="51"/>
      <c r="AC106" s="51"/>
      <c r="AD106" s="79"/>
      <c r="AE106" s="57"/>
      <c r="AF106" s="51"/>
      <c r="AG106" s="51"/>
      <c r="AH106" s="51"/>
      <c r="AI106" s="54"/>
      <c r="AJ106" s="51"/>
      <c r="AK106" s="51"/>
      <c r="AL106" s="51"/>
      <c r="AM106" s="54"/>
      <c r="AN106" s="51"/>
      <c r="AO106" s="51"/>
      <c r="AP106" s="52"/>
      <c r="AQ106" s="54"/>
      <c r="AR106" s="52"/>
      <c r="AS106" s="52"/>
      <c r="AT106" s="51"/>
      <c r="AU106" s="54"/>
      <c r="AV106" s="51"/>
      <c r="AW106" s="51"/>
      <c r="AX106" s="51"/>
      <c r="AY106" s="54"/>
      <c r="AZ106" s="51"/>
      <c r="BA106" s="51"/>
      <c r="BB106" s="51"/>
      <c r="BC106" s="54"/>
      <c r="BD106" s="51"/>
      <c r="BE106" s="51"/>
      <c r="BF106" s="51"/>
      <c r="BG106" s="54"/>
      <c r="BH106" s="51"/>
      <c r="BI106" s="51"/>
      <c r="BJ106" s="51"/>
      <c r="BK106" s="59"/>
      <c r="BL106" s="51"/>
      <c r="BM106" s="51"/>
      <c r="BN106" s="51"/>
      <c r="BO106" s="51"/>
      <c r="BP106" s="59"/>
      <c r="BQ106" s="51"/>
      <c r="BR106" s="51"/>
      <c r="BS106" s="60"/>
      <c r="BT106" s="59"/>
      <c r="BU106" s="59"/>
      <c r="BV106" s="51"/>
      <c r="BW106" s="51"/>
      <c r="BX106" s="60"/>
      <c r="BY106" s="51"/>
      <c r="BZ106" s="60"/>
      <c r="CA106" s="51"/>
      <c r="CB106" s="51"/>
      <c r="CC106" s="61"/>
      <c r="CD106" s="61"/>
      <c r="CE106" s="60"/>
      <c r="CF106" s="51"/>
      <c r="CG106" s="51"/>
      <c r="CH106" s="51"/>
      <c r="CI106" s="51"/>
      <c r="CJ106" s="60"/>
      <c r="CK106" s="51"/>
      <c r="CL106" s="51"/>
      <c r="CM106" s="60"/>
      <c r="CN106" s="60"/>
      <c r="CO106" s="60"/>
      <c r="CP106" s="51"/>
      <c r="CQ106" s="60"/>
      <c r="CR106" s="60"/>
      <c r="CS106" s="51"/>
      <c r="CT106" s="60"/>
      <c r="CU106" s="51"/>
      <c r="CV106" s="51"/>
      <c r="CW106" s="51"/>
      <c r="CX106" s="51"/>
      <c r="CY106" s="60"/>
      <c r="CZ106" s="60"/>
      <c r="DA106" s="60"/>
      <c r="DB106" s="60"/>
      <c r="DC106" s="54"/>
    </row>
    <row x14ac:dyDescent="0.25" r="107" customHeight="1" ht="18">
      <c r="A107" s="50"/>
      <c r="B107" s="50"/>
      <c r="C107" s="51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4"/>
      <c r="P107" s="51"/>
      <c r="Q107" s="51"/>
      <c r="R107" s="51"/>
      <c r="S107" s="54"/>
      <c r="T107" s="51"/>
      <c r="U107" s="51"/>
      <c r="V107" s="51"/>
      <c r="W107" s="54"/>
      <c r="X107" s="51"/>
      <c r="Y107" s="51"/>
      <c r="Z107" s="51"/>
      <c r="AA107" s="54"/>
      <c r="AB107" s="51"/>
      <c r="AC107" s="51"/>
      <c r="AD107" s="79"/>
      <c r="AE107" s="57"/>
      <c r="AF107" s="51"/>
      <c r="AG107" s="51"/>
      <c r="AH107" s="51"/>
      <c r="AI107" s="54"/>
      <c r="AJ107" s="51"/>
      <c r="AK107" s="51"/>
      <c r="AL107" s="51"/>
      <c r="AM107" s="54"/>
      <c r="AN107" s="51"/>
      <c r="AO107" s="51"/>
      <c r="AP107" s="52"/>
      <c r="AQ107" s="54"/>
      <c r="AR107" s="52"/>
      <c r="AS107" s="52"/>
      <c r="AT107" s="51"/>
      <c r="AU107" s="54"/>
      <c r="AV107" s="51"/>
      <c r="AW107" s="51"/>
      <c r="AX107" s="51"/>
      <c r="AY107" s="54"/>
      <c r="AZ107" s="51"/>
      <c r="BA107" s="51"/>
      <c r="BB107" s="51"/>
      <c r="BC107" s="54"/>
      <c r="BD107" s="51"/>
      <c r="BE107" s="51"/>
      <c r="BF107" s="51"/>
      <c r="BG107" s="54"/>
      <c r="BH107" s="51"/>
      <c r="BI107" s="51"/>
      <c r="BJ107" s="51"/>
      <c r="BK107" s="59"/>
      <c r="BL107" s="51"/>
      <c r="BM107" s="51"/>
      <c r="BN107" s="51"/>
      <c r="BO107" s="51"/>
      <c r="BP107" s="59"/>
      <c r="BQ107" s="51"/>
      <c r="BR107" s="51"/>
      <c r="BS107" s="60"/>
      <c r="BT107" s="59"/>
      <c r="BU107" s="59"/>
      <c r="BV107" s="51"/>
      <c r="BW107" s="51"/>
      <c r="BX107" s="60"/>
      <c r="BY107" s="51"/>
      <c r="BZ107" s="60"/>
      <c r="CA107" s="51"/>
      <c r="CB107" s="51"/>
      <c r="CC107" s="61"/>
      <c r="CD107" s="61"/>
      <c r="CE107" s="60"/>
      <c r="CF107" s="51"/>
      <c r="CG107" s="51"/>
      <c r="CH107" s="51"/>
      <c r="CI107" s="51"/>
      <c r="CJ107" s="60"/>
      <c r="CK107" s="51"/>
      <c r="CL107" s="51"/>
      <c r="CM107" s="60"/>
      <c r="CN107" s="60"/>
      <c r="CO107" s="60"/>
      <c r="CP107" s="51"/>
      <c r="CQ107" s="60"/>
      <c r="CR107" s="60"/>
      <c r="CS107" s="51"/>
      <c r="CT107" s="60"/>
      <c r="CU107" s="51"/>
      <c r="CV107" s="51"/>
      <c r="CW107" s="51"/>
      <c r="CX107" s="51"/>
      <c r="CY107" s="60"/>
      <c r="CZ107" s="60"/>
      <c r="DA107" s="60"/>
      <c r="DB107" s="60"/>
      <c r="DC107" s="54"/>
    </row>
    <row x14ac:dyDescent="0.25" r="108" customHeight="1" ht="18">
      <c r="A108" s="50"/>
      <c r="B108" s="50"/>
      <c r="C108" s="51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4"/>
      <c r="P108" s="51"/>
      <c r="Q108" s="51"/>
      <c r="R108" s="51"/>
      <c r="S108" s="54"/>
      <c r="T108" s="51"/>
      <c r="U108" s="51"/>
      <c r="V108" s="51"/>
      <c r="W108" s="54"/>
      <c r="X108" s="51"/>
      <c r="Y108" s="51"/>
      <c r="Z108" s="51"/>
      <c r="AA108" s="54"/>
      <c r="AB108" s="51"/>
      <c r="AC108" s="51"/>
      <c r="AD108" s="79"/>
      <c r="AE108" s="57"/>
      <c r="AF108" s="51"/>
      <c r="AG108" s="51"/>
      <c r="AH108" s="51"/>
      <c r="AI108" s="54"/>
      <c r="AJ108" s="51"/>
      <c r="AK108" s="51"/>
      <c r="AL108" s="51"/>
      <c r="AM108" s="54"/>
      <c r="AN108" s="51"/>
      <c r="AO108" s="51"/>
      <c r="AP108" s="52"/>
      <c r="AQ108" s="54"/>
      <c r="AR108" s="52"/>
      <c r="AS108" s="52"/>
      <c r="AT108" s="51"/>
      <c r="AU108" s="54"/>
      <c r="AV108" s="51"/>
      <c r="AW108" s="51"/>
      <c r="AX108" s="51"/>
      <c r="AY108" s="54"/>
      <c r="AZ108" s="51"/>
      <c r="BA108" s="51"/>
      <c r="BB108" s="51"/>
      <c r="BC108" s="54"/>
      <c r="BD108" s="51"/>
      <c r="BE108" s="51"/>
      <c r="BF108" s="51"/>
      <c r="BG108" s="54"/>
      <c r="BH108" s="51"/>
      <c r="BI108" s="51"/>
      <c r="BJ108" s="51"/>
      <c r="BK108" s="59"/>
      <c r="BL108" s="51"/>
      <c r="BM108" s="51"/>
      <c r="BN108" s="51"/>
      <c r="BO108" s="51"/>
      <c r="BP108" s="59"/>
      <c r="BQ108" s="51"/>
      <c r="BR108" s="51"/>
      <c r="BS108" s="60"/>
      <c r="BT108" s="59"/>
      <c r="BU108" s="59"/>
      <c r="BV108" s="51"/>
      <c r="BW108" s="51"/>
      <c r="BX108" s="60"/>
      <c r="BY108" s="51"/>
      <c r="BZ108" s="60"/>
      <c r="CA108" s="51"/>
      <c r="CB108" s="51"/>
      <c r="CC108" s="61"/>
      <c r="CD108" s="61"/>
      <c r="CE108" s="60"/>
      <c r="CF108" s="51"/>
      <c r="CG108" s="51"/>
      <c r="CH108" s="51"/>
      <c r="CI108" s="51"/>
      <c r="CJ108" s="60"/>
      <c r="CK108" s="51"/>
      <c r="CL108" s="51"/>
      <c r="CM108" s="60"/>
      <c r="CN108" s="60"/>
      <c r="CO108" s="60"/>
      <c r="CP108" s="51"/>
      <c r="CQ108" s="60"/>
      <c r="CR108" s="60"/>
      <c r="CS108" s="51"/>
      <c r="CT108" s="60"/>
      <c r="CU108" s="51"/>
      <c r="CV108" s="51"/>
      <c r="CW108" s="51"/>
      <c r="CX108" s="51"/>
      <c r="CY108" s="60"/>
      <c r="CZ108" s="60"/>
      <c r="DA108" s="60"/>
      <c r="DB108" s="60"/>
      <c r="DC108" s="54"/>
    </row>
    <row x14ac:dyDescent="0.25" r="109" customHeight="1" ht="18">
      <c r="A109" s="50"/>
      <c r="B109" s="50"/>
      <c r="C109" s="51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4"/>
      <c r="P109" s="51"/>
      <c r="Q109" s="51"/>
      <c r="R109" s="51"/>
      <c r="S109" s="54"/>
      <c r="T109" s="51"/>
      <c r="U109" s="51"/>
      <c r="V109" s="51"/>
      <c r="W109" s="54"/>
      <c r="X109" s="51"/>
      <c r="Y109" s="51"/>
      <c r="Z109" s="51"/>
      <c r="AA109" s="54"/>
      <c r="AB109" s="51"/>
      <c r="AC109" s="51"/>
      <c r="AD109" s="79"/>
      <c r="AE109" s="57"/>
      <c r="AF109" s="51"/>
      <c r="AG109" s="51"/>
      <c r="AH109" s="51"/>
      <c r="AI109" s="54"/>
      <c r="AJ109" s="51"/>
      <c r="AK109" s="51"/>
      <c r="AL109" s="51"/>
      <c r="AM109" s="54"/>
      <c r="AN109" s="51"/>
      <c r="AO109" s="51"/>
      <c r="AP109" s="52"/>
      <c r="AQ109" s="54"/>
      <c r="AR109" s="52"/>
      <c r="AS109" s="52"/>
      <c r="AT109" s="51"/>
      <c r="AU109" s="54"/>
      <c r="AV109" s="51"/>
      <c r="AW109" s="51"/>
      <c r="AX109" s="51"/>
      <c r="AY109" s="54"/>
      <c r="AZ109" s="51"/>
      <c r="BA109" s="51"/>
      <c r="BB109" s="51"/>
      <c r="BC109" s="54"/>
      <c r="BD109" s="51"/>
      <c r="BE109" s="51"/>
      <c r="BF109" s="51"/>
      <c r="BG109" s="54"/>
      <c r="BH109" s="51"/>
      <c r="BI109" s="51"/>
      <c r="BJ109" s="51"/>
      <c r="BK109" s="59"/>
      <c r="BL109" s="51"/>
      <c r="BM109" s="51"/>
      <c r="BN109" s="51"/>
      <c r="BO109" s="51"/>
      <c r="BP109" s="59"/>
      <c r="BQ109" s="51"/>
      <c r="BR109" s="51"/>
      <c r="BS109" s="60"/>
      <c r="BT109" s="59"/>
      <c r="BU109" s="59"/>
      <c r="BV109" s="51"/>
      <c r="BW109" s="51"/>
      <c r="BX109" s="60"/>
      <c r="BY109" s="51"/>
      <c r="BZ109" s="60"/>
      <c r="CA109" s="51"/>
      <c r="CB109" s="51"/>
      <c r="CC109" s="61"/>
      <c r="CD109" s="61"/>
      <c r="CE109" s="60"/>
      <c r="CF109" s="51"/>
      <c r="CG109" s="51"/>
      <c r="CH109" s="51"/>
      <c r="CI109" s="51"/>
      <c r="CJ109" s="60"/>
      <c r="CK109" s="51"/>
      <c r="CL109" s="51"/>
      <c r="CM109" s="60"/>
      <c r="CN109" s="60"/>
      <c r="CO109" s="60"/>
      <c r="CP109" s="51"/>
      <c r="CQ109" s="60"/>
      <c r="CR109" s="60"/>
      <c r="CS109" s="51"/>
      <c r="CT109" s="60"/>
      <c r="CU109" s="51"/>
      <c r="CV109" s="51"/>
      <c r="CW109" s="51"/>
      <c r="CX109" s="51"/>
      <c r="CY109" s="60"/>
      <c r="CZ109" s="60"/>
      <c r="DA109" s="60"/>
      <c r="DB109" s="60"/>
      <c r="DC109" s="54"/>
    </row>
    <row x14ac:dyDescent="0.25" r="110" customHeight="1" ht="18">
      <c r="A110" s="50"/>
      <c r="B110" s="50"/>
      <c r="C110" s="51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4"/>
      <c r="P110" s="51"/>
      <c r="Q110" s="51"/>
      <c r="R110" s="51"/>
      <c r="S110" s="54"/>
      <c r="T110" s="51"/>
      <c r="U110" s="51"/>
      <c r="V110" s="51"/>
      <c r="W110" s="54"/>
      <c r="X110" s="51"/>
      <c r="Y110" s="51"/>
      <c r="Z110" s="51"/>
      <c r="AA110" s="54"/>
      <c r="AB110" s="51"/>
      <c r="AC110" s="51"/>
      <c r="AD110" s="79"/>
      <c r="AE110" s="57"/>
      <c r="AF110" s="51"/>
      <c r="AG110" s="51"/>
      <c r="AH110" s="51"/>
      <c r="AI110" s="54"/>
      <c r="AJ110" s="51"/>
      <c r="AK110" s="51"/>
      <c r="AL110" s="51"/>
      <c r="AM110" s="54"/>
      <c r="AN110" s="51"/>
      <c r="AO110" s="51"/>
      <c r="AP110" s="52"/>
      <c r="AQ110" s="54"/>
      <c r="AR110" s="52"/>
      <c r="AS110" s="52"/>
      <c r="AT110" s="51"/>
      <c r="AU110" s="54"/>
      <c r="AV110" s="51"/>
      <c r="AW110" s="51"/>
      <c r="AX110" s="51"/>
      <c r="AY110" s="54"/>
      <c r="AZ110" s="51"/>
      <c r="BA110" s="51"/>
      <c r="BB110" s="51"/>
      <c r="BC110" s="54"/>
      <c r="BD110" s="51"/>
      <c r="BE110" s="51"/>
      <c r="BF110" s="51"/>
      <c r="BG110" s="54"/>
      <c r="BH110" s="51"/>
      <c r="BI110" s="51"/>
      <c r="BJ110" s="51"/>
      <c r="BK110" s="59"/>
      <c r="BL110" s="51"/>
      <c r="BM110" s="51"/>
      <c r="BN110" s="51"/>
      <c r="BO110" s="51"/>
      <c r="BP110" s="59"/>
      <c r="BQ110" s="51"/>
      <c r="BR110" s="51"/>
      <c r="BS110" s="60"/>
      <c r="BT110" s="59"/>
      <c r="BU110" s="59"/>
      <c r="BV110" s="51"/>
      <c r="BW110" s="51"/>
      <c r="BX110" s="60"/>
      <c r="BY110" s="51"/>
      <c r="BZ110" s="60"/>
      <c r="CA110" s="51"/>
      <c r="CB110" s="51"/>
      <c r="CC110" s="61"/>
      <c r="CD110" s="61"/>
      <c r="CE110" s="60"/>
      <c r="CF110" s="51"/>
      <c r="CG110" s="51"/>
      <c r="CH110" s="51"/>
      <c r="CI110" s="51"/>
      <c r="CJ110" s="60"/>
      <c r="CK110" s="51"/>
      <c r="CL110" s="51"/>
      <c r="CM110" s="60"/>
      <c r="CN110" s="60"/>
      <c r="CO110" s="60"/>
      <c r="CP110" s="51"/>
      <c r="CQ110" s="60"/>
      <c r="CR110" s="60"/>
      <c r="CS110" s="51"/>
      <c r="CT110" s="60"/>
      <c r="CU110" s="51"/>
      <c r="CV110" s="51"/>
      <c r="CW110" s="51"/>
      <c r="CX110" s="51"/>
      <c r="CY110" s="60"/>
      <c r="CZ110" s="60"/>
      <c r="DA110" s="60"/>
      <c r="DB110" s="60"/>
      <c r="DC110" s="54"/>
    </row>
    <row x14ac:dyDescent="0.25" r="111" customHeight="1" ht="18">
      <c r="A111" s="50"/>
      <c r="B111" s="50"/>
      <c r="C111" s="51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4"/>
      <c r="P111" s="51"/>
      <c r="Q111" s="51"/>
      <c r="R111" s="51"/>
      <c r="S111" s="54"/>
      <c r="T111" s="51"/>
      <c r="U111" s="51"/>
      <c r="V111" s="51"/>
      <c r="W111" s="54"/>
      <c r="X111" s="51"/>
      <c r="Y111" s="51"/>
      <c r="Z111" s="51"/>
      <c r="AA111" s="54"/>
      <c r="AB111" s="51"/>
      <c r="AC111" s="51"/>
      <c r="AD111" s="79"/>
      <c r="AE111" s="57"/>
      <c r="AF111" s="51"/>
      <c r="AG111" s="51"/>
      <c r="AH111" s="51"/>
      <c r="AI111" s="54"/>
      <c r="AJ111" s="51"/>
      <c r="AK111" s="51"/>
      <c r="AL111" s="51"/>
      <c r="AM111" s="54"/>
      <c r="AN111" s="51"/>
      <c r="AO111" s="51"/>
      <c r="AP111" s="52"/>
      <c r="AQ111" s="54"/>
      <c r="AR111" s="52"/>
      <c r="AS111" s="52"/>
      <c r="AT111" s="51"/>
      <c r="AU111" s="54"/>
      <c r="AV111" s="51"/>
      <c r="AW111" s="51"/>
      <c r="AX111" s="51"/>
      <c r="AY111" s="54"/>
      <c r="AZ111" s="51"/>
      <c r="BA111" s="51"/>
      <c r="BB111" s="51"/>
      <c r="BC111" s="54"/>
      <c r="BD111" s="51"/>
      <c r="BE111" s="51"/>
      <c r="BF111" s="51"/>
      <c r="BG111" s="54"/>
      <c r="BH111" s="51"/>
      <c r="BI111" s="51"/>
      <c r="BJ111" s="51"/>
      <c r="BK111" s="59"/>
      <c r="BL111" s="51"/>
      <c r="BM111" s="51"/>
      <c r="BN111" s="51"/>
      <c r="BO111" s="51"/>
      <c r="BP111" s="59"/>
      <c r="BQ111" s="51"/>
      <c r="BR111" s="51"/>
      <c r="BS111" s="60"/>
      <c r="BT111" s="59"/>
      <c r="BU111" s="59"/>
      <c r="BV111" s="51"/>
      <c r="BW111" s="51"/>
      <c r="BX111" s="60"/>
      <c r="BY111" s="51"/>
      <c r="BZ111" s="60"/>
      <c r="CA111" s="51"/>
      <c r="CB111" s="51"/>
      <c r="CC111" s="61"/>
      <c r="CD111" s="61"/>
      <c r="CE111" s="60"/>
      <c r="CF111" s="51"/>
      <c r="CG111" s="51"/>
      <c r="CH111" s="51"/>
      <c r="CI111" s="51"/>
      <c r="CJ111" s="60"/>
      <c r="CK111" s="51"/>
      <c r="CL111" s="51"/>
      <c r="CM111" s="60"/>
      <c r="CN111" s="60"/>
      <c r="CO111" s="60"/>
      <c r="CP111" s="51"/>
      <c r="CQ111" s="60"/>
      <c r="CR111" s="60"/>
      <c r="CS111" s="51"/>
      <c r="CT111" s="60"/>
      <c r="CU111" s="51"/>
      <c r="CV111" s="51"/>
      <c r="CW111" s="51"/>
      <c r="CX111" s="51"/>
      <c r="CY111" s="60"/>
      <c r="CZ111" s="60"/>
      <c r="DA111" s="60"/>
      <c r="DB111" s="60"/>
      <c r="DC111" s="54"/>
    </row>
    <row x14ac:dyDescent="0.25" r="112" customHeight="1" ht="18">
      <c r="A112" s="50"/>
      <c r="B112" s="50"/>
      <c r="C112" s="51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4"/>
      <c r="P112" s="51"/>
      <c r="Q112" s="51"/>
      <c r="R112" s="51"/>
      <c r="S112" s="54"/>
      <c r="T112" s="51"/>
      <c r="U112" s="51"/>
      <c r="V112" s="51"/>
      <c r="W112" s="54"/>
      <c r="X112" s="51"/>
      <c r="Y112" s="51"/>
      <c r="Z112" s="51"/>
      <c r="AA112" s="54"/>
      <c r="AB112" s="51"/>
      <c r="AC112" s="51"/>
      <c r="AD112" s="79"/>
      <c r="AE112" s="57"/>
      <c r="AF112" s="51"/>
      <c r="AG112" s="51"/>
      <c r="AH112" s="51"/>
      <c r="AI112" s="54"/>
      <c r="AJ112" s="51"/>
      <c r="AK112" s="51"/>
      <c r="AL112" s="51"/>
      <c r="AM112" s="54"/>
      <c r="AN112" s="51"/>
      <c r="AO112" s="51"/>
      <c r="AP112" s="52"/>
      <c r="AQ112" s="54"/>
      <c r="AR112" s="52"/>
      <c r="AS112" s="52"/>
      <c r="AT112" s="51"/>
      <c r="AU112" s="54"/>
      <c r="AV112" s="51"/>
      <c r="AW112" s="51"/>
      <c r="AX112" s="51"/>
      <c r="AY112" s="54"/>
      <c r="AZ112" s="51"/>
      <c r="BA112" s="51"/>
      <c r="BB112" s="51"/>
      <c r="BC112" s="54"/>
      <c r="BD112" s="51"/>
      <c r="BE112" s="51"/>
      <c r="BF112" s="51"/>
      <c r="BG112" s="54"/>
      <c r="BH112" s="51"/>
      <c r="BI112" s="51"/>
      <c r="BJ112" s="51"/>
      <c r="BK112" s="59"/>
      <c r="BL112" s="51"/>
      <c r="BM112" s="51"/>
      <c r="BN112" s="51"/>
      <c r="BO112" s="51"/>
      <c r="BP112" s="59"/>
      <c r="BQ112" s="51"/>
      <c r="BR112" s="51"/>
      <c r="BS112" s="60"/>
      <c r="BT112" s="59"/>
      <c r="BU112" s="59"/>
      <c r="BV112" s="51"/>
      <c r="BW112" s="51"/>
      <c r="BX112" s="60"/>
      <c r="BY112" s="51"/>
      <c r="BZ112" s="60"/>
      <c r="CA112" s="51"/>
      <c r="CB112" s="51"/>
      <c r="CC112" s="61"/>
      <c r="CD112" s="61"/>
      <c r="CE112" s="60"/>
      <c r="CF112" s="51"/>
      <c r="CG112" s="51"/>
      <c r="CH112" s="51"/>
      <c r="CI112" s="51"/>
      <c r="CJ112" s="60"/>
      <c r="CK112" s="51"/>
      <c r="CL112" s="51"/>
      <c r="CM112" s="60"/>
      <c r="CN112" s="60"/>
      <c r="CO112" s="60"/>
      <c r="CP112" s="51"/>
      <c r="CQ112" s="60"/>
      <c r="CR112" s="60"/>
      <c r="CS112" s="51"/>
      <c r="CT112" s="60"/>
      <c r="CU112" s="51"/>
      <c r="CV112" s="51"/>
      <c r="CW112" s="51"/>
      <c r="CX112" s="51"/>
      <c r="CY112" s="60"/>
      <c r="CZ112" s="60"/>
      <c r="DA112" s="60"/>
      <c r="DB112" s="60"/>
      <c r="DC112" s="54"/>
    </row>
    <row x14ac:dyDescent="0.25" r="113" customHeight="1" ht="18">
      <c r="A113" s="50"/>
      <c r="B113" s="50"/>
      <c r="C113" s="51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4"/>
      <c r="P113" s="51"/>
      <c r="Q113" s="51"/>
      <c r="R113" s="51"/>
      <c r="S113" s="54"/>
      <c r="T113" s="51"/>
      <c r="U113" s="51"/>
      <c r="V113" s="51"/>
      <c r="W113" s="54"/>
      <c r="X113" s="51"/>
      <c r="Y113" s="51"/>
      <c r="Z113" s="51"/>
      <c r="AA113" s="54"/>
      <c r="AB113" s="51"/>
      <c r="AC113" s="51"/>
      <c r="AD113" s="79"/>
      <c r="AE113" s="57"/>
      <c r="AF113" s="51"/>
      <c r="AG113" s="51"/>
      <c r="AH113" s="51"/>
      <c r="AI113" s="54"/>
      <c r="AJ113" s="51"/>
      <c r="AK113" s="51"/>
      <c r="AL113" s="51"/>
      <c r="AM113" s="54"/>
      <c r="AN113" s="51"/>
      <c r="AO113" s="51"/>
      <c r="AP113" s="52"/>
      <c r="AQ113" s="54"/>
      <c r="AR113" s="52"/>
      <c r="AS113" s="52"/>
      <c r="AT113" s="51"/>
      <c r="AU113" s="54"/>
      <c r="AV113" s="51"/>
      <c r="AW113" s="51"/>
      <c r="AX113" s="51"/>
      <c r="AY113" s="54"/>
      <c r="AZ113" s="51"/>
      <c r="BA113" s="51"/>
      <c r="BB113" s="51"/>
      <c r="BC113" s="54"/>
      <c r="BD113" s="51"/>
      <c r="BE113" s="51"/>
      <c r="BF113" s="51"/>
      <c r="BG113" s="54"/>
      <c r="BH113" s="51"/>
      <c r="BI113" s="51"/>
      <c r="BJ113" s="51"/>
      <c r="BK113" s="59"/>
      <c r="BL113" s="51"/>
      <c r="BM113" s="51"/>
      <c r="BN113" s="51"/>
      <c r="BO113" s="51"/>
      <c r="BP113" s="59"/>
      <c r="BQ113" s="51"/>
      <c r="BR113" s="51"/>
      <c r="BS113" s="60"/>
      <c r="BT113" s="59"/>
      <c r="BU113" s="59"/>
      <c r="BV113" s="51"/>
      <c r="BW113" s="51"/>
      <c r="BX113" s="60"/>
      <c r="BY113" s="51"/>
      <c r="BZ113" s="60"/>
      <c r="CA113" s="51"/>
      <c r="CB113" s="51"/>
      <c r="CC113" s="61"/>
      <c r="CD113" s="61"/>
      <c r="CE113" s="60"/>
      <c r="CF113" s="51"/>
      <c r="CG113" s="51"/>
      <c r="CH113" s="51"/>
      <c r="CI113" s="51"/>
      <c r="CJ113" s="60"/>
      <c r="CK113" s="51"/>
      <c r="CL113" s="51"/>
      <c r="CM113" s="60"/>
      <c r="CN113" s="60"/>
      <c r="CO113" s="60"/>
      <c r="CP113" s="51"/>
      <c r="CQ113" s="60"/>
      <c r="CR113" s="60"/>
      <c r="CS113" s="51"/>
      <c r="CT113" s="60"/>
      <c r="CU113" s="51"/>
      <c r="CV113" s="51"/>
      <c r="CW113" s="51"/>
      <c r="CX113" s="51"/>
      <c r="CY113" s="60"/>
      <c r="CZ113" s="60"/>
      <c r="DA113" s="60"/>
      <c r="DB113" s="60"/>
      <c r="DC113" s="54"/>
    </row>
    <row x14ac:dyDescent="0.25" r="114" customHeight="1" ht="18">
      <c r="A114" s="50"/>
      <c r="B114" s="50"/>
      <c r="C114" s="51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4"/>
      <c r="P114" s="51"/>
      <c r="Q114" s="51"/>
      <c r="R114" s="51"/>
      <c r="S114" s="54"/>
      <c r="T114" s="51"/>
      <c r="U114" s="51"/>
      <c r="V114" s="51"/>
      <c r="W114" s="54"/>
      <c r="X114" s="51"/>
      <c r="Y114" s="51"/>
      <c r="Z114" s="51"/>
      <c r="AA114" s="54"/>
      <c r="AB114" s="51"/>
      <c r="AC114" s="51"/>
      <c r="AD114" s="79"/>
      <c r="AE114" s="57"/>
      <c r="AF114" s="51"/>
      <c r="AG114" s="51"/>
      <c r="AH114" s="51"/>
      <c r="AI114" s="54"/>
      <c r="AJ114" s="51"/>
      <c r="AK114" s="51"/>
      <c r="AL114" s="51"/>
      <c r="AM114" s="54"/>
      <c r="AN114" s="51"/>
      <c r="AO114" s="51"/>
      <c r="AP114" s="52"/>
      <c r="AQ114" s="54"/>
      <c r="AR114" s="52"/>
      <c r="AS114" s="52"/>
      <c r="AT114" s="51"/>
      <c r="AU114" s="54"/>
      <c r="AV114" s="51"/>
      <c r="AW114" s="51"/>
      <c r="AX114" s="51"/>
      <c r="AY114" s="54"/>
      <c r="AZ114" s="51"/>
      <c r="BA114" s="51"/>
      <c r="BB114" s="51"/>
      <c r="BC114" s="54"/>
      <c r="BD114" s="51"/>
      <c r="BE114" s="51"/>
      <c r="BF114" s="51"/>
      <c r="BG114" s="54"/>
      <c r="BH114" s="51"/>
      <c r="BI114" s="51"/>
      <c r="BJ114" s="51"/>
      <c r="BK114" s="59"/>
      <c r="BL114" s="51"/>
      <c r="BM114" s="51"/>
      <c r="BN114" s="51"/>
      <c r="BO114" s="51"/>
      <c r="BP114" s="59"/>
      <c r="BQ114" s="51"/>
      <c r="BR114" s="51"/>
      <c r="BS114" s="60"/>
      <c r="BT114" s="59"/>
      <c r="BU114" s="59"/>
      <c r="BV114" s="51"/>
      <c r="BW114" s="51"/>
      <c r="BX114" s="60"/>
      <c r="BY114" s="51"/>
      <c r="BZ114" s="60"/>
      <c r="CA114" s="51"/>
      <c r="CB114" s="51"/>
      <c r="CC114" s="61"/>
      <c r="CD114" s="61"/>
      <c r="CE114" s="60"/>
      <c r="CF114" s="51"/>
      <c r="CG114" s="51"/>
      <c r="CH114" s="51"/>
      <c r="CI114" s="51"/>
      <c r="CJ114" s="60"/>
      <c r="CK114" s="51"/>
      <c r="CL114" s="51"/>
      <c r="CM114" s="60"/>
      <c r="CN114" s="60"/>
      <c r="CO114" s="60"/>
      <c r="CP114" s="51"/>
      <c r="CQ114" s="60"/>
      <c r="CR114" s="60"/>
      <c r="CS114" s="51"/>
      <c r="CT114" s="60"/>
      <c r="CU114" s="51"/>
      <c r="CV114" s="51"/>
      <c r="CW114" s="51"/>
      <c r="CX114" s="51"/>
      <c r="CY114" s="60"/>
      <c r="CZ114" s="60"/>
      <c r="DA114" s="60"/>
      <c r="DB114" s="60"/>
      <c r="DC114" s="54"/>
    </row>
    <row x14ac:dyDescent="0.25" r="115" customHeight="1" ht="18">
      <c r="A115" s="50"/>
      <c r="B115" s="50"/>
      <c r="C115" s="51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4"/>
      <c r="P115" s="51"/>
      <c r="Q115" s="51"/>
      <c r="R115" s="51"/>
      <c r="S115" s="54"/>
      <c r="T115" s="51"/>
      <c r="U115" s="51"/>
      <c r="V115" s="51"/>
      <c r="W115" s="54"/>
      <c r="X115" s="51"/>
      <c r="Y115" s="51"/>
      <c r="Z115" s="51"/>
      <c r="AA115" s="54"/>
      <c r="AB115" s="51"/>
      <c r="AC115" s="51"/>
      <c r="AD115" s="79"/>
      <c r="AE115" s="57"/>
      <c r="AF115" s="51"/>
      <c r="AG115" s="51"/>
      <c r="AH115" s="51"/>
      <c r="AI115" s="54"/>
      <c r="AJ115" s="51"/>
      <c r="AK115" s="51"/>
      <c r="AL115" s="51"/>
      <c r="AM115" s="54"/>
      <c r="AN115" s="51"/>
      <c r="AO115" s="51"/>
      <c r="AP115" s="52"/>
      <c r="AQ115" s="54"/>
      <c r="AR115" s="52"/>
      <c r="AS115" s="52"/>
      <c r="AT115" s="51"/>
      <c r="AU115" s="54"/>
      <c r="AV115" s="51"/>
      <c r="AW115" s="51"/>
      <c r="AX115" s="51"/>
      <c r="AY115" s="54"/>
      <c r="AZ115" s="51"/>
      <c r="BA115" s="51"/>
      <c r="BB115" s="51"/>
      <c r="BC115" s="54"/>
      <c r="BD115" s="51"/>
      <c r="BE115" s="51"/>
      <c r="BF115" s="51"/>
      <c r="BG115" s="54"/>
      <c r="BH115" s="51"/>
      <c r="BI115" s="51"/>
      <c r="BJ115" s="51"/>
      <c r="BK115" s="59"/>
      <c r="BL115" s="51"/>
      <c r="BM115" s="51"/>
      <c r="BN115" s="51"/>
      <c r="BO115" s="51"/>
      <c r="BP115" s="59"/>
      <c r="BQ115" s="51"/>
      <c r="BR115" s="51"/>
      <c r="BS115" s="60"/>
      <c r="BT115" s="59"/>
      <c r="BU115" s="59"/>
      <c r="BV115" s="51"/>
      <c r="BW115" s="51"/>
      <c r="BX115" s="60"/>
      <c r="BY115" s="51"/>
      <c r="BZ115" s="60"/>
      <c r="CA115" s="51"/>
      <c r="CB115" s="51"/>
      <c r="CC115" s="61"/>
      <c r="CD115" s="61"/>
      <c r="CE115" s="60"/>
      <c r="CF115" s="51"/>
      <c r="CG115" s="51"/>
      <c r="CH115" s="51"/>
      <c r="CI115" s="51"/>
      <c r="CJ115" s="60"/>
      <c r="CK115" s="51"/>
      <c r="CL115" s="51"/>
      <c r="CM115" s="60"/>
      <c r="CN115" s="60"/>
      <c r="CO115" s="60"/>
      <c r="CP115" s="51"/>
      <c r="CQ115" s="60"/>
      <c r="CR115" s="60"/>
      <c r="CS115" s="51"/>
      <c r="CT115" s="60"/>
      <c r="CU115" s="51"/>
      <c r="CV115" s="51"/>
      <c r="CW115" s="51"/>
      <c r="CX115" s="51"/>
      <c r="CY115" s="60"/>
      <c r="CZ115" s="60"/>
      <c r="DA115" s="60"/>
      <c r="DB115" s="60"/>
      <c r="DC115" s="54"/>
    </row>
    <row x14ac:dyDescent="0.25" r="116" customHeight="1" ht="18">
      <c r="A116" s="50"/>
      <c r="B116" s="50"/>
      <c r="C116" s="51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4"/>
      <c r="P116" s="51"/>
      <c r="Q116" s="51"/>
      <c r="R116" s="51"/>
      <c r="S116" s="54"/>
      <c r="T116" s="51"/>
      <c r="U116" s="51"/>
      <c r="V116" s="51"/>
      <c r="W116" s="54"/>
      <c r="X116" s="51"/>
      <c r="Y116" s="51"/>
      <c r="Z116" s="51"/>
      <c r="AA116" s="54"/>
      <c r="AB116" s="51"/>
      <c r="AC116" s="51"/>
      <c r="AD116" s="79"/>
      <c r="AE116" s="57"/>
      <c r="AF116" s="51"/>
      <c r="AG116" s="51"/>
      <c r="AH116" s="51"/>
      <c r="AI116" s="54"/>
      <c r="AJ116" s="51"/>
      <c r="AK116" s="51"/>
      <c r="AL116" s="51"/>
      <c r="AM116" s="54"/>
      <c r="AN116" s="51"/>
      <c r="AO116" s="51"/>
      <c r="AP116" s="52"/>
      <c r="AQ116" s="54"/>
      <c r="AR116" s="52"/>
      <c r="AS116" s="52"/>
      <c r="AT116" s="51"/>
      <c r="AU116" s="54"/>
      <c r="AV116" s="51"/>
      <c r="AW116" s="51"/>
      <c r="AX116" s="51"/>
      <c r="AY116" s="54"/>
      <c r="AZ116" s="51"/>
      <c r="BA116" s="51"/>
      <c r="BB116" s="51"/>
      <c r="BC116" s="54"/>
      <c r="BD116" s="51"/>
      <c r="BE116" s="51"/>
      <c r="BF116" s="51"/>
      <c r="BG116" s="54"/>
      <c r="BH116" s="51"/>
      <c r="BI116" s="51"/>
      <c r="BJ116" s="51"/>
      <c r="BK116" s="59"/>
      <c r="BL116" s="51"/>
      <c r="BM116" s="51"/>
      <c r="BN116" s="51"/>
      <c r="BO116" s="51"/>
      <c r="BP116" s="59"/>
      <c r="BQ116" s="51"/>
      <c r="BR116" s="51"/>
      <c r="BS116" s="60"/>
      <c r="BT116" s="59"/>
      <c r="BU116" s="59"/>
      <c r="BV116" s="51"/>
      <c r="BW116" s="51"/>
      <c r="BX116" s="60"/>
      <c r="BY116" s="51"/>
      <c r="BZ116" s="60"/>
      <c r="CA116" s="51"/>
      <c r="CB116" s="51"/>
      <c r="CC116" s="61"/>
      <c r="CD116" s="61"/>
      <c r="CE116" s="60"/>
      <c r="CF116" s="51"/>
      <c r="CG116" s="51"/>
      <c r="CH116" s="51"/>
      <c r="CI116" s="51"/>
      <c r="CJ116" s="60"/>
      <c r="CK116" s="51"/>
      <c r="CL116" s="51"/>
      <c r="CM116" s="60"/>
      <c r="CN116" s="60"/>
      <c r="CO116" s="60"/>
      <c r="CP116" s="51"/>
      <c r="CQ116" s="60"/>
      <c r="CR116" s="60"/>
      <c r="CS116" s="51"/>
      <c r="CT116" s="60"/>
      <c r="CU116" s="51"/>
      <c r="CV116" s="51"/>
      <c r="CW116" s="51"/>
      <c r="CX116" s="51"/>
      <c r="CY116" s="60"/>
      <c r="CZ116" s="60"/>
      <c r="DA116" s="60"/>
      <c r="DB116" s="60"/>
      <c r="DC116" s="54"/>
    </row>
    <row x14ac:dyDescent="0.25" r="117" customHeight="1" ht="18">
      <c r="A117" s="50"/>
      <c r="B117" s="50"/>
      <c r="C117" s="51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4"/>
      <c r="P117" s="51"/>
      <c r="Q117" s="51"/>
      <c r="R117" s="51"/>
      <c r="S117" s="54"/>
      <c r="T117" s="51"/>
      <c r="U117" s="51"/>
      <c r="V117" s="51"/>
      <c r="W117" s="54"/>
      <c r="X117" s="51"/>
      <c r="Y117" s="51"/>
      <c r="Z117" s="51"/>
      <c r="AA117" s="54"/>
      <c r="AB117" s="51"/>
      <c r="AC117" s="51"/>
      <c r="AD117" s="79"/>
      <c r="AE117" s="57"/>
      <c r="AF117" s="51"/>
      <c r="AG117" s="51"/>
      <c r="AH117" s="51"/>
      <c r="AI117" s="54"/>
      <c r="AJ117" s="51"/>
      <c r="AK117" s="51"/>
      <c r="AL117" s="51"/>
      <c r="AM117" s="54"/>
      <c r="AN117" s="51"/>
      <c r="AO117" s="51"/>
      <c r="AP117" s="52"/>
      <c r="AQ117" s="54"/>
      <c r="AR117" s="52"/>
      <c r="AS117" s="52"/>
      <c r="AT117" s="51"/>
      <c r="AU117" s="54"/>
      <c r="AV117" s="51"/>
      <c r="AW117" s="51"/>
      <c r="AX117" s="51"/>
      <c r="AY117" s="54"/>
      <c r="AZ117" s="51"/>
      <c r="BA117" s="51"/>
      <c r="BB117" s="51"/>
      <c r="BC117" s="54"/>
      <c r="BD117" s="51"/>
      <c r="BE117" s="51"/>
      <c r="BF117" s="51"/>
      <c r="BG117" s="54"/>
      <c r="BH117" s="51"/>
      <c r="BI117" s="51"/>
      <c r="BJ117" s="51"/>
      <c r="BK117" s="59"/>
      <c r="BL117" s="51"/>
      <c r="BM117" s="51"/>
      <c r="BN117" s="51"/>
      <c r="BO117" s="51"/>
      <c r="BP117" s="59"/>
      <c r="BQ117" s="51"/>
      <c r="BR117" s="51"/>
      <c r="BS117" s="60"/>
      <c r="BT117" s="59"/>
      <c r="BU117" s="59"/>
      <c r="BV117" s="51"/>
      <c r="BW117" s="51"/>
      <c r="BX117" s="60"/>
      <c r="BY117" s="51"/>
      <c r="BZ117" s="60"/>
      <c r="CA117" s="51"/>
      <c r="CB117" s="51"/>
      <c r="CC117" s="61"/>
      <c r="CD117" s="61"/>
      <c r="CE117" s="60"/>
      <c r="CF117" s="51"/>
      <c r="CG117" s="51"/>
      <c r="CH117" s="51"/>
      <c r="CI117" s="51"/>
      <c r="CJ117" s="60"/>
      <c r="CK117" s="51"/>
      <c r="CL117" s="51"/>
      <c r="CM117" s="60"/>
      <c r="CN117" s="60"/>
      <c r="CO117" s="60"/>
      <c r="CP117" s="51"/>
      <c r="CQ117" s="60"/>
      <c r="CR117" s="60"/>
      <c r="CS117" s="51"/>
      <c r="CT117" s="60"/>
      <c r="CU117" s="51"/>
      <c r="CV117" s="51"/>
      <c r="CW117" s="51"/>
      <c r="CX117" s="51"/>
      <c r="CY117" s="60"/>
      <c r="CZ117" s="60"/>
      <c r="DA117" s="60"/>
      <c r="DB117" s="60"/>
      <c r="DC117" s="54"/>
    </row>
    <row x14ac:dyDescent="0.25" r="118" customHeight="1" ht="18">
      <c r="A118" s="50"/>
      <c r="B118" s="50"/>
      <c r="C118" s="51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4"/>
      <c r="P118" s="51"/>
      <c r="Q118" s="51"/>
      <c r="R118" s="51"/>
      <c r="S118" s="54"/>
      <c r="T118" s="51"/>
      <c r="U118" s="51"/>
      <c r="V118" s="51"/>
      <c r="W118" s="54"/>
      <c r="X118" s="51"/>
      <c r="Y118" s="51"/>
      <c r="Z118" s="51"/>
      <c r="AA118" s="54"/>
      <c r="AB118" s="51"/>
      <c r="AC118" s="51"/>
      <c r="AD118" s="79"/>
      <c r="AE118" s="57"/>
      <c r="AF118" s="51"/>
      <c r="AG118" s="51"/>
      <c r="AH118" s="51"/>
      <c r="AI118" s="54"/>
      <c r="AJ118" s="51"/>
      <c r="AK118" s="51"/>
      <c r="AL118" s="51"/>
      <c r="AM118" s="54"/>
      <c r="AN118" s="51"/>
      <c r="AO118" s="51"/>
      <c r="AP118" s="52"/>
      <c r="AQ118" s="54"/>
      <c r="AR118" s="52"/>
      <c r="AS118" s="52"/>
      <c r="AT118" s="51"/>
      <c r="AU118" s="54"/>
      <c r="AV118" s="51"/>
      <c r="AW118" s="51"/>
      <c r="AX118" s="51"/>
      <c r="AY118" s="54"/>
      <c r="AZ118" s="51"/>
      <c r="BA118" s="51"/>
      <c r="BB118" s="51"/>
      <c r="BC118" s="54"/>
      <c r="BD118" s="51"/>
      <c r="BE118" s="51"/>
      <c r="BF118" s="51"/>
      <c r="BG118" s="54"/>
      <c r="BH118" s="51"/>
      <c r="BI118" s="51"/>
      <c r="BJ118" s="51"/>
      <c r="BK118" s="59"/>
      <c r="BL118" s="51"/>
      <c r="BM118" s="51"/>
      <c r="BN118" s="51"/>
      <c r="BO118" s="51"/>
      <c r="BP118" s="59"/>
      <c r="BQ118" s="51"/>
      <c r="BR118" s="51"/>
      <c r="BS118" s="60"/>
      <c r="BT118" s="59"/>
      <c r="BU118" s="59"/>
      <c r="BV118" s="51"/>
      <c r="BW118" s="51"/>
      <c r="BX118" s="60"/>
      <c r="BY118" s="51"/>
      <c r="BZ118" s="60"/>
      <c r="CA118" s="51"/>
      <c r="CB118" s="51"/>
      <c r="CC118" s="61"/>
      <c r="CD118" s="61"/>
      <c r="CE118" s="60"/>
      <c r="CF118" s="51"/>
      <c r="CG118" s="51"/>
      <c r="CH118" s="51"/>
      <c r="CI118" s="51"/>
      <c r="CJ118" s="60"/>
      <c r="CK118" s="51"/>
      <c r="CL118" s="51"/>
      <c r="CM118" s="60"/>
      <c r="CN118" s="60"/>
      <c r="CO118" s="60"/>
      <c r="CP118" s="51"/>
      <c r="CQ118" s="60"/>
      <c r="CR118" s="60"/>
      <c r="CS118" s="51"/>
      <c r="CT118" s="60"/>
      <c r="CU118" s="51"/>
      <c r="CV118" s="51"/>
      <c r="CW118" s="51"/>
      <c r="CX118" s="51"/>
      <c r="CY118" s="60"/>
      <c r="CZ118" s="60"/>
      <c r="DA118" s="60"/>
      <c r="DB118" s="60"/>
      <c r="DC118" s="54"/>
    </row>
    <row x14ac:dyDescent="0.25" r="119" customHeight="1" ht="18">
      <c r="A119" s="50"/>
      <c r="B119" s="50"/>
      <c r="C119" s="51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4"/>
      <c r="P119" s="51"/>
      <c r="Q119" s="51"/>
      <c r="R119" s="51"/>
      <c r="S119" s="54"/>
      <c r="T119" s="51"/>
      <c r="U119" s="51"/>
      <c r="V119" s="51"/>
      <c r="W119" s="54"/>
      <c r="X119" s="51"/>
      <c r="Y119" s="51"/>
      <c r="Z119" s="51"/>
      <c r="AA119" s="54"/>
      <c r="AB119" s="51"/>
      <c r="AC119" s="51"/>
      <c r="AD119" s="79"/>
      <c r="AE119" s="57"/>
      <c r="AF119" s="51"/>
      <c r="AG119" s="51"/>
      <c r="AH119" s="51"/>
      <c r="AI119" s="54"/>
      <c r="AJ119" s="51"/>
      <c r="AK119" s="51"/>
      <c r="AL119" s="51"/>
      <c r="AM119" s="54"/>
      <c r="AN119" s="51"/>
      <c r="AO119" s="51"/>
      <c r="AP119" s="52"/>
      <c r="AQ119" s="54"/>
      <c r="AR119" s="52"/>
      <c r="AS119" s="52"/>
      <c r="AT119" s="51"/>
      <c r="AU119" s="54"/>
      <c r="AV119" s="51"/>
      <c r="AW119" s="51"/>
      <c r="AX119" s="51"/>
      <c r="AY119" s="54"/>
      <c r="AZ119" s="51"/>
      <c r="BA119" s="51"/>
      <c r="BB119" s="51"/>
      <c r="BC119" s="54"/>
      <c r="BD119" s="51"/>
      <c r="BE119" s="51"/>
      <c r="BF119" s="51"/>
      <c r="BG119" s="54"/>
      <c r="BH119" s="51"/>
      <c r="BI119" s="51"/>
      <c r="BJ119" s="51"/>
      <c r="BK119" s="59"/>
      <c r="BL119" s="51"/>
      <c r="BM119" s="51"/>
      <c r="BN119" s="51"/>
      <c r="BO119" s="51"/>
      <c r="BP119" s="59"/>
      <c r="BQ119" s="51"/>
      <c r="BR119" s="51"/>
      <c r="BS119" s="60"/>
      <c r="BT119" s="59"/>
      <c r="BU119" s="59"/>
      <c r="BV119" s="51"/>
      <c r="BW119" s="51"/>
      <c r="BX119" s="60"/>
      <c r="BY119" s="51"/>
      <c r="BZ119" s="60"/>
      <c r="CA119" s="51"/>
      <c r="CB119" s="51"/>
      <c r="CC119" s="61"/>
      <c r="CD119" s="61"/>
      <c r="CE119" s="60"/>
      <c r="CF119" s="51"/>
      <c r="CG119" s="51"/>
      <c r="CH119" s="51"/>
      <c r="CI119" s="51"/>
      <c r="CJ119" s="60"/>
      <c r="CK119" s="51"/>
      <c r="CL119" s="51"/>
      <c r="CM119" s="60"/>
      <c r="CN119" s="60"/>
      <c r="CO119" s="60"/>
      <c r="CP119" s="51"/>
      <c r="CQ119" s="60"/>
      <c r="CR119" s="60"/>
      <c r="CS119" s="51"/>
      <c r="CT119" s="60"/>
      <c r="CU119" s="51"/>
      <c r="CV119" s="51"/>
      <c r="CW119" s="51"/>
      <c r="CX119" s="51"/>
      <c r="CY119" s="60"/>
      <c r="CZ119" s="60"/>
      <c r="DA119" s="60"/>
      <c r="DB119" s="60"/>
      <c r="DC119" s="54"/>
    </row>
    <row x14ac:dyDescent="0.25" r="120" customHeight="1" ht="18">
      <c r="A120" s="50"/>
      <c r="B120" s="50"/>
      <c r="C120" s="51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4"/>
      <c r="P120" s="51"/>
      <c r="Q120" s="51"/>
      <c r="R120" s="51"/>
      <c r="S120" s="54"/>
      <c r="T120" s="51"/>
      <c r="U120" s="51"/>
      <c r="V120" s="51"/>
      <c r="W120" s="54"/>
      <c r="X120" s="51"/>
      <c r="Y120" s="51"/>
      <c r="Z120" s="51"/>
      <c r="AA120" s="54"/>
      <c r="AB120" s="51"/>
      <c r="AC120" s="51"/>
      <c r="AD120" s="79"/>
      <c r="AE120" s="57"/>
      <c r="AF120" s="51"/>
      <c r="AG120" s="51"/>
      <c r="AH120" s="51"/>
      <c r="AI120" s="54"/>
      <c r="AJ120" s="51"/>
      <c r="AK120" s="51"/>
      <c r="AL120" s="51"/>
      <c r="AM120" s="54"/>
      <c r="AN120" s="51"/>
      <c r="AO120" s="51"/>
      <c r="AP120" s="52"/>
      <c r="AQ120" s="54"/>
      <c r="AR120" s="52"/>
      <c r="AS120" s="52"/>
      <c r="AT120" s="51"/>
      <c r="AU120" s="54"/>
      <c r="AV120" s="51"/>
      <c r="AW120" s="51"/>
      <c r="AX120" s="51"/>
      <c r="AY120" s="54"/>
      <c r="AZ120" s="51"/>
      <c r="BA120" s="51"/>
      <c r="BB120" s="51"/>
      <c r="BC120" s="54"/>
      <c r="BD120" s="51"/>
      <c r="BE120" s="51"/>
      <c r="BF120" s="51"/>
      <c r="BG120" s="54"/>
      <c r="BH120" s="51"/>
      <c r="BI120" s="51"/>
      <c r="BJ120" s="51"/>
      <c r="BK120" s="59"/>
      <c r="BL120" s="51"/>
      <c r="BM120" s="51"/>
      <c r="BN120" s="51"/>
      <c r="BO120" s="51"/>
      <c r="BP120" s="59"/>
      <c r="BQ120" s="51"/>
      <c r="BR120" s="51"/>
      <c r="BS120" s="60"/>
      <c r="BT120" s="59"/>
      <c r="BU120" s="59"/>
      <c r="BV120" s="51"/>
      <c r="BW120" s="51"/>
      <c r="BX120" s="60"/>
      <c r="BY120" s="51"/>
      <c r="BZ120" s="60"/>
      <c r="CA120" s="51"/>
      <c r="CB120" s="51"/>
      <c r="CC120" s="61"/>
      <c r="CD120" s="61"/>
      <c r="CE120" s="60"/>
      <c r="CF120" s="51"/>
      <c r="CG120" s="51"/>
      <c r="CH120" s="51"/>
      <c r="CI120" s="51"/>
      <c r="CJ120" s="60"/>
      <c r="CK120" s="51"/>
      <c r="CL120" s="51"/>
      <c r="CM120" s="60"/>
      <c r="CN120" s="60"/>
      <c r="CO120" s="60"/>
      <c r="CP120" s="51"/>
      <c r="CQ120" s="60"/>
      <c r="CR120" s="60"/>
      <c r="CS120" s="51"/>
      <c r="CT120" s="60"/>
      <c r="CU120" s="51"/>
      <c r="CV120" s="51"/>
      <c r="CW120" s="51"/>
      <c r="CX120" s="51"/>
      <c r="CY120" s="60"/>
      <c r="CZ120" s="60"/>
      <c r="DA120" s="60"/>
      <c r="DB120" s="60"/>
      <c r="DC120" s="54"/>
    </row>
    <row x14ac:dyDescent="0.25" r="121" customHeight="1" ht="18">
      <c r="A121" s="50"/>
      <c r="B121" s="50"/>
      <c r="C121" s="51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4"/>
      <c r="P121" s="51"/>
      <c r="Q121" s="51"/>
      <c r="R121" s="51"/>
      <c r="S121" s="54"/>
      <c r="T121" s="51"/>
      <c r="U121" s="51"/>
      <c r="V121" s="51"/>
      <c r="W121" s="54"/>
      <c r="X121" s="51"/>
      <c r="Y121" s="51"/>
      <c r="Z121" s="51"/>
      <c r="AA121" s="54"/>
      <c r="AB121" s="51"/>
      <c r="AC121" s="51"/>
      <c r="AD121" s="79"/>
      <c r="AE121" s="57"/>
      <c r="AF121" s="51"/>
      <c r="AG121" s="51"/>
      <c r="AH121" s="51"/>
      <c r="AI121" s="54"/>
      <c r="AJ121" s="51"/>
      <c r="AK121" s="51"/>
      <c r="AL121" s="51"/>
      <c r="AM121" s="54"/>
      <c r="AN121" s="51"/>
      <c r="AO121" s="51"/>
      <c r="AP121" s="52"/>
      <c r="AQ121" s="54"/>
      <c r="AR121" s="52"/>
      <c r="AS121" s="52"/>
      <c r="AT121" s="51"/>
      <c r="AU121" s="54"/>
      <c r="AV121" s="51"/>
      <c r="AW121" s="51"/>
      <c r="AX121" s="51"/>
      <c r="AY121" s="54"/>
      <c r="AZ121" s="51"/>
      <c r="BA121" s="51"/>
      <c r="BB121" s="51"/>
      <c r="BC121" s="54"/>
      <c r="BD121" s="51"/>
      <c r="BE121" s="51"/>
      <c r="BF121" s="51"/>
      <c r="BG121" s="54"/>
      <c r="BH121" s="51"/>
      <c r="BI121" s="51"/>
      <c r="BJ121" s="51"/>
      <c r="BK121" s="59"/>
      <c r="BL121" s="51"/>
      <c r="BM121" s="51"/>
      <c r="BN121" s="51"/>
      <c r="BO121" s="51"/>
      <c r="BP121" s="59"/>
      <c r="BQ121" s="51"/>
      <c r="BR121" s="51"/>
      <c r="BS121" s="60"/>
      <c r="BT121" s="59"/>
      <c r="BU121" s="59"/>
      <c r="BV121" s="51"/>
      <c r="BW121" s="51"/>
      <c r="BX121" s="60"/>
      <c r="BY121" s="51"/>
      <c r="BZ121" s="60"/>
      <c r="CA121" s="51"/>
      <c r="CB121" s="51"/>
      <c r="CC121" s="61"/>
      <c r="CD121" s="61"/>
      <c r="CE121" s="60"/>
      <c r="CF121" s="51"/>
      <c r="CG121" s="51"/>
      <c r="CH121" s="51"/>
      <c r="CI121" s="51"/>
      <c r="CJ121" s="60"/>
      <c r="CK121" s="51"/>
      <c r="CL121" s="51"/>
      <c r="CM121" s="60"/>
      <c r="CN121" s="60"/>
      <c r="CO121" s="60"/>
      <c r="CP121" s="51"/>
      <c r="CQ121" s="60"/>
      <c r="CR121" s="60"/>
      <c r="CS121" s="51"/>
      <c r="CT121" s="60"/>
      <c r="CU121" s="51"/>
      <c r="CV121" s="51"/>
      <c r="CW121" s="51"/>
      <c r="CX121" s="51"/>
      <c r="CY121" s="60"/>
      <c r="CZ121" s="60"/>
      <c r="DA121" s="60"/>
      <c r="DB121" s="60"/>
      <c r="DC121" s="54"/>
    </row>
    <row x14ac:dyDescent="0.25" r="122" customHeight="1" ht="18">
      <c r="A122" s="50"/>
      <c r="B122" s="50"/>
      <c r="C122" s="51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4"/>
      <c r="P122" s="51"/>
      <c r="Q122" s="51"/>
      <c r="R122" s="51"/>
      <c r="S122" s="54"/>
      <c r="T122" s="51"/>
      <c r="U122" s="51"/>
      <c r="V122" s="51"/>
      <c r="W122" s="54"/>
      <c r="X122" s="51"/>
      <c r="Y122" s="51"/>
      <c r="Z122" s="51"/>
      <c r="AA122" s="54"/>
      <c r="AB122" s="51"/>
      <c r="AC122" s="51"/>
      <c r="AD122" s="79"/>
      <c r="AE122" s="57"/>
      <c r="AF122" s="51"/>
      <c r="AG122" s="51"/>
      <c r="AH122" s="51"/>
      <c r="AI122" s="54"/>
      <c r="AJ122" s="51"/>
      <c r="AK122" s="51"/>
      <c r="AL122" s="51"/>
      <c r="AM122" s="54"/>
      <c r="AN122" s="51"/>
      <c r="AO122" s="51"/>
      <c r="AP122" s="52"/>
      <c r="AQ122" s="54"/>
      <c r="AR122" s="52"/>
      <c r="AS122" s="52"/>
      <c r="AT122" s="51"/>
      <c r="AU122" s="54"/>
      <c r="AV122" s="51"/>
      <c r="AW122" s="51"/>
      <c r="AX122" s="51"/>
      <c r="AY122" s="54"/>
      <c r="AZ122" s="51"/>
      <c r="BA122" s="51"/>
      <c r="BB122" s="51"/>
      <c r="BC122" s="54"/>
      <c r="BD122" s="51"/>
      <c r="BE122" s="51"/>
      <c r="BF122" s="51"/>
      <c r="BG122" s="54"/>
      <c r="BH122" s="51"/>
      <c r="BI122" s="51"/>
      <c r="BJ122" s="51"/>
      <c r="BK122" s="59"/>
      <c r="BL122" s="51"/>
      <c r="BM122" s="51"/>
      <c r="BN122" s="51"/>
      <c r="BO122" s="51"/>
      <c r="BP122" s="59"/>
      <c r="BQ122" s="51"/>
      <c r="BR122" s="51"/>
      <c r="BS122" s="60"/>
      <c r="BT122" s="59"/>
      <c r="BU122" s="59"/>
      <c r="BV122" s="51"/>
      <c r="BW122" s="51"/>
      <c r="BX122" s="60"/>
      <c r="BY122" s="51"/>
      <c r="BZ122" s="60"/>
      <c r="CA122" s="51"/>
      <c r="CB122" s="51"/>
      <c r="CC122" s="61"/>
      <c r="CD122" s="61"/>
      <c r="CE122" s="60"/>
      <c r="CF122" s="51"/>
      <c r="CG122" s="51"/>
      <c r="CH122" s="51"/>
      <c r="CI122" s="51"/>
      <c r="CJ122" s="60"/>
      <c r="CK122" s="51"/>
      <c r="CL122" s="51"/>
      <c r="CM122" s="60"/>
      <c r="CN122" s="60"/>
      <c r="CO122" s="60"/>
      <c r="CP122" s="51"/>
      <c r="CQ122" s="60"/>
      <c r="CR122" s="60"/>
      <c r="CS122" s="51"/>
      <c r="CT122" s="60"/>
      <c r="CU122" s="51"/>
      <c r="CV122" s="51"/>
      <c r="CW122" s="51"/>
      <c r="CX122" s="51"/>
      <c r="CY122" s="60"/>
      <c r="CZ122" s="60"/>
      <c r="DA122" s="60"/>
      <c r="DB122" s="60"/>
      <c r="DC122" s="54"/>
    </row>
    <row x14ac:dyDescent="0.25" r="123" customHeight="1" ht="18">
      <c r="A123" s="50"/>
      <c r="B123" s="50"/>
      <c r="C123" s="51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4"/>
      <c r="P123" s="51"/>
      <c r="Q123" s="51"/>
      <c r="R123" s="51"/>
      <c r="S123" s="54"/>
      <c r="T123" s="51"/>
      <c r="U123" s="51"/>
      <c r="V123" s="51"/>
      <c r="W123" s="54"/>
      <c r="X123" s="51"/>
      <c r="Y123" s="51"/>
      <c r="Z123" s="51"/>
      <c r="AA123" s="54"/>
      <c r="AB123" s="51"/>
      <c r="AC123" s="51"/>
      <c r="AD123" s="79"/>
      <c r="AE123" s="57"/>
      <c r="AF123" s="51"/>
      <c r="AG123" s="51"/>
      <c r="AH123" s="51"/>
      <c r="AI123" s="54"/>
      <c r="AJ123" s="51"/>
      <c r="AK123" s="51"/>
      <c r="AL123" s="51"/>
      <c r="AM123" s="54"/>
      <c r="AN123" s="51"/>
      <c r="AO123" s="51"/>
      <c r="AP123" s="52"/>
      <c r="AQ123" s="54"/>
      <c r="AR123" s="52"/>
      <c r="AS123" s="52"/>
      <c r="AT123" s="51"/>
      <c r="AU123" s="54"/>
      <c r="AV123" s="51"/>
      <c r="AW123" s="51"/>
      <c r="AX123" s="51"/>
      <c r="AY123" s="54"/>
      <c r="AZ123" s="51"/>
      <c r="BA123" s="51"/>
      <c r="BB123" s="51"/>
      <c r="BC123" s="54"/>
      <c r="BD123" s="51"/>
      <c r="BE123" s="51"/>
      <c r="BF123" s="51"/>
      <c r="BG123" s="54"/>
      <c r="BH123" s="51"/>
      <c r="BI123" s="51"/>
      <c r="BJ123" s="51"/>
      <c r="BK123" s="59"/>
      <c r="BL123" s="51"/>
      <c r="BM123" s="51"/>
      <c r="BN123" s="51"/>
      <c r="BO123" s="51"/>
      <c r="BP123" s="59"/>
      <c r="BQ123" s="51"/>
      <c r="BR123" s="51"/>
      <c r="BS123" s="60"/>
      <c r="BT123" s="59"/>
      <c r="BU123" s="59"/>
      <c r="BV123" s="51"/>
      <c r="BW123" s="51"/>
      <c r="BX123" s="60"/>
      <c r="BY123" s="51"/>
      <c r="BZ123" s="60"/>
      <c r="CA123" s="51"/>
      <c r="CB123" s="51"/>
      <c r="CC123" s="61"/>
      <c r="CD123" s="61"/>
      <c r="CE123" s="60"/>
      <c r="CF123" s="51"/>
      <c r="CG123" s="51"/>
      <c r="CH123" s="51"/>
      <c r="CI123" s="51"/>
      <c r="CJ123" s="60"/>
      <c r="CK123" s="51"/>
      <c r="CL123" s="51"/>
      <c r="CM123" s="60"/>
      <c r="CN123" s="60"/>
      <c r="CO123" s="60"/>
      <c r="CP123" s="51"/>
      <c r="CQ123" s="60"/>
      <c r="CR123" s="60"/>
      <c r="CS123" s="51"/>
      <c r="CT123" s="60"/>
      <c r="CU123" s="51"/>
      <c r="CV123" s="51"/>
      <c r="CW123" s="51"/>
      <c r="CX123" s="51"/>
      <c r="CY123" s="60"/>
      <c r="CZ123" s="60"/>
      <c r="DA123" s="60"/>
      <c r="DB123" s="60"/>
      <c r="DC123" s="54"/>
    </row>
    <row x14ac:dyDescent="0.25" r="124" customHeight="1" ht="18">
      <c r="A124" s="50"/>
      <c r="B124" s="50"/>
      <c r="C124" s="51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4"/>
      <c r="P124" s="51"/>
      <c r="Q124" s="51"/>
      <c r="R124" s="51"/>
      <c r="S124" s="54"/>
      <c r="T124" s="51"/>
      <c r="U124" s="51"/>
      <c r="V124" s="51"/>
      <c r="W124" s="54"/>
      <c r="X124" s="51"/>
      <c r="Y124" s="51"/>
      <c r="Z124" s="51"/>
      <c r="AA124" s="54"/>
      <c r="AB124" s="51"/>
      <c r="AC124" s="51"/>
      <c r="AD124" s="79"/>
      <c r="AE124" s="57"/>
      <c r="AF124" s="51"/>
      <c r="AG124" s="51"/>
      <c r="AH124" s="51"/>
      <c r="AI124" s="54"/>
      <c r="AJ124" s="51"/>
      <c r="AK124" s="51"/>
      <c r="AL124" s="51"/>
      <c r="AM124" s="54"/>
      <c r="AN124" s="51"/>
      <c r="AO124" s="51"/>
      <c r="AP124" s="52"/>
      <c r="AQ124" s="54"/>
      <c r="AR124" s="52"/>
      <c r="AS124" s="52"/>
      <c r="AT124" s="51"/>
      <c r="AU124" s="54"/>
      <c r="AV124" s="51"/>
      <c r="AW124" s="51"/>
      <c r="AX124" s="51"/>
      <c r="AY124" s="54"/>
      <c r="AZ124" s="51"/>
      <c r="BA124" s="51"/>
      <c r="BB124" s="51"/>
      <c r="BC124" s="54"/>
      <c r="BD124" s="51"/>
      <c r="BE124" s="51"/>
      <c r="BF124" s="51"/>
      <c r="BG124" s="54"/>
      <c r="BH124" s="51"/>
      <c r="BI124" s="51"/>
      <c r="BJ124" s="51"/>
      <c r="BK124" s="59"/>
      <c r="BL124" s="51"/>
      <c r="BM124" s="51"/>
      <c r="BN124" s="51"/>
      <c r="BO124" s="51"/>
      <c r="BP124" s="59"/>
      <c r="BQ124" s="51"/>
      <c r="BR124" s="51"/>
      <c r="BS124" s="60"/>
      <c r="BT124" s="59"/>
      <c r="BU124" s="59"/>
      <c r="BV124" s="51"/>
      <c r="BW124" s="51"/>
      <c r="BX124" s="60"/>
      <c r="BY124" s="51"/>
      <c r="BZ124" s="60"/>
      <c r="CA124" s="51"/>
      <c r="CB124" s="51"/>
      <c r="CC124" s="61"/>
      <c r="CD124" s="61"/>
      <c r="CE124" s="60"/>
      <c r="CF124" s="51"/>
      <c r="CG124" s="51"/>
      <c r="CH124" s="51"/>
      <c r="CI124" s="51"/>
      <c r="CJ124" s="60"/>
      <c r="CK124" s="51"/>
      <c r="CL124" s="51"/>
      <c r="CM124" s="60"/>
      <c r="CN124" s="60"/>
      <c r="CO124" s="60"/>
      <c r="CP124" s="51"/>
      <c r="CQ124" s="60"/>
      <c r="CR124" s="60"/>
      <c r="CS124" s="51"/>
      <c r="CT124" s="60"/>
      <c r="CU124" s="51"/>
      <c r="CV124" s="51"/>
      <c r="CW124" s="51"/>
      <c r="CX124" s="51"/>
      <c r="CY124" s="60"/>
      <c r="CZ124" s="60"/>
      <c r="DA124" s="60"/>
      <c r="DB124" s="60"/>
      <c r="DC124" s="54"/>
    </row>
    <row x14ac:dyDescent="0.25" r="125" customHeight="1" ht="18">
      <c r="A125" s="50"/>
      <c r="B125" s="50"/>
      <c r="C125" s="51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4"/>
      <c r="P125" s="51"/>
      <c r="Q125" s="51"/>
      <c r="R125" s="51"/>
      <c r="S125" s="54"/>
      <c r="T125" s="51"/>
      <c r="U125" s="51"/>
      <c r="V125" s="51"/>
      <c r="W125" s="54"/>
      <c r="X125" s="51"/>
      <c r="Y125" s="51"/>
      <c r="Z125" s="51"/>
      <c r="AA125" s="54"/>
      <c r="AB125" s="51"/>
      <c r="AC125" s="51"/>
      <c r="AD125" s="79"/>
      <c r="AE125" s="57"/>
      <c r="AF125" s="51"/>
      <c r="AG125" s="51"/>
      <c r="AH125" s="51"/>
      <c r="AI125" s="54"/>
      <c r="AJ125" s="51"/>
      <c r="AK125" s="51"/>
      <c r="AL125" s="51"/>
      <c r="AM125" s="54"/>
      <c r="AN125" s="51"/>
      <c r="AO125" s="51"/>
      <c r="AP125" s="52"/>
      <c r="AQ125" s="54"/>
      <c r="AR125" s="52"/>
      <c r="AS125" s="52"/>
      <c r="AT125" s="51"/>
      <c r="AU125" s="54"/>
      <c r="AV125" s="51"/>
      <c r="AW125" s="51"/>
      <c r="AX125" s="51"/>
      <c r="AY125" s="54"/>
      <c r="AZ125" s="51"/>
      <c r="BA125" s="51"/>
      <c r="BB125" s="51"/>
      <c r="BC125" s="54"/>
      <c r="BD125" s="51"/>
      <c r="BE125" s="51"/>
      <c r="BF125" s="51"/>
      <c r="BG125" s="54"/>
      <c r="BH125" s="51"/>
      <c r="BI125" s="51"/>
      <c r="BJ125" s="51"/>
      <c r="BK125" s="59"/>
      <c r="BL125" s="51"/>
      <c r="BM125" s="51"/>
      <c r="BN125" s="51"/>
      <c r="BO125" s="51"/>
      <c r="BP125" s="59"/>
      <c r="BQ125" s="51"/>
      <c r="BR125" s="51"/>
      <c r="BS125" s="60"/>
      <c r="BT125" s="59"/>
      <c r="BU125" s="59"/>
      <c r="BV125" s="51"/>
      <c r="BW125" s="51"/>
      <c r="BX125" s="60"/>
      <c r="BY125" s="51"/>
      <c r="BZ125" s="60"/>
      <c r="CA125" s="51"/>
      <c r="CB125" s="51"/>
      <c r="CC125" s="61"/>
      <c r="CD125" s="61"/>
      <c r="CE125" s="60"/>
      <c r="CF125" s="51"/>
      <c r="CG125" s="51"/>
      <c r="CH125" s="51"/>
      <c r="CI125" s="51"/>
      <c r="CJ125" s="60"/>
      <c r="CK125" s="51"/>
      <c r="CL125" s="51"/>
      <c r="CM125" s="60"/>
      <c r="CN125" s="60"/>
      <c r="CO125" s="60"/>
      <c r="CP125" s="51"/>
      <c r="CQ125" s="60"/>
      <c r="CR125" s="60"/>
      <c r="CS125" s="51"/>
      <c r="CT125" s="60"/>
      <c r="CU125" s="51"/>
      <c r="CV125" s="51"/>
      <c r="CW125" s="51"/>
      <c r="CX125" s="51"/>
      <c r="CY125" s="60"/>
      <c r="CZ125" s="60"/>
      <c r="DA125" s="60"/>
      <c r="DB125" s="60"/>
      <c r="DC125" s="54"/>
    </row>
    <row x14ac:dyDescent="0.25" r="126" customHeight="1" ht="18">
      <c r="A126" s="50"/>
      <c r="B126" s="50"/>
      <c r="C126" s="51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4"/>
      <c r="P126" s="51"/>
      <c r="Q126" s="51"/>
      <c r="R126" s="51"/>
      <c r="S126" s="54"/>
      <c r="T126" s="51"/>
      <c r="U126" s="51"/>
      <c r="V126" s="51"/>
      <c r="W126" s="54"/>
      <c r="X126" s="51"/>
      <c r="Y126" s="51"/>
      <c r="Z126" s="51"/>
      <c r="AA126" s="54"/>
      <c r="AB126" s="51"/>
      <c r="AC126" s="51"/>
      <c r="AD126" s="79"/>
      <c r="AE126" s="57"/>
      <c r="AF126" s="51"/>
      <c r="AG126" s="51"/>
      <c r="AH126" s="51"/>
      <c r="AI126" s="54"/>
      <c r="AJ126" s="51"/>
      <c r="AK126" s="51"/>
      <c r="AL126" s="51"/>
      <c r="AM126" s="54"/>
      <c r="AN126" s="51"/>
      <c r="AO126" s="51"/>
      <c r="AP126" s="52"/>
      <c r="AQ126" s="54"/>
      <c r="AR126" s="52"/>
      <c r="AS126" s="52"/>
      <c r="AT126" s="51"/>
      <c r="AU126" s="54"/>
      <c r="AV126" s="51"/>
      <c r="AW126" s="51"/>
      <c r="AX126" s="51"/>
      <c r="AY126" s="54"/>
      <c r="AZ126" s="51"/>
      <c r="BA126" s="51"/>
      <c r="BB126" s="51"/>
      <c r="BC126" s="54"/>
      <c r="BD126" s="51"/>
      <c r="BE126" s="51"/>
      <c r="BF126" s="51"/>
      <c r="BG126" s="54"/>
      <c r="BH126" s="51"/>
      <c r="BI126" s="51"/>
      <c r="BJ126" s="51"/>
      <c r="BK126" s="59"/>
      <c r="BL126" s="51"/>
      <c r="BM126" s="51"/>
      <c r="BN126" s="51"/>
      <c r="BO126" s="51"/>
      <c r="BP126" s="59"/>
      <c r="BQ126" s="51"/>
      <c r="BR126" s="51"/>
      <c r="BS126" s="60"/>
      <c r="BT126" s="59"/>
      <c r="BU126" s="59"/>
      <c r="BV126" s="51"/>
      <c r="BW126" s="51"/>
      <c r="BX126" s="60"/>
      <c r="BY126" s="51"/>
      <c r="BZ126" s="60"/>
      <c r="CA126" s="51"/>
      <c r="CB126" s="51"/>
      <c r="CC126" s="61"/>
      <c r="CD126" s="61"/>
      <c r="CE126" s="60"/>
      <c r="CF126" s="51"/>
      <c r="CG126" s="51"/>
      <c r="CH126" s="51"/>
      <c r="CI126" s="51"/>
      <c r="CJ126" s="60"/>
      <c r="CK126" s="51"/>
      <c r="CL126" s="51"/>
      <c r="CM126" s="60"/>
      <c r="CN126" s="60"/>
      <c r="CO126" s="60"/>
      <c r="CP126" s="51"/>
      <c r="CQ126" s="60"/>
      <c r="CR126" s="60"/>
      <c r="CS126" s="51"/>
      <c r="CT126" s="60"/>
      <c r="CU126" s="51"/>
      <c r="CV126" s="51"/>
      <c r="CW126" s="51"/>
      <c r="CX126" s="51"/>
      <c r="CY126" s="60"/>
      <c r="CZ126" s="60"/>
      <c r="DA126" s="60"/>
      <c r="DB126" s="60"/>
      <c r="DC126" s="54"/>
    </row>
    <row x14ac:dyDescent="0.25" r="127" customHeight="1" ht="18">
      <c r="A127" s="50"/>
      <c r="B127" s="50"/>
      <c r="C127" s="51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4"/>
      <c r="P127" s="51"/>
      <c r="Q127" s="51"/>
      <c r="R127" s="51"/>
      <c r="S127" s="54"/>
      <c r="T127" s="51"/>
      <c r="U127" s="51"/>
      <c r="V127" s="51"/>
      <c r="W127" s="54"/>
      <c r="X127" s="51"/>
      <c r="Y127" s="51"/>
      <c r="Z127" s="51"/>
      <c r="AA127" s="54"/>
      <c r="AB127" s="51"/>
      <c r="AC127" s="51"/>
      <c r="AD127" s="79"/>
      <c r="AE127" s="57"/>
      <c r="AF127" s="51"/>
      <c r="AG127" s="51"/>
      <c r="AH127" s="51"/>
      <c r="AI127" s="54"/>
      <c r="AJ127" s="51"/>
      <c r="AK127" s="51"/>
      <c r="AL127" s="51"/>
      <c r="AM127" s="54"/>
      <c r="AN127" s="51"/>
      <c r="AO127" s="51"/>
      <c r="AP127" s="52"/>
      <c r="AQ127" s="54"/>
      <c r="AR127" s="52"/>
      <c r="AS127" s="52"/>
      <c r="AT127" s="51"/>
      <c r="AU127" s="54"/>
      <c r="AV127" s="51"/>
      <c r="AW127" s="51"/>
      <c r="AX127" s="51"/>
      <c r="AY127" s="54"/>
      <c r="AZ127" s="51"/>
      <c r="BA127" s="51"/>
      <c r="BB127" s="51"/>
      <c r="BC127" s="54"/>
      <c r="BD127" s="51"/>
      <c r="BE127" s="51"/>
      <c r="BF127" s="51"/>
      <c r="BG127" s="54"/>
      <c r="BH127" s="51"/>
      <c r="BI127" s="51"/>
      <c r="BJ127" s="51"/>
      <c r="BK127" s="59"/>
      <c r="BL127" s="51"/>
      <c r="BM127" s="51"/>
      <c r="BN127" s="51"/>
      <c r="BO127" s="51"/>
      <c r="BP127" s="59"/>
      <c r="BQ127" s="51"/>
      <c r="BR127" s="51"/>
      <c r="BS127" s="60"/>
      <c r="BT127" s="59"/>
      <c r="BU127" s="59"/>
      <c r="BV127" s="51"/>
      <c r="BW127" s="51"/>
      <c r="BX127" s="60"/>
      <c r="BY127" s="51"/>
      <c r="BZ127" s="60"/>
      <c r="CA127" s="51"/>
      <c r="CB127" s="51"/>
      <c r="CC127" s="61"/>
      <c r="CD127" s="61"/>
      <c r="CE127" s="60"/>
      <c r="CF127" s="51"/>
      <c r="CG127" s="51"/>
      <c r="CH127" s="51"/>
      <c r="CI127" s="51"/>
      <c r="CJ127" s="60"/>
      <c r="CK127" s="51"/>
      <c r="CL127" s="51"/>
      <c r="CM127" s="60"/>
      <c r="CN127" s="60"/>
      <c r="CO127" s="60"/>
      <c r="CP127" s="51"/>
      <c r="CQ127" s="60"/>
      <c r="CR127" s="60"/>
      <c r="CS127" s="51"/>
      <c r="CT127" s="60"/>
      <c r="CU127" s="51"/>
      <c r="CV127" s="51"/>
      <c r="CW127" s="51"/>
      <c r="CX127" s="51"/>
      <c r="CY127" s="60"/>
      <c r="CZ127" s="60"/>
      <c r="DA127" s="60"/>
      <c r="DB127" s="60"/>
      <c r="DC127" s="54"/>
    </row>
    <row x14ac:dyDescent="0.25" r="128" customHeight="1" ht="18">
      <c r="A128" s="50"/>
      <c r="B128" s="50"/>
      <c r="C128" s="51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4"/>
      <c r="P128" s="51"/>
      <c r="Q128" s="51"/>
      <c r="R128" s="51"/>
      <c r="S128" s="54"/>
      <c r="T128" s="51"/>
      <c r="U128" s="51"/>
      <c r="V128" s="51"/>
      <c r="W128" s="54"/>
      <c r="X128" s="51"/>
      <c r="Y128" s="51"/>
      <c r="Z128" s="51"/>
      <c r="AA128" s="54"/>
      <c r="AB128" s="51"/>
      <c r="AC128" s="51"/>
      <c r="AD128" s="79"/>
      <c r="AE128" s="57"/>
      <c r="AF128" s="51"/>
      <c r="AG128" s="51"/>
      <c r="AH128" s="51"/>
      <c r="AI128" s="54"/>
      <c r="AJ128" s="51"/>
      <c r="AK128" s="51"/>
      <c r="AL128" s="51"/>
      <c r="AM128" s="54"/>
      <c r="AN128" s="51"/>
      <c r="AO128" s="51"/>
      <c r="AP128" s="52"/>
      <c r="AQ128" s="54"/>
      <c r="AR128" s="52"/>
      <c r="AS128" s="52"/>
      <c r="AT128" s="51"/>
      <c r="AU128" s="54"/>
      <c r="AV128" s="51"/>
      <c r="AW128" s="51"/>
      <c r="AX128" s="51"/>
      <c r="AY128" s="54"/>
      <c r="AZ128" s="51"/>
      <c r="BA128" s="51"/>
      <c r="BB128" s="51"/>
      <c r="BC128" s="54"/>
      <c r="BD128" s="51"/>
      <c r="BE128" s="51"/>
      <c r="BF128" s="51"/>
      <c r="BG128" s="54"/>
      <c r="BH128" s="51"/>
      <c r="BI128" s="51"/>
      <c r="BJ128" s="51"/>
      <c r="BK128" s="59"/>
      <c r="BL128" s="51"/>
      <c r="BM128" s="51"/>
      <c r="BN128" s="51"/>
      <c r="BO128" s="51"/>
      <c r="BP128" s="59"/>
      <c r="BQ128" s="51"/>
      <c r="BR128" s="51"/>
      <c r="BS128" s="60"/>
      <c r="BT128" s="59"/>
      <c r="BU128" s="59"/>
      <c r="BV128" s="51"/>
      <c r="BW128" s="51"/>
      <c r="BX128" s="60"/>
      <c r="BY128" s="51"/>
      <c r="BZ128" s="60"/>
      <c r="CA128" s="51"/>
      <c r="CB128" s="51"/>
      <c r="CC128" s="61"/>
      <c r="CD128" s="61"/>
      <c r="CE128" s="60"/>
      <c r="CF128" s="51"/>
      <c r="CG128" s="51"/>
      <c r="CH128" s="51"/>
      <c r="CI128" s="51"/>
      <c r="CJ128" s="60"/>
      <c r="CK128" s="51"/>
      <c r="CL128" s="51"/>
      <c r="CM128" s="60"/>
      <c r="CN128" s="60"/>
      <c r="CO128" s="60"/>
      <c r="CP128" s="51"/>
      <c r="CQ128" s="60"/>
      <c r="CR128" s="60"/>
      <c r="CS128" s="51"/>
      <c r="CT128" s="60"/>
      <c r="CU128" s="51"/>
      <c r="CV128" s="51"/>
      <c r="CW128" s="51"/>
      <c r="CX128" s="51"/>
      <c r="CY128" s="60"/>
      <c r="CZ128" s="60"/>
      <c r="DA128" s="60"/>
      <c r="DB128" s="60"/>
      <c r="DC128" s="54"/>
    </row>
    <row x14ac:dyDescent="0.25" r="129" customHeight="1" ht="18">
      <c r="A129" s="50"/>
      <c r="B129" s="50"/>
      <c r="C129" s="51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4"/>
      <c r="P129" s="51"/>
      <c r="Q129" s="51"/>
      <c r="R129" s="51"/>
      <c r="S129" s="54"/>
      <c r="T129" s="51"/>
      <c r="U129" s="51"/>
      <c r="V129" s="51"/>
      <c r="W129" s="54"/>
      <c r="X129" s="51"/>
      <c r="Y129" s="51"/>
      <c r="Z129" s="51"/>
      <c r="AA129" s="54"/>
      <c r="AB129" s="51"/>
      <c r="AC129" s="51"/>
      <c r="AD129" s="79"/>
      <c r="AE129" s="57"/>
      <c r="AF129" s="51"/>
      <c r="AG129" s="51"/>
      <c r="AH129" s="51"/>
      <c r="AI129" s="54"/>
      <c r="AJ129" s="51"/>
      <c r="AK129" s="51"/>
      <c r="AL129" s="51"/>
      <c r="AM129" s="54"/>
      <c r="AN129" s="51"/>
      <c r="AO129" s="51"/>
      <c r="AP129" s="52"/>
      <c r="AQ129" s="54"/>
      <c r="AR129" s="52"/>
      <c r="AS129" s="52"/>
      <c r="AT129" s="51"/>
      <c r="AU129" s="54"/>
      <c r="AV129" s="51"/>
      <c r="AW129" s="51"/>
      <c r="AX129" s="51"/>
      <c r="AY129" s="54"/>
      <c r="AZ129" s="51"/>
      <c r="BA129" s="51"/>
      <c r="BB129" s="51"/>
      <c r="BC129" s="54"/>
      <c r="BD129" s="51"/>
      <c r="BE129" s="51"/>
      <c r="BF129" s="51"/>
      <c r="BG129" s="54"/>
      <c r="BH129" s="51"/>
      <c r="BI129" s="51"/>
      <c r="BJ129" s="51"/>
      <c r="BK129" s="59"/>
      <c r="BL129" s="51"/>
      <c r="BM129" s="51"/>
      <c r="BN129" s="51"/>
      <c r="BO129" s="51"/>
      <c r="BP129" s="59"/>
      <c r="BQ129" s="51"/>
      <c r="BR129" s="51"/>
      <c r="BS129" s="60"/>
      <c r="BT129" s="59"/>
      <c r="BU129" s="59"/>
      <c r="BV129" s="51"/>
      <c r="BW129" s="51"/>
      <c r="BX129" s="60"/>
      <c r="BY129" s="51"/>
      <c r="BZ129" s="60"/>
      <c r="CA129" s="51"/>
      <c r="CB129" s="51"/>
      <c r="CC129" s="61"/>
      <c r="CD129" s="61"/>
      <c r="CE129" s="60"/>
      <c r="CF129" s="51"/>
      <c r="CG129" s="51"/>
      <c r="CH129" s="51"/>
      <c r="CI129" s="51"/>
      <c r="CJ129" s="60"/>
      <c r="CK129" s="51"/>
      <c r="CL129" s="51"/>
      <c r="CM129" s="60"/>
      <c r="CN129" s="60"/>
      <c r="CO129" s="60"/>
      <c r="CP129" s="51"/>
      <c r="CQ129" s="60"/>
      <c r="CR129" s="60"/>
      <c r="CS129" s="51"/>
      <c r="CT129" s="60"/>
      <c r="CU129" s="51"/>
      <c r="CV129" s="51"/>
      <c r="CW129" s="51"/>
      <c r="CX129" s="51"/>
      <c r="CY129" s="60"/>
      <c r="CZ129" s="60"/>
      <c r="DA129" s="60"/>
      <c r="DB129" s="60"/>
      <c r="DC129" s="54"/>
    </row>
    <row x14ac:dyDescent="0.25" r="130" customHeight="1" ht="18">
      <c r="A130" s="50"/>
      <c r="B130" s="50"/>
      <c r="C130" s="51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4"/>
      <c r="P130" s="51"/>
      <c r="Q130" s="51"/>
      <c r="R130" s="51"/>
      <c r="S130" s="54"/>
      <c r="T130" s="51"/>
      <c r="U130" s="51"/>
      <c r="V130" s="51"/>
      <c r="W130" s="54"/>
      <c r="X130" s="51"/>
      <c r="Y130" s="51"/>
      <c r="Z130" s="51"/>
      <c r="AA130" s="54"/>
      <c r="AB130" s="51"/>
      <c r="AC130" s="51"/>
      <c r="AD130" s="79"/>
      <c r="AE130" s="57"/>
      <c r="AF130" s="51"/>
      <c r="AG130" s="51"/>
      <c r="AH130" s="51"/>
      <c r="AI130" s="54"/>
      <c r="AJ130" s="51"/>
      <c r="AK130" s="51"/>
      <c r="AL130" s="51"/>
      <c r="AM130" s="54"/>
      <c r="AN130" s="51"/>
      <c r="AO130" s="51"/>
      <c r="AP130" s="52"/>
      <c r="AQ130" s="54"/>
      <c r="AR130" s="52"/>
      <c r="AS130" s="52"/>
      <c r="AT130" s="51"/>
      <c r="AU130" s="54"/>
      <c r="AV130" s="51"/>
      <c r="AW130" s="51"/>
      <c r="AX130" s="51"/>
      <c r="AY130" s="54"/>
      <c r="AZ130" s="51"/>
      <c r="BA130" s="51"/>
      <c r="BB130" s="51"/>
      <c r="BC130" s="54"/>
      <c r="BD130" s="51"/>
      <c r="BE130" s="51"/>
      <c r="BF130" s="51"/>
      <c r="BG130" s="54"/>
      <c r="BH130" s="51"/>
      <c r="BI130" s="51"/>
      <c r="BJ130" s="51"/>
      <c r="BK130" s="59"/>
      <c r="BL130" s="51"/>
      <c r="BM130" s="51"/>
      <c r="BN130" s="51"/>
      <c r="BO130" s="51"/>
      <c r="BP130" s="59"/>
      <c r="BQ130" s="51"/>
      <c r="BR130" s="51"/>
      <c r="BS130" s="60"/>
      <c r="BT130" s="59"/>
      <c r="BU130" s="59"/>
      <c r="BV130" s="51"/>
      <c r="BW130" s="51"/>
      <c r="BX130" s="60"/>
      <c r="BY130" s="51"/>
      <c r="BZ130" s="60"/>
      <c r="CA130" s="51"/>
      <c r="CB130" s="51"/>
      <c r="CC130" s="61"/>
      <c r="CD130" s="61"/>
      <c r="CE130" s="60"/>
      <c r="CF130" s="51"/>
      <c r="CG130" s="51"/>
      <c r="CH130" s="51"/>
      <c r="CI130" s="51"/>
      <c r="CJ130" s="60"/>
      <c r="CK130" s="51"/>
      <c r="CL130" s="51"/>
      <c r="CM130" s="60"/>
      <c r="CN130" s="60"/>
      <c r="CO130" s="60"/>
      <c r="CP130" s="51"/>
      <c r="CQ130" s="60"/>
      <c r="CR130" s="60"/>
      <c r="CS130" s="51"/>
      <c r="CT130" s="60"/>
      <c r="CU130" s="51"/>
      <c r="CV130" s="51"/>
      <c r="CW130" s="51"/>
      <c r="CX130" s="51"/>
      <c r="CY130" s="60"/>
      <c r="CZ130" s="60"/>
      <c r="DA130" s="60"/>
      <c r="DB130" s="60"/>
      <c r="DC130" s="54"/>
    </row>
    <row x14ac:dyDescent="0.25" r="131" customHeight="1" ht="18">
      <c r="A131" s="50"/>
      <c r="B131" s="50"/>
      <c r="C131" s="51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4"/>
      <c r="P131" s="51"/>
      <c r="Q131" s="51"/>
      <c r="R131" s="51"/>
      <c r="S131" s="54"/>
      <c r="T131" s="51"/>
      <c r="U131" s="51"/>
      <c r="V131" s="51"/>
      <c r="W131" s="54"/>
      <c r="X131" s="51"/>
      <c r="Y131" s="51"/>
      <c r="Z131" s="51"/>
      <c r="AA131" s="54"/>
      <c r="AB131" s="51"/>
      <c r="AC131" s="51"/>
      <c r="AD131" s="79"/>
      <c r="AE131" s="57"/>
      <c r="AF131" s="51"/>
      <c r="AG131" s="51"/>
      <c r="AH131" s="51"/>
      <c r="AI131" s="54"/>
      <c r="AJ131" s="51"/>
      <c r="AK131" s="51"/>
      <c r="AL131" s="51"/>
      <c r="AM131" s="54"/>
      <c r="AN131" s="51"/>
      <c r="AO131" s="51"/>
      <c r="AP131" s="52"/>
      <c r="AQ131" s="54"/>
      <c r="AR131" s="52"/>
      <c r="AS131" s="52"/>
      <c r="AT131" s="51"/>
      <c r="AU131" s="54"/>
      <c r="AV131" s="51"/>
      <c r="AW131" s="51"/>
      <c r="AX131" s="51"/>
      <c r="AY131" s="54"/>
      <c r="AZ131" s="51"/>
      <c r="BA131" s="51"/>
      <c r="BB131" s="51"/>
      <c r="BC131" s="54"/>
      <c r="BD131" s="51"/>
      <c r="BE131" s="51"/>
      <c r="BF131" s="51"/>
      <c r="BG131" s="54"/>
      <c r="BH131" s="51"/>
      <c r="BI131" s="51"/>
      <c r="BJ131" s="51"/>
      <c r="BK131" s="59"/>
      <c r="BL131" s="51"/>
      <c r="BM131" s="51"/>
      <c r="BN131" s="51"/>
      <c r="BO131" s="51"/>
      <c r="BP131" s="59"/>
      <c r="BQ131" s="51"/>
      <c r="BR131" s="51"/>
      <c r="BS131" s="60"/>
      <c r="BT131" s="59"/>
      <c r="BU131" s="59"/>
      <c r="BV131" s="51"/>
      <c r="BW131" s="51"/>
      <c r="BX131" s="60"/>
      <c r="BY131" s="51"/>
      <c r="BZ131" s="60"/>
      <c r="CA131" s="51"/>
      <c r="CB131" s="51"/>
      <c r="CC131" s="61"/>
      <c r="CD131" s="61"/>
      <c r="CE131" s="60"/>
      <c r="CF131" s="51"/>
      <c r="CG131" s="51"/>
      <c r="CH131" s="51"/>
      <c r="CI131" s="51"/>
      <c r="CJ131" s="60"/>
      <c r="CK131" s="51"/>
      <c r="CL131" s="51"/>
      <c r="CM131" s="60"/>
      <c r="CN131" s="60"/>
      <c r="CO131" s="60"/>
      <c r="CP131" s="51"/>
      <c r="CQ131" s="60"/>
      <c r="CR131" s="60"/>
      <c r="CS131" s="51"/>
      <c r="CT131" s="60"/>
      <c r="CU131" s="51"/>
      <c r="CV131" s="51"/>
      <c r="CW131" s="51"/>
      <c r="CX131" s="51"/>
      <c r="CY131" s="60"/>
      <c r="CZ131" s="60"/>
      <c r="DA131" s="60"/>
      <c r="DB131" s="60"/>
      <c r="DC131" s="54"/>
    </row>
    <row x14ac:dyDescent="0.25" r="132" customHeight="1" ht="18">
      <c r="A132" s="50"/>
      <c r="B132" s="50"/>
      <c r="C132" s="51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4"/>
      <c r="P132" s="51"/>
      <c r="Q132" s="51"/>
      <c r="R132" s="51"/>
      <c r="S132" s="54"/>
      <c r="T132" s="51"/>
      <c r="U132" s="51"/>
      <c r="V132" s="51"/>
      <c r="W132" s="54"/>
      <c r="X132" s="51"/>
      <c r="Y132" s="51"/>
      <c r="Z132" s="51"/>
      <c r="AA132" s="54"/>
      <c r="AB132" s="51"/>
      <c r="AC132" s="51"/>
      <c r="AD132" s="79"/>
      <c r="AE132" s="57"/>
      <c r="AF132" s="51"/>
      <c r="AG132" s="51"/>
      <c r="AH132" s="51"/>
      <c r="AI132" s="54"/>
      <c r="AJ132" s="51"/>
      <c r="AK132" s="51"/>
      <c r="AL132" s="51"/>
      <c r="AM132" s="54"/>
      <c r="AN132" s="51"/>
      <c r="AO132" s="51"/>
      <c r="AP132" s="52"/>
      <c r="AQ132" s="54"/>
      <c r="AR132" s="52"/>
      <c r="AS132" s="52"/>
      <c r="AT132" s="51"/>
      <c r="AU132" s="54"/>
      <c r="AV132" s="51"/>
      <c r="AW132" s="51"/>
      <c r="AX132" s="51"/>
      <c r="AY132" s="54"/>
      <c r="AZ132" s="51"/>
      <c r="BA132" s="51"/>
      <c r="BB132" s="51"/>
      <c r="BC132" s="54"/>
      <c r="BD132" s="51"/>
      <c r="BE132" s="51"/>
      <c r="BF132" s="51"/>
      <c r="BG132" s="54"/>
      <c r="BH132" s="51"/>
      <c r="BI132" s="51"/>
      <c r="BJ132" s="51"/>
      <c r="BK132" s="59"/>
      <c r="BL132" s="51"/>
      <c r="BM132" s="51"/>
      <c r="BN132" s="51"/>
      <c r="BO132" s="51"/>
      <c r="BP132" s="59"/>
      <c r="BQ132" s="51"/>
      <c r="BR132" s="51"/>
      <c r="BS132" s="60"/>
      <c r="BT132" s="59"/>
      <c r="BU132" s="59"/>
      <c r="BV132" s="51"/>
      <c r="BW132" s="51"/>
      <c r="BX132" s="60"/>
      <c r="BY132" s="51"/>
      <c r="BZ132" s="60"/>
      <c r="CA132" s="51"/>
      <c r="CB132" s="51"/>
      <c r="CC132" s="61"/>
      <c r="CD132" s="61"/>
      <c r="CE132" s="60"/>
      <c r="CF132" s="51"/>
      <c r="CG132" s="51"/>
      <c r="CH132" s="51"/>
      <c r="CI132" s="51"/>
      <c r="CJ132" s="60"/>
      <c r="CK132" s="51"/>
      <c r="CL132" s="51"/>
      <c r="CM132" s="60"/>
      <c r="CN132" s="60"/>
      <c r="CO132" s="60"/>
      <c r="CP132" s="51"/>
      <c r="CQ132" s="60"/>
      <c r="CR132" s="60"/>
      <c r="CS132" s="51"/>
      <c r="CT132" s="60"/>
      <c r="CU132" s="51"/>
      <c r="CV132" s="51"/>
      <c r="CW132" s="51"/>
      <c r="CX132" s="51"/>
      <c r="CY132" s="60"/>
      <c r="CZ132" s="60"/>
      <c r="DA132" s="60"/>
      <c r="DB132" s="60"/>
      <c r="DC132" s="54"/>
    </row>
    <row x14ac:dyDescent="0.25" r="133" customHeight="1" ht="18">
      <c r="A133" s="50"/>
      <c r="B133" s="50"/>
      <c r="C133" s="51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4"/>
      <c r="P133" s="51"/>
      <c r="Q133" s="51"/>
      <c r="R133" s="51"/>
      <c r="S133" s="54"/>
      <c r="T133" s="51"/>
      <c r="U133" s="51"/>
      <c r="V133" s="51"/>
      <c r="W133" s="54"/>
      <c r="X133" s="51"/>
      <c r="Y133" s="51"/>
      <c r="Z133" s="51"/>
      <c r="AA133" s="54"/>
      <c r="AB133" s="51"/>
      <c r="AC133" s="51"/>
      <c r="AD133" s="79"/>
      <c r="AE133" s="57"/>
      <c r="AF133" s="51"/>
      <c r="AG133" s="51"/>
      <c r="AH133" s="51"/>
      <c r="AI133" s="54"/>
      <c r="AJ133" s="51"/>
      <c r="AK133" s="51"/>
      <c r="AL133" s="51"/>
      <c r="AM133" s="54"/>
      <c r="AN133" s="51"/>
      <c r="AO133" s="51"/>
      <c r="AP133" s="52"/>
      <c r="AQ133" s="54"/>
      <c r="AR133" s="52"/>
      <c r="AS133" s="52"/>
      <c r="AT133" s="51"/>
      <c r="AU133" s="54"/>
      <c r="AV133" s="51"/>
      <c r="AW133" s="51"/>
      <c r="AX133" s="51"/>
      <c r="AY133" s="54"/>
      <c r="AZ133" s="51"/>
      <c r="BA133" s="51"/>
      <c r="BB133" s="51"/>
      <c r="BC133" s="54"/>
      <c r="BD133" s="51"/>
      <c r="BE133" s="51"/>
      <c r="BF133" s="51"/>
      <c r="BG133" s="54"/>
      <c r="BH133" s="51"/>
      <c r="BI133" s="51"/>
      <c r="BJ133" s="51"/>
      <c r="BK133" s="59"/>
      <c r="BL133" s="51"/>
      <c r="BM133" s="51"/>
      <c r="BN133" s="51"/>
      <c r="BO133" s="51"/>
      <c r="BP133" s="59"/>
      <c r="BQ133" s="51"/>
      <c r="BR133" s="51"/>
      <c r="BS133" s="60"/>
      <c r="BT133" s="59"/>
      <c r="BU133" s="59"/>
      <c r="BV133" s="51"/>
      <c r="BW133" s="51"/>
      <c r="BX133" s="60"/>
      <c r="BY133" s="51"/>
      <c r="BZ133" s="60"/>
      <c r="CA133" s="51"/>
      <c r="CB133" s="51"/>
      <c r="CC133" s="61"/>
      <c r="CD133" s="61"/>
      <c r="CE133" s="60"/>
      <c r="CF133" s="51"/>
      <c r="CG133" s="51"/>
      <c r="CH133" s="51"/>
      <c r="CI133" s="51"/>
      <c r="CJ133" s="60"/>
      <c r="CK133" s="51"/>
      <c r="CL133" s="51"/>
      <c r="CM133" s="60"/>
      <c r="CN133" s="60"/>
      <c r="CO133" s="60"/>
      <c r="CP133" s="51"/>
      <c r="CQ133" s="60"/>
      <c r="CR133" s="60"/>
      <c r="CS133" s="51"/>
      <c r="CT133" s="60"/>
      <c r="CU133" s="51"/>
      <c r="CV133" s="51"/>
      <c r="CW133" s="51"/>
      <c r="CX133" s="51"/>
      <c r="CY133" s="60"/>
      <c r="CZ133" s="60"/>
      <c r="DA133" s="60"/>
      <c r="DB133" s="60"/>
      <c r="DC133" s="54"/>
    </row>
    <row x14ac:dyDescent="0.25" r="134" customHeight="1" ht="18">
      <c r="A134" s="50"/>
      <c r="B134" s="50"/>
      <c r="C134" s="51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4"/>
      <c r="P134" s="51"/>
      <c r="Q134" s="51"/>
      <c r="R134" s="51"/>
      <c r="S134" s="54"/>
      <c r="T134" s="51"/>
      <c r="U134" s="51"/>
      <c r="V134" s="51"/>
      <c r="W134" s="54"/>
      <c r="X134" s="51"/>
      <c r="Y134" s="51"/>
      <c r="Z134" s="51"/>
      <c r="AA134" s="54"/>
      <c r="AB134" s="51"/>
      <c r="AC134" s="51"/>
      <c r="AD134" s="79"/>
      <c r="AE134" s="57"/>
      <c r="AF134" s="51"/>
      <c r="AG134" s="51"/>
      <c r="AH134" s="51"/>
      <c r="AI134" s="54"/>
      <c r="AJ134" s="51"/>
      <c r="AK134" s="51"/>
      <c r="AL134" s="51"/>
      <c r="AM134" s="54"/>
      <c r="AN134" s="51"/>
      <c r="AO134" s="51"/>
      <c r="AP134" s="52"/>
      <c r="AQ134" s="54"/>
      <c r="AR134" s="52"/>
      <c r="AS134" s="52"/>
      <c r="AT134" s="51"/>
      <c r="AU134" s="54"/>
      <c r="AV134" s="51"/>
      <c r="AW134" s="51"/>
      <c r="AX134" s="51"/>
      <c r="AY134" s="54"/>
      <c r="AZ134" s="51"/>
      <c r="BA134" s="51"/>
      <c r="BB134" s="51"/>
      <c r="BC134" s="54"/>
      <c r="BD134" s="51"/>
      <c r="BE134" s="51"/>
      <c r="BF134" s="51"/>
      <c r="BG134" s="54"/>
      <c r="BH134" s="51"/>
      <c r="BI134" s="51"/>
      <c r="BJ134" s="51"/>
      <c r="BK134" s="59"/>
      <c r="BL134" s="51"/>
      <c r="BM134" s="51"/>
      <c r="BN134" s="51"/>
      <c r="BO134" s="51"/>
      <c r="BP134" s="59"/>
      <c r="BQ134" s="51"/>
      <c r="BR134" s="51"/>
      <c r="BS134" s="60"/>
      <c r="BT134" s="59"/>
      <c r="BU134" s="59"/>
      <c r="BV134" s="51"/>
      <c r="BW134" s="51"/>
      <c r="BX134" s="60"/>
      <c r="BY134" s="51"/>
      <c r="BZ134" s="60"/>
      <c r="CA134" s="51"/>
      <c r="CB134" s="51"/>
      <c r="CC134" s="61"/>
      <c r="CD134" s="61"/>
      <c r="CE134" s="60"/>
      <c r="CF134" s="51"/>
      <c r="CG134" s="51"/>
      <c r="CH134" s="51"/>
      <c r="CI134" s="51"/>
      <c r="CJ134" s="60"/>
      <c r="CK134" s="51"/>
      <c r="CL134" s="51"/>
      <c r="CM134" s="60"/>
      <c r="CN134" s="60"/>
      <c r="CO134" s="60"/>
      <c r="CP134" s="51"/>
      <c r="CQ134" s="60"/>
      <c r="CR134" s="60"/>
      <c r="CS134" s="51"/>
      <c r="CT134" s="60"/>
      <c r="CU134" s="51"/>
      <c r="CV134" s="51"/>
      <c r="CW134" s="51"/>
      <c r="CX134" s="51"/>
      <c r="CY134" s="60"/>
      <c r="CZ134" s="60"/>
      <c r="DA134" s="60"/>
      <c r="DB134" s="60"/>
      <c r="DC134" s="54"/>
    </row>
    <row x14ac:dyDescent="0.25" r="135" customHeight="1" ht="18">
      <c r="A135" s="50"/>
      <c r="B135" s="50"/>
      <c r="C135" s="51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4"/>
      <c r="P135" s="51"/>
      <c r="Q135" s="51"/>
      <c r="R135" s="51"/>
      <c r="S135" s="54"/>
      <c r="T135" s="51"/>
      <c r="U135" s="51"/>
      <c r="V135" s="51"/>
      <c r="W135" s="54"/>
      <c r="X135" s="51"/>
      <c r="Y135" s="51"/>
      <c r="Z135" s="51"/>
      <c r="AA135" s="54"/>
      <c r="AB135" s="51"/>
      <c r="AC135" s="51"/>
      <c r="AD135" s="79"/>
      <c r="AE135" s="57"/>
      <c r="AF135" s="51"/>
      <c r="AG135" s="51"/>
      <c r="AH135" s="51"/>
      <c r="AI135" s="54"/>
      <c r="AJ135" s="51"/>
      <c r="AK135" s="51"/>
      <c r="AL135" s="51"/>
      <c r="AM135" s="54"/>
      <c r="AN135" s="51"/>
      <c r="AO135" s="51"/>
      <c r="AP135" s="52"/>
      <c r="AQ135" s="54"/>
      <c r="AR135" s="52"/>
      <c r="AS135" s="52"/>
      <c r="AT135" s="51"/>
      <c r="AU135" s="54"/>
      <c r="AV135" s="51"/>
      <c r="AW135" s="51"/>
      <c r="AX135" s="51"/>
      <c r="AY135" s="54"/>
      <c r="AZ135" s="51"/>
      <c r="BA135" s="51"/>
      <c r="BB135" s="51"/>
      <c r="BC135" s="54"/>
      <c r="BD135" s="51"/>
      <c r="BE135" s="51"/>
      <c r="BF135" s="51"/>
      <c r="BG135" s="54"/>
      <c r="BH135" s="51"/>
      <c r="BI135" s="51"/>
      <c r="BJ135" s="51"/>
      <c r="BK135" s="59"/>
      <c r="BL135" s="51"/>
      <c r="BM135" s="51"/>
      <c r="BN135" s="51"/>
      <c r="BO135" s="51"/>
      <c r="BP135" s="59"/>
      <c r="BQ135" s="51"/>
      <c r="BR135" s="51"/>
      <c r="BS135" s="60"/>
      <c r="BT135" s="59"/>
      <c r="BU135" s="59"/>
      <c r="BV135" s="51"/>
      <c r="BW135" s="51"/>
      <c r="BX135" s="60"/>
      <c r="BY135" s="51"/>
      <c r="BZ135" s="60"/>
      <c r="CA135" s="51"/>
      <c r="CB135" s="51"/>
      <c r="CC135" s="61"/>
      <c r="CD135" s="61"/>
      <c r="CE135" s="60"/>
      <c r="CF135" s="51"/>
      <c r="CG135" s="51"/>
      <c r="CH135" s="51"/>
      <c r="CI135" s="51"/>
      <c r="CJ135" s="60"/>
      <c r="CK135" s="51"/>
      <c r="CL135" s="51"/>
      <c r="CM135" s="60"/>
      <c r="CN135" s="60"/>
      <c r="CO135" s="60"/>
      <c r="CP135" s="51"/>
      <c r="CQ135" s="60"/>
      <c r="CR135" s="60"/>
      <c r="CS135" s="51"/>
      <c r="CT135" s="60"/>
      <c r="CU135" s="51"/>
      <c r="CV135" s="51"/>
      <c r="CW135" s="51"/>
      <c r="CX135" s="51"/>
      <c r="CY135" s="60"/>
      <c r="CZ135" s="60"/>
      <c r="DA135" s="60"/>
      <c r="DB135" s="60"/>
      <c r="DC135" s="54"/>
    </row>
    <row x14ac:dyDescent="0.25" r="136" customHeight="1" ht="18">
      <c r="A136" s="50"/>
      <c r="B136" s="50"/>
      <c r="C136" s="51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4"/>
      <c r="P136" s="51"/>
      <c r="Q136" s="51"/>
      <c r="R136" s="51"/>
      <c r="S136" s="54"/>
      <c r="T136" s="51"/>
      <c r="U136" s="51"/>
      <c r="V136" s="51"/>
      <c r="W136" s="54"/>
      <c r="X136" s="51"/>
      <c r="Y136" s="51"/>
      <c r="Z136" s="51"/>
      <c r="AA136" s="54"/>
      <c r="AB136" s="51"/>
      <c r="AC136" s="51"/>
      <c r="AD136" s="79"/>
      <c r="AE136" s="57"/>
      <c r="AF136" s="51"/>
      <c r="AG136" s="51"/>
      <c r="AH136" s="51"/>
      <c r="AI136" s="54"/>
      <c r="AJ136" s="51"/>
      <c r="AK136" s="51"/>
      <c r="AL136" s="51"/>
      <c r="AM136" s="54"/>
      <c r="AN136" s="51"/>
      <c r="AO136" s="51"/>
      <c r="AP136" s="52"/>
      <c r="AQ136" s="54"/>
      <c r="AR136" s="52"/>
      <c r="AS136" s="52"/>
      <c r="AT136" s="51"/>
      <c r="AU136" s="54"/>
      <c r="AV136" s="51"/>
      <c r="AW136" s="51"/>
      <c r="AX136" s="51"/>
      <c r="AY136" s="54"/>
      <c r="AZ136" s="51"/>
      <c r="BA136" s="51"/>
      <c r="BB136" s="51"/>
      <c r="BC136" s="54"/>
      <c r="BD136" s="51"/>
      <c r="BE136" s="51"/>
      <c r="BF136" s="51"/>
      <c r="BG136" s="54"/>
      <c r="BH136" s="51"/>
      <c r="BI136" s="51"/>
      <c r="BJ136" s="51"/>
      <c r="BK136" s="59"/>
      <c r="BL136" s="51"/>
      <c r="BM136" s="51"/>
      <c r="BN136" s="51"/>
      <c r="BO136" s="51"/>
      <c r="BP136" s="59"/>
      <c r="BQ136" s="51"/>
      <c r="BR136" s="51"/>
      <c r="BS136" s="60"/>
      <c r="BT136" s="59"/>
      <c r="BU136" s="59"/>
      <c r="BV136" s="51"/>
      <c r="BW136" s="51"/>
      <c r="BX136" s="60"/>
      <c r="BY136" s="51"/>
      <c r="BZ136" s="60"/>
      <c r="CA136" s="51"/>
      <c r="CB136" s="51"/>
      <c r="CC136" s="61"/>
      <c r="CD136" s="61"/>
      <c r="CE136" s="60"/>
      <c r="CF136" s="51"/>
      <c r="CG136" s="51"/>
      <c r="CH136" s="51"/>
      <c r="CI136" s="51"/>
      <c r="CJ136" s="60"/>
      <c r="CK136" s="51"/>
      <c r="CL136" s="51"/>
      <c r="CM136" s="60"/>
      <c r="CN136" s="60"/>
      <c r="CO136" s="60"/>
      <c r="CP136" s="51"/>
      <c r="CQ136" s="60"/>
      <c r="CR136" s="60"/>
      <c r="CS136" s="51"/>
      <c r="CT136" s="60"/>
      <c r="CU136" s="51"/>
      <c r="CV136" s="51"/>
      <c r="CW136" s="51"/>
      <c r="CX136" s="51"/>
      <c r="CY136" s="60"/>
      <c r="CZ136" s="60"/>
      <c r="DA136" s="60"/>
      <c r="DB136" s="60"/>
      <c r="DC136" s="54"/>
    </row>
    <row x14ac:dyDescent="0.25" r="137" customHeight="1" ht="18">
      <c r="A137" s="50"/>
      <c r="B137" s="50"/>
      <c r="C137" s="51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4"/>
      <c r="P137" s="51"/>
      <c r="Q137" s="51"/>
      <c r="R137" s="51"/>
      <c r="S137" s="54"/>
      <c r="T137" s="51"/>
      <c r="U137" s="51"/>
      <c r="V137" s="51"/>
      <c r="W137" s="54"/>
      <c r="X137" s="51"/>
      <c r="Y137" s="51"/>
      <c r="Z137" s="51"/>
      <c r="AA137" s="54"/>
      <c r="AB137" s="51"/>
      <c r="AC137" s="51"/>
      <c r="AD137" s="79"/>
      <c r="AE137" s="57"/>
      <c r="AF137" s="51"/>
      <c r="AG137" s="51"/>
      <c r="AH137" s="51"/>
      <c r="AI137" s="54"/>
      <c r="AJ137" s="51"/>
      <c r="AK137" s="51"/>
      <c r="AL137" s="51"/>
      <c r="AM137" s="54"/>
      <c r="AN137" s="51"/>
      <c r="AO137" s="51"/>
      <c r="AP137" s="52"/>
      <c r="AQ137" s="54"/>
      <c r="AR137" s="52"/>
      <c r="AS137" s="52"/>
      <c r="AT137" s="51"/>
      <c r="AU137" s="54"/>
      <c r="AV137" s="51"/>
      <c r="AW137" s="51"/>
      <c r="AX137" s="51"/>
      <c r="AY137" s="54"/>
      <c r="AZ137" s="51"/>
      <c r="BA137" s="51"/>
      <c r="BB137" s="51"/>
      <c r="BC137" s="54"/>
      <c r="BD137" s="51"/>
      <c r="BE137" s="51"/>
      <c r="BF137" s="51"/>
      <c r="BG137" s="54"/>
      <c r="BH137" s="51"/>
      <c r="BI137" s="51"/>
      <c r="BJ137" s="51"/>
      <c r="BK137" s="59"/>
      <c r="BL137" s="51"/>
      <c r="BM137" s="51"/>
      <c r="BN137" s="51"/>
      <c r="BO137" s="51"/>
      <c r="BP137" s="59"/>
      <c r="BQ137" s="51"/>
      <c r="BR137" s="51"/>
      <c r="BS137" s="60"/>
      <c r="BT137" s="59"/>
      <c r="BU137" s="59"/>
      <c r="BV137" s="51"/>
      <c r="BW137" s="51"/>
      <c r="BX137" s="60"/>
      <c r="BY137" s="51"/>
      <c r="BZ137" s="60"/>
      <c r="CA137" s="51"/>
      <c r="CB137" s="51"/>
      <c r="CC137" s="61"/>
      <c r="CD137" s="61"/>
      <c r="CE137" s="60"/>
      <c r="CF137" s="51"/>
      <c r="CG137" s="51"/>
      <c r="CH137" s="51"/>
      <c r="CI137" s="51"/>
      <c r="CJ137" s="60"/>
      <c r="CK137" s="51"/>
      <c r="CL137" s="51"/>
      <c r="CM137" s="60"/>
      <c r="CN137" s="60"/>
      <c r="CO137" s="60"/>
      <c r="CP137" s="51"/>
      <c r="CQ137" s="60"/>
      <c r="CR137" s="60"/>
      <c r="CS137" s="51"/>
      <c r="CT137" s="60"/>
      <c r="CU137" s="51"/>
      <c r="CV137" s="51"/>
      <c r="CW137" s="51"/>
      <c r="CX137" s="51"/>
      <c r="CY137" s="60"/>
      <c r="CZ137" s="60"/>
      <c r="DA137" s="60"/>
      <c r="DB137" s="60"/>
      <c r="DC137" s="54"/>
    </row>
    <row x14ac:dyDescent="0.25" r="138" customHeight="1" ht="18">
      <c r="A138" s="50"/>
      <c r="B138" s="50"/>
      <c r="C138" s="51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4"/>
      <c r="P138" s="51"/>
      <c r="Q138" s="51"/>
      <c r="R138" s="51"/>
      <c r="S138" s="54"/>
      <c r="T138" s="51"/>
      <c r="U138" s="51"/>
      <c r="V138" s="51"/>
      <c r="W138" s="54"/>
      <c r="X138" s="51"/>
      <c r="Y138" s="51"/>
      <c r="Z138" s="51"/>
      <c r="AA138" s="54"/>
      <c r="AB138" s="51"/>
      <c r="AC138" s="51"/>
      <c r="AD138" s="79"/>
      <c r="AE138" s="57"/>
      <c r="AF138" s="51"/>
      <c r="AG138" s="51"/>
      <c r="AH138" s="51"/>
      <c r="AI138" s="54"/>
      <c r="AJ138" s="51"/>
      <c r="AK138" s="51"/>
      <c r="AL138" s="51"/>
      <c r="AM138" s="54"/>
      <c r="AN138" s="51"/>
      <c r="AO138" s="51"/>
      <c r="AP138" s="52"/>
      <c r="AQ138" s="54"/>
      <c r="AR138" s="52"/>
      <c r="AS138" s="52"/>
      <c r="AT138" s="51"/>
      <c r="AU138" s="54"/>
      <c r="AV138" s="51"/>
      <c r="AW138" s="51"/>
      <c r="AX138" s="51"/>
      <c r="AY138" s="54"/>
      <c r="AZ138" s="51"/>
      <c r="BA138" s="51"/>
      <c r="BB138" s="51"/>
      <c r="BC138" s="54"/>
      <c r="BD138" s="51"/>
      <c r="BE138" s="51"/>
      <c r="BF138" s="51"/>
      <c r="BG138" s="54"/>
      <c r="BH138" s="51"/>
      <c r="BI138" s="51"/>
      <c r="BJ138" s="51"/>
      <c r="BK138" s="59"/>
      <c r="BL138" s="51"/>
      <c r="BM138" s="51"/>
      <c r="BN138" s="51"/>
      <c r="BO138" s="51"/>
      <c r="BP138" s="59"/>
      <c r="BQ138" s="51"/>
      <c r="BR138" s="51"/>
      <c r="BS138" s="60"/>
      <c r="BT138" s="59"/>
      <c r="BU138" s="59"/>
      <c r="BV138" s="51"/>
      <c r="BW138" s="51"/>
      <c r="BX138" s="60"/>
      <c r="BY138" s="51"/>
      <c r="BZ138" s="60"/>
      <c r="CA138" s="51"/>
      <c r="CB138" s="51"/>
      <c r="CC138" s="61"/>
      <c r="CD138" s="61"/>
      <c r="CE138" s="60"/>
      <c r="CF138" s="51"/>
      <c r="CG138" s="51"/>
      <c r="CH138" s="51"/>
      <c r="CI138" s="51"/>
      <c r="CJ138" s="60"/>
      <c r="CK138" s="51"/>
      <c r="CL138" s="51"/>
      <c r="CM138" s="60"/>
      <c r="CN138" s="60"/>
      <c r="CO138" s="60"/>
      <c r="CP138" s="51"/>
      <c r="CQ138" s="60"/>
      <c r="CR138" s="60"/>
      <c r="CS138" s="51"/>
      <c r="CT138" s="60"/>
      <c r="CU138" s="51"/>
      <c r="CV138" s="51"/>
      <c r="CW138" s="51"/>
      <c r="CX138" s="51"/>
      <c r="CY138" s="60"/>
      <c r="CZ138" s="60"/>
      <c r="DA138" s="60"/>
      <c r="DB138" s="60"/>
      <c r="DC138" s="54"/>
    </row>
    <row x14ac:dyDescent="0.25" r="139" customHeight="1" ht="18">
      <c r="A139" s="50"/>
      <c r="B139" s="50"/>
      <c r="C139" s="51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4"/>
      <c r="P139" s="51"/>
      <c r="Q139" s="51"/>
      <c r="R139" s="51"/>
      <c r="S139" s="54"/>
      <c r="T139" s="51"/>
      <c r="U139" s="51"/>
      <c r="V139" s="51"/>
      <c r="W139" s="54"/>
      <c r="X139" s="51"/>
      <c r="Y139" s="51"/>
      <c r="Z139" s="51"/>
      <c r="AA139" s="54"/>
      <c r="AB139" s="51"/>
      <c r="AC139" s="51"/>
      <c r="AD139" s="79"/>
      <c r="AE139" s="57"/>
      <c r="AF139" s="51"/>
      <c r="AG139" s="51"/>
      <c r="AH139" s="51"/>
      <c r="AI139" s="54"/>
      <c r="AJ139" s="51"/>
      <c r="AK139" s="51"/>
      <c r="AL139" s="51"/>
      <c r="AM139" s="54"/>
      <c r="AN139" s="51"/>
      <c r="AO139" s="51"/>
      <c r="AP139" s="52"/>
      <c r="AQ139" s="54"/>
      <c r="AR139" s="52"/>
      <c r="AS139" s="52"/>
      <c r="AT139" s="51"/>
      <c r="AU139" s="54"/>
      <c r="AV139" s="51"/>
      <c r="AW139" s="51"/>
      <c r="AX139" s="51"/>
      <c r="AY139" s="54"/>
      <c r="AZ139" s="51"/>
      <c r="BA139" s="51"/>
      <c r="BB139" s="51"/>
      <c r="BC139" s="54"/>
      <c r="BD139" s="51"/>
      <c r="BE139" s="51"/>
      <c r="BF139" s="51"/>
      <c r="BG139" s="54"/>
      <c r="BH139" s="51"/>
      <c r="BI139" s="51"/>
      <c r="BJ139" s="51"/>
      <c r="BK139" s="59"/>
      <c r="BL139" s="51"/>
      <c r="BM139" s="51"/>
      <c r="BN139" s="51"/>
      <c r="BO139" s="51"/>
      <c r="BP139" s="59"/>
      <c r="BQ139" s="51"/>
      <c r="BR139" s="51"/>
      <c r="BS139" s="60"/>
      <c r="BT139" s="59"/>
      <c r="BU139" s="59"/>
      <c r="BV139" s="51"/>
      <c r="BW139" s="51"/>
      <c r="BX139" s="60"/>
      <c r="BY139" s="51"/>
      <c r="BZ139" s="60"/>
      <c r="CA139" s="51"/>
      <c r="CB139" s="51"/>
      <c r="CC139" s="61"/>
      <c r="CD139" s="61"/>
      <c r="CE139" s="60"/>
      <c r="CF139" s="51"/>
      <c r="CG139" s="51"/>
      <c r="CH139" s="51"/>
      <c r="CI139" s="51"/>
      <c r="CJ139" s="60"/>
      <c r="CK139" s="51"/>
      <c r="CL139" s="51"/>
      <c r="CM139" s="60"/>
      <c r="CN139" s="60"/>
      <c r="CO139" s="60"/>
      <c r="CP139" s="51"/>
      <c r="CQ139" s="60"/>
      <c r="CR139" s="60"/>
      <c r="CS139" s="51"/>
      <c r="CT139" s="60"/>
      <c r="CU139" s="51"/>
      <c r="CV139" s="51"/>
      <c r="CW139" s="51"/>
      <c r="CX139" s="51"/>
      <c r="CY139" s="60"/>
      <c r="CZ139" s="60"/>
      <c r="DA139" s="60"/>
      <c r="DB139" s="60"/>
      <c r="DC139" s="54"/>
    </row>
    <row x14ac:dyDescent="0.25" r="140" customHeight="1" ht="18">
      <c r="A140" s="50"/>
      <c r="B140" s="50"/>
      <c r="C140" s="51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4"/>
      <c r="P140" s="51"/>
      <c r="Q140" s="51"/>
      <c r="R140" s="51"/>
      <c r="S140" s="54"/>
      <c r="T140" s="51"/>
      <c r="U140" s="51"/>
      <c r="V140" s="51"/>
      <c r="W140" s="54"/>
      <c r="X140" s="51"/>
      <c r="Y140" s="51"/>
      <c r="Z140" s="51"/>
      <c r="AA140" s="54"/>
      <c r="AB140" s="51"/>
      <c r="AC140" s="51"/>
      <c r="AD140" s="79"/>
      <c r="AE140" s="57"/>
      <c r="AF140" s="51"/>
      <c r="AG140" s="51"/>
      <c r="AH140" s="51"/>
      <c r="AI140" s="54"/>
      <c r="AJ140" s="51"/>
      <c r="AK140" s="51"/>
      <c r="AL140" s="51"/>
      <c r="AM140" s="54"/>
      <c r="AN140" s="51"/>
      <c r="AO140" s="51"/>
      <c r="AP140" s="52"/>
      <c r="AQ140" s="54"/>
      <c r="AR140" s="52"/>
      <c r="AS140" s="52"/>
      <c r="AT140" s="51"/>
      <c r="AU140" s="54"/>
      <c r="AV140" s="51"/>
      <c r="AW140" s="51"/>
      <c r="AX140" s="51"/>
      <c r="AY140" s="54"/>
      <c r="AZ140" s="51"/>
      <c r="BA140" s="51"/>
      <c r="BB140" s="51"/>
      <c r="BC140" s="54"/>
      <c r="BD140" s="51"/>
      <c r="BE140" s="51"/>
      <c r="BF140" s="51"/>
      <c r="BG140" s="54"/>
      <c r="BH140" s="51"/>
      <c r="BI140" s="51"/>
      <c r="BJ140" s="51"/>
      <c r="BK140" s="59"/>
      <c r="BL140" s="51"/>
      <c r="BM140" s="51"/>
      <c r="BN140" s="51"/>
      <c r="BO140" s="51"/>
      <c r="BP140" s="59"/>
      <c r="BQ140" s="51"/>
      <c r="BR140" s="51"/>
      <c r="BS140" s="60"/>
      <c r="BT140" s="59"/>
      <c r="BU140" s="59"/>
      <c r="BV140" s="51"/>
      <c r="BW140" s="51"/>
      <c r="BX140" s="60"/>
      <c r="BY140" s="51"/>
      <c r="BZ140" s="60"/>
      <c r="CA140" s="51"/>
      <c r="CB140" s="51"/>
      <c r="CC140" s="61"/>
      <c r="CD140" s="61"/>
      <c r="CE140" s="60"/>
      <c r="CF140" s="51"/>
      <c r="CG140" s="51"/>
      <c r="CH140" s="51"/>
      <c r="CI140" s="51"/>
      <c r="CJ140" s="60"/>
      <c r="CK140" s="51"/>
      <c r="CL140" s="51"/>
      <c r="CM140" s="60"/>
      <c r="CN140" s="60"/>
      <c r="CO140" s="60"/>
      <c r="CP140" s="51"/>
      <c r="CQ140" s="60"/>
      <c r="CR140" s="60"/>
      <c r="CS140" s="51"/>
      <c r="CT140" s="60"/>
      <c r="CU140" s="51"/>
      <c r="CV140" s="51"/>
      <c r="CW140" s="51"/>
      <c r="CX140" s="51"/>
      <c r="CY140" s="60"/>
      <c r="CZ140" s="60"/>
      <c r="DA140" s="60"/>
      <c r="DB140" s="60"/>
      <c r="DC140" s="54"/>
    </row>
    <row x14ac:dyDescent="0.25" r="141" customHeight="1" ht="18">
      <c r="A141" s="50"/>
      <c r="B141" s="50"/>
      <c r="C141" s="51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4"/>
      <c r="P141" s="51"/>
      <c r="Q141" s="51"/>
      <c r="R141" s="51"/>
      <c r="S141" s="54"/>
      <c r="T141" s="51"/>
      <c r="U141" s="51"/>
      <c r="V141" s="51"/>
      <c r="W141" s="54"/>
      <c r="X141" s="51"/>
      <c r="Y141" s="51"/>
      <c r="Z141" s="51"/>
      <c r="AA141" s="54"/>
      <c r="AB141" s="51"/>
      <c r="AC141" s="51"/>
      <c r="AD141" s="79"/>
      <c r="AE141" s="57"/>
      <c r="AF141" s="51"/>
      <c r="AG141" s="51"/>
      <c r="AH141" s="51"/>
      <c r="AI141" s="54"/>
      <c r="AJ141" s="51"/>
      <c r="AK141" s="51"/>
      <c r="AL141" s="51"/>
      <c r="AM141" s="54"/>
      <c r="AN141" s="51"/>
      <c r="AO141" s="51"/>
      <c r="AP141" s="52"/>
      <c r="AQ141" s="54"/>
      <c r="AR141" s="52"/>
      <c r="AS141" s="52"/>
      <c r="AT141" s="51"/>
      <c r="AU141" s="54"/>
      <c r="AV141" s="51"/>
      <c r="AW141" s="51"/>
      <c r="AX141" s="51"/>
      <c r="AY141" s="54"/>
      <c r="AZ141" s="51"/>
      <c r="BA141" s="51"/>
      <c r="BB141" s="51"/>
      <c r="BC141" s="54"/>
      <c r="BD141" s="51"/>
      <c r="BE141" s="51"/>
      <c r="BF141" s="51"/>
      <c r="BG141" s="54"/>
      <c r="BH141" s="51"/>
      <c r="BI141" s="51"/>
      <c r="BJ141" s="51"/>
      <c r="BK141" s="59"/>
      <c r="BL141" s="51"/>
      <c r="BM141" s="51"/>
      <c r="BN141" s="51"/>
      <c r="BO141" s="51"/>
      <c r="BP141" s="59"/>
      <c r="BQ141" s="51"/>
      <c r="BR141" s="51"/>
      <c r="BS141" s="60"/>
      <c r="BT141" s="59"/>
      <c r="BU141" s="59"/>
      <c r="BV141" s="51"/>
      <c r="BW141" s="51"/>
      <c r="BX141" s="60"/>
      <c r="BY141" s="51"/>
      <c r="BZ141" s="60"/>
      <c r="CA141" s="51"/>
      <c r="CB141" s="51"/>
      <c r="CC141" s="61"/>
      <c r="CD141" s="61"/>
      <c r="CE141" s="60"/>
      <c r="CF141" s="51"/>
      <c r="CG141" s="51"/>
      <c r="CH141" s="51"/>
      <c r="CI141" s="51"/>
      <c r="CJ141" s="60"/>
      <c r="CK141" s="51"/>
      <c r="CL141" s="51"/>
      <c r="CM141" s="60"/>
      <c r="CN141" s="60"/>
      <c r="CO141" s="60"/>
      <c r="CP141" s="51"/>
      <c r="CQ141" s="60"/>
      <c r="CR141" s="60"/>
      <c r="CS141" s="51"/>
      <c r="CT141" s="60"/>
      <c r="CU141" s="51"/>
      <c r="CV141" s="51"/>
      <c r="CW141" s="51"/>
      <c r="CX141" s="51"/>
      <c r="CY141" s="60"/>
      <c r="CZ141" s="60"/>
      <c r="DA141" s="60"/>
      <c r="DB141" s="60"/>
      <c r="DC141" s="54"/>
    </row>
    <row x14ac:dyDescent="0.25" r="142" customHeight="1" ht="18">
      <c r="A142" s="50"/>
      <c r="B142" s="50"/>
      <c r="C142" s="51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4"/>
      <c r="P142" s="51"/>
      <c r="Q142" s="51"/>
      <c r="R142" s="51"/>
      <c r="S142" s="54"/>
      <c r="T142" s="51"/>
      <c r="U142" s="51"/>
      <c r="V142" s="51"/>
      <c r="W142" s="54"/>
      <c r="X142" s="51"/>
      <c r="Y142" s="51"/>
      <c r="Z142" s="51"/>
      <c r="AA142" s="54"/>
      <c r="AB142" s="51"/>
      <c r="AC142" s="51"/>
      <c r="AD142" s="79"/>
      <c r="AE142" s="57"/>
      <c r="AF142" s="51"/>
      <c r="AG142" s="51"/>
      <c r="AH142" s="51"/>
      <c r="AI142" s="54"/>
      <c r="AJ142" s="51"/>
      <c r="AK142" s="51"/>
      <c r="AL142" s="51"/>
      <c r="AM142" s="54"/>
      <c r="AN142" s="51"/>
      <c r="AO142" s="51"/>
      <c r="AP142" s="52"/>
      <c r="AQ142" s="54"/>
      <c r="AR142" s="52"/>
      <c r="AS142" s="52"/>
      <c r="AT142" s="51"/>
      <c r="AU142" s="54"/>
      <c r="AV142" s="51"/>
      <c r="AW142" s="51"/>
      <c r="AX142" s="51"/>
      <c r="AY142" s="54"/>
      <c r="AZ142" s="51"/>
      <c r="BA142" s="51"/>
      <c r="BB142" s="51"/>
      <c r="BC142" s="54"/>
      <c r="BD142" s="51"/>
      <c r="BE142" s="51"/>
      <c r="BF142" s="51"/>
      <c r="BG142" s="54"/>
      <c r="BH142" s="51"/>
      <c r="BI142" s="51"/>
      <c r="BJ142" s="51"/>
      <c r="BK142" s="59"/>
      <c r="BL142" s="51"/>
      <c r="BM142" s="51"/>
      <c r="BN142" s="51"/>
      <c r="BO142" s="51"/>
      <c r="BP142" s="59"/>
      <c r="BQ142" s="51"/>
      <c r="BR142" s="51"/>
      <c r="BS142" s="60"/>
      <c r="BT142" s="59"/>
      <c r="BU142" s="59"/>
      <c r="BV142" s="51"/>
      <c r="BW142" s="51"/>
      <c r="BX142" s="60"/>
      <c r="BY142" s="51"/>
      <c r="BZ142" s="60"/>
      <c r="CA142" s="51"/>
      <c r="CB142" s="51"/>
      <c r="CC142" s="61"/>
      <c r="CD142" s="61"/>
      <c r="CE142" s="60"/>
      <c r="CF142" s="51"/>
      <c r="CG142" s="51"/>
      <c r="CH142" s="51"/>
      <c r="CI142" s="51"/>
      <c r="CJ142" s="60"/>
      <c r="CK142" s="51"/>
      <c r="CL142" s="51"/>
      <c r="CM142" s="60"/>
      <c r="CN142" s="60"/>
      <c r="CO142" s="60"/>
      <c r="CP142" s="51"/>
      <c r="CQ142" s="60"/>
      <c r="CR142" s="60"/>
      <c r="CS142" s="51"/>
      <c r="CT142" s="60"/>
      <c r="CU142" s="51"/>
      <c r="CV142" s="51"/>
      <c r="CW142" s="51"/>
      <c r="CX142" s="51"/>
      <c r="CY142" s="60"/>
      <c r="CZ142" s="60"/>
      <c r="DA142" s="60"/>
      <c r="DB142" s="60"/>
      <c r="DC142" s="54"/>
    </row>
    <row x14ac:dyDescent="0.25" r="143" customHeight="1" ht="18">
      <c r="A143" s="50"/>
      <c r="B143" s="50"/>
      <c r="C143" s="51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4"/>
      <c r="P143" s="51"/>
      <c r="Q143" s="51"/>
      <c r="R143" s="51"/>
      <c r="S143" s="54"/>
      <c r="T143" s="51"/>
      <c r="U143" s="51"/>
      <c r="V143" s="51"/>
      <c r="W143" s="54"/>
      <c r="X143" s="51"/>
      <c r="Y143" s="51"/>
      <c r="Z143" s="51"/>
      <c r="AA143" s="54"/>
      <c r="AB143" s="51"/>
      <c r="AC143" s="51"/>
      <c r="AD143" s="79"/>
      <c r="AE143" s="57"/>
      <c r="AF143" s="51"/>
      <c r="AG143" s="51"/>
      <c r="AH143" s="51"/>
      <c r="AI143" s="54"/>
      <c r="AJ143" s="51"/>
      <c r="AK143" s="51"/>
      <c r="AL143" s="51"/>
      <c r="AM143" s="54"/>
      <c r="AN143" s="51"/>
      <c r="AO143" s="51"/>
      <c r="AP143" s="52"/>
      <c r="AQ143" s="54"/>
      <c r="AR143" s="52"/>
      <c r="AS143" s="52"/>
      <c r="AT143" s="51"/>
      <c r="AU143" s="54"/>
      <c r="AV143" s="51"/>
      <c r="AW143" s="51"/>
      <c r="AX143" s="51"/>
      <c r="AY143" s="54"/>
      <c r="AZ143" s="51"/>
      <c r="BA143" s="51"/>
      <c r="BB143" s="51"/>
      <c r="BC143" s="54"/>
      <c r="BD143" s="51"/>
      <c r="BE143" s="51"/>
      <c r="BF143" s="51"/>
      <c r="BG143" s="54"/>
      <c r="BH143" s="51"/>
      <c r="BI143" s="51"/>
      <c r="BJ143" s="51"/>
      <c r="BK143" s="59"/>
      <c r="BL143" s="51"/>
      <c r="BM143" s="51"/>
      <c r="BN143" s="51"/>
      <c r="BO143" s="51"/>
      <c r="BP143" s="59"/>
      <c r="BQ143" s="51"/>
      <c r="BR143" s="51"/>
      <c r="BS143" s="60"/>
      <c r="BT143" s="59"/>
      <c r="BU143" s="59"/>
      <c r="BV143" s="51"/>
      <c r="BW143" s="51"/>
      <c r="BX143" s="60"/>
      <c r="BY143" s="51"/>
      <c r="BZ143" s="60"/>
      <c r="CA143" s="51"/>
      <c r="CB143" s="51"/>
      <c r="CC143" s="61"/>
      <c r="CD143" s="61"/>
      <c r="CE143" s="60"/>
      <c r="CF143" s="51"/>
      <c r="CG143" s="51"/>
      <c r="CH143" s="51"/>
      <c r="CI143" s="51"/>
      <c r="CJ143" s="60"/>
      <c r="CK143" s="51"/>
      <c r="CL143" s="51"/>
      <c r="CM143" s="60"/>
      <c r="CN143" s="60"/>
      <c r="CO143" s="60"/>
      <c r="CP143" s="51"/>
      <c r="CQ143" s="60"/>
      <c r="CR143" s="60"/>
      <c r="CS143" s="51"/>
      <c r="CT143" s="60"/>
      <c r="CU143" s="51"/>
      <c r="CV143" s="51"/>
      <c r="CW143" s="51"/>
      <c r="CX143" s="51"/>
      <c r="CY143" s="60"/>
      <c r="CZ143" s="60"/>
      <c r="DA143" s="60"/>
      <c r="DB143" s="60"/>
      <c r="DC143" s="54"/>
    </row>
    <row x14ac:dyDescent="0.25" r="144" customHeight="1" ht="18">
      <c r="A144" s="50"/>
      <c r="B144" s="50"/>
      <c r="C144" s="51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4"/>
      <c r="P144" s="51"/>
      <c r="Q144" s="51"/>
      <c r="R144" s="51"/>
      <c r="S144" s="54"/>
      <c r="T144" s="51"/>
      <c r="U144" s="51"/>
      <c r="V144" s="51"/>
      <c r="W144" s="54"/>
      <c r="X144" s="51"/>
      <c r="Y144" s="51"/>
      <c r="Z144" s="51"/>
      <c r="AA144" s="54"/>
      <c r="AB144" s="51"/>
      <c r="AC144" s="51"/>
      <c r="AD144" s="79"/>
      <c r="AE144" s="57"/>
      <c r="AF144" s="51"/>
      <c r="AG144" s="51"/>
      <c r="AH144" s="51"/>
      <c r="AI144" s="54"/>
      <c r="AJ144" s="51"/>
      <c r="AK144" s="51"/>
      <c r="AL144" s="51"/>
      <c r="AM144" s="54"/>
      <c r="AN144" s="51"/>
      <c r="AO144" s="51"/>
      <c r="AP144" s="52"/>
      <c r="AQ144" s="54"/>
      <c r="AR144" s="52"/>
      <c r="AS144" s="52"/>
      <c r="AT144" s="51"/>
      <c r="AU144" s="54"/>
      <c r="AV144" s="51"/>
      <c r="AW144" s="51"/>
      <c r="AX144" s="51"/>
      <c r="AY144" s="54"/>
      <c r="AZ144" s="51"/>
      <c r="BA144" s="51"/>
      <c r="BB144" s="51"/>
      <c r="BC144" s="54"/>
      <c r="BD144" s="51"/>
      <c r="BE144" s="51"/>
      <c r="BF144" s="51"/>
      <c r="BG144" s="54"/>
      <c r="BH144" s="51"/>
      <c r="BI144" s="51"/>
      <c r="BJ144" s="51"/>
      <c r="BK144" s="59"/>
      <c r="BL144" s="51"/>
      <c r="BM144" s="51"/>
      <c r="BN144" s="51"/>
      <c r="BO144" s="51"/>
      <c r="BP144" s="59"/>
      <c r="BQ144" s="51"/>
      <c r="BR144" s="51"/>
      <c r="BS144" s="60"/>
      <c r="BT144" s="59"/>
      <c r="BU144" s="59"/>
      <c r="BV144" s="51"/>
      <c r="BW144" s="51"/>
      <c r="BX144" s="60"/>
      <c r="BY144" s="51"/>
      <c r="BZ144" s="60"/>
      <c r="CA144" s="51"/>
      <c r="CB144" s="51"/>
      <c r="CC144" s="61"/>
      <c r="CD144" s="61"/>
      <c r="CE144" s="60"/>
      <c r="CF144" s="51"/>
      <c r="CG144" s="51"/>
      <c r="CH144" s="51"/>
      <c r="CI144" s="51"/>
      <c r="CJ144" s="60"/>
      <c r="CK144" s="51"/>
      <c r="CL144" s="51"/>
      <c r="CM144" s="60"/>
      <c r="CN144" s="60"/>
      <c r="CO144" s="60"/>
      <c r="CP144" s="51"/>
      <c r="CQ144" s="60"/>
      <c r="CR144" s="60"/>
      <c r="CS144" s="51"/>
      <c r="CT144" s="60"/>
      <c r="CU144" s="51"/>
      <c r="CV144" s="51"/>
      <c r="CW144" s="51"/>
      <c r="CX144" s="51"/>
      <c r="CY144" s="60"/>
      <c r="CZ144" s="60"/>
      <c r="DA144" s="60"/>
      <c r="DB144" s="60"/>
      <c r="DC144" s="54"/>
    </row>
    <row x14ac:dyDescent="0.25" r="145" customHeight="1" ht="18">
      <c r="A145" s="50"/>
      <c r="B145" s="50"/>
      <c r="C145" s="51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4"/>
      <c r="P145" s="51"/>
      <c r="Q145" s="51"/>
      <c r="R145" s="51"/>
      <c r="S145" s="54"/>
      <c r="T145" s="51"/>
      <c r="U145" s="51"/>
      <c r="V145" s="51"/>
      <c r="W145" s="54"/>
      <c r="X145" s="51"/>
      <c r="Y145" s="51"/>
      <c r="Z145" s="51"/>
      <c r="AA145" s="54"/>
      <c r="AB145" s="51"/>
      <c r="AC145" s="51"/>
      <c r="AD145" s="79"/>
      <c r="AE145" s="57"/>
      <c r="AF145" s="51"/>
      <c r="AG145" s="51"/>
      <c r="AH145" s="51"/>
      <c r="AI145" s="54"/>
      <c r="AJ145" s="51"/>
      <c r="AK145" s="51"/>
      <c r="AL145" s="51"/>
      <c r="AM145" s="54"/>
      <c r="AN145" s="51"/>
      <c r="AO145" s="51"/>
      <c r="AP145" s="52"/>
      <c r="AQ145" s="54"/>
      <c r="AR145" s="52"/>
      <c r="AS145" s="52"/>
      <c r="AT145" s="51"/>
      <c r="AU145" s="54"/>
      <c r="AV145" s="51"/>
      <c r="AW145" s="51"/>
      <c r="AX145" s="51"/>
      <c r="AY145" s="54"/>
      <c r="AZ145" s="51"/>
      <c r="BA145" s="51"/>
      <c r="BB145" s="51"/>
      <c r="BC145" s="54"/>
      <c r="BD145" s="51"/>
      <c r="BE145" s="51"/>
      <c r="BF145" s="51"/>
      <c r="BG145" s="54"/>
      <c r="BH145" s="51"/>
      <c r="BI145" s="51"/>
      <c r="BJ145" s="51"/>
      <c r="BK145" s="59"/>
      <c r="BL145" s="51"/>
      <c r="BM145" s="51"/>
      <c r="BN145" s="51"/>
      <c r="BO145" s="51"/>
      <c r="BP145" s="59"/>
      <c r="BQ145" s="51"/>
      <c r="BR145" s="51"/>
      <c r="BS145" s="60"/>
      <c r="BT145" s="59"/>
      <c r="BU145" s="59"/>
      <c r="BV145" s="51"/>
      <c r="BW145" s="51"/>
      <c r="BX145" s="60"/>
      <c r="BY145" s="51"/>
      <c r="BZ145" s="60"/>
      <c r="CA145" s="51"/>
      <c r="CB145" s="51"/>
      <c r="CC145" s="61"/>
      <c r="CD145" s="61"/>
      <c r="CE145" s="60"/>
      <c r="CF145" s="51"/>
      <c r="CG145" s="51"/>
      <c r="CH145" s="51"/>
      <c r="CI145" s="51"/>
      <c r="CJ145" s="60"/>
      <c r="CK145" s="51"/>
      <c r="CL145" s="51"/>
      <c r="CM145" s="60"/>
      <c r="CN145" s="60"/>
      <c r="CO145" s="60"/>
      <c r="CP145" s="51"/>
      <c r="CQ145" s="60"/>
      <c r="CR145" s="60"/>
      <c r="CS145" s="51"/>
      <c r="CT145" s="60"/>
      <c r="CU145" s="51"/>
      <c r="CV145" s="51"/>
      <c r="CW145" s="51"/>
      <c r="CX145" s="51"/>
      <c r="CY145" s="60"/>
      <c r="CZ145" s="60"/>
      <c r="DA145" s="60"/>
      <c r="DB145" s="60"/>
      <c r="DC145" s="54"/>
    </row>
    <row x14ac:dyDescent="0.25" r="146" customHeight="1" ht="18">
      <c r="A146" s="50"/>
      <c r="B146" s="50"/>
      <c r="C146" s="51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4"/>
      <c r="P146" s="51"/>
      <c r="Q146" s="51"/>
      <c r="R146" s="51"/>
      <c r="S146" s="54"/>
      <c r="T146" s="51"/>
      <c r="U146" s="51"/>
      <c r="V146" s="51"/>
      <c r="W146" s="54"/>
      <c r="X146" s="51"/>
      <c r="Y146" s="51"/>
      <c r="Z146" s="51"/>
      <c r="AA146" s="54"/>
      <c r="AB146" s="51"/>
      <c r="AC146" s="51"/>
      <c r="AD146" s="79"/>
      <c r="AE146" s="57"/>
      <c r="AF146" s="51"/>
      <c r="AG146" s="51"/>
      <c r="AH146" s="51"/>
      <c r="AI146" s="54"/>
      <c r="AJ146" s="51"/>
      <c r="AK146" s="51"/>
      <c r="AL146" s="51"/>
      <c r="AM146" s="54"/>
      <c r="AN146" s="51"/>
      <c r="AO146" s="51"/>
      <c r="AP146" s="52"/>
      <c r="AQ146" s="54"/>
      <c r="AR146" s="52"/>
      <c r="AS146" s="52"/>
      <c r="AT146" s="51"/>
      <c r="AU146" s="54"/>
      <c r="AV146" s="51"/>
      <c r="AW146" s="51"/>
      <c r="AX146" s="51"/>
      <c r="AY146" s="54"/>
      <c r="AZ146" s="51"/>
      <c r="BA146" s="51"/>
      <c r="BB146" s="51"/>
      <c r="BC146" s="54"/>
      <c r="BD146" s="51"/>
      <c r="BE146" s="51"/>
      <c r="BF146" s="51"/>
      <c r="BG146" s="54"/>
      <c r="BH146" s="51"/>
      <c r="BI146" s="51"/>
      <c r="BJ146" s="51"/>
      <c r="BK146" s="59"/>
      <c r="BL146" s="51"/>
      <c r="BM146" s="51"/>
      <c r="BN146" s="51"/>
      <c r="BO146" s="51"/>
      <c r="BP146" s="59"/>
      <c r="BQ146" s="51"/>
      <c r="BR146" s="51"/>
      <c r="BS146" s="60"/>
      <c r="BT146" s="59"/>
      <c r="BU146" s="59"/>
      <c r="BV146" s="51"/>
      <c r="BW146" s="51"/>
      <c r="BX146" s="60"/>
      <c r="BY146" s="51"/>
      <c r="BZ146" s="60"/>
      <c r="CA146" s="51"/>
      <c r="CB146" s="51"/>
      <c r="CC146" s="61"/>
      <c r="CD146" s="61"/>
      <c r="CE146" s="60"/>
      <c r="CF146" s="51"/>
      <c r="CG146" s="51"/>
      <c r="CH146" s="51"/>
      <c r="CI146" s="51"/>
      <c r="CJ146" s="60"/>
      <c r="CK146" s="51"/>
      <c r="CL146" s="51"/>
      <c r="CM146" s="60"/>
      <c r="CN146" s="60"/>
      <c r="CO146" s="60"/>
      <c r="CP146" s="51"/>
      <c r="CQ146" s="60"/>
      <c r="CR146" s="60"/>
      <c r="CS146" s="51"/>
      <c r="CT146" s="60"/>
      <c r="CU146" s="51"/>
      <c r="CV146" s="51"/>
      <c r="CW146" s="51"/>
      <c r="CX146" s="51"/>
      <c r="CY146" s="60"/>
      <c r="CZ146" s="60"/>
      <c r="DA146" s="60"/>
      <c r="DB146" s="60"/>
      <c r="DC146" s="54"/>
    </row>
    <row x14ac:dyDescent="0.25" r="147" customHeight="1" ht="18">
      <c r="A147" s="50"/>
      <c r="B147" s="50"/>
      <c r="C147" s="51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4"/>
      <c r="P147" s="51"/>
      <c r="Q147" s="51"/>
      <c r="R147" s="51"/>
      <c r="S147" s="54"/>
      <c r="T147" s="51"/>
      <c r="U147" s="51"/>
      <c r="V147" s="51"/>
      <c r="W147" s="54"/>
      <c r="X147" s="51"/>
      <c r="Y147" s="51"/>
      <c r="Z147" s="51"/>
      <c r="AA147" s="54"/>
      <c r="AB147" s="51"/>
      <c r="AC147" s="51"/>
      <c r="AD147" s="79"/>
      <c r="AE147" s="57"/>
      <c r="AF147" s="51"/>
      <c r="AG147" s="51"/>
      <c r="AH147" s="51"/>
      <c r="AI147" s="54"/>
      <c r="AJ147" s="51"/>
      <c r="AK147" s="51"/>
      <c r="AL147" s="51"/>
      <c r="AM147" s="54"/>
      <c r="AN147" s="51"/>
      <c r="AO147" s="51"/>
      <c r="AP147" s="52"/>
      <c r="AQ147" s="54"/>
      <c r="AR147" s="52"/>
      <c r="AS147" s="52"/>
      <c r="AT147" s="51"/>
      <c r="AU147" s="54"/>
      <c r="AV147" s="51"/>
      <c r="AW147" s="51"/>
      <c r="AX147" s="51"/>
      <c r="AY147" s="54"/>
      <c r="AZ147" s="51"/>
      <c r="BA147" s="51"/>
      <c r="BB147" s="51"/>
      <c r="BC147" s="54"/>
      <c r="BD147" s="51"/>
      <c r="BE147" s="51"/>
      <c r="BF147" s="51"/>
      <c r="BG147" s="54"/>
      <c r="BH147" s="51"/>
      <c r="BI147" s="51"/>
      <c r="BJ147" s="51"/>
      <c r="BK147" s="59"/>
      <c r="BL147" s="51"/>
      <c r="BM147" s="51"/>
      <c r="BN147" s="51"/>
      <c r="BO147" s="51"/>
      <c r="BP147" s="59"/>
      <c r="BQ147" s="51"/>
      <c r="BR147" s="51"/>
      <c r="BS147" s="60"/>
      <c r="BT147" s="59"/>
      <c r="BU147" s="59"/>
      <c r="BV147" s="51"/>
      <c r="BW147" s="51"/>
      <c r="BX147" s="60"/>
      <c r="BY147" s="51"/>
      <c r="BZ147" s="60"/>
      <c r="CA147" s="51"/>
      <c r="CB147" s="51"/>
      <c r="CC147" s="61"/>
      <c r="CD147" s="61"/>
      <c r="CE147" s="60"/>
      <c r="CF147" s="51"/>
      <c r="CG147" s="51"/>
      <c r="CH147" s="51"/>
      <c r="CI147" s="51"/>
      <c r="CJ147" s="60"/>
      <c r="CK147" s="51"/>
      <c r="CL147" s="51"/>
      <c r="CM147" s="60"/>
      <c r="CN147" s="60"/>
      <c r="CO147" s="60"/>
      <c r="CP147" s="51"/>
      <c r="CQ147" s="60"/>
      <c r="CR147" s="60"/>
      <c r="CS147" s="51"/>
      <c r="CT147" s="60"/>
      <c r="CU147" s="51"/>
      <c r="CV147" s="51"/>
      <c r="CW147" s="51"/>
      <c r="CX147" s="51"/>
      <c r="CY147" s="60"/>
      <c r="CZ147" s="60"/>
      <c r="DA147" s="60"/>
      <c r="DB147" s="60"/>
      <c r="DC147" s="54"/>
    </row>
    <row x14ac:dyDescent="0.25" r="148" customHeight="1" ht="18">
      <c r="A148" s="50"/>
      <c r="B148" s="50"/>
      <c r="C148" s="51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4"/>
      <c r="P148" s="51"/>
      <c r="Q148" s="51"/>
      <c r="R148" s="51"/>
      <c r="S148" s="54"/>
      <c r="T148" s="51"/>
      <c r="U148" s="51"/>
      <c r="V148" s="51"/>
      <c r="W148" s="54"/>
      <c r="X148" s="51"/>
      <c r="Y148" s="51"/>
      <c r="Z148" s="51"/>
      <c r="AA148" s="54"/>
      <c r="AB148" s="51"/>
      <c r="AC148" s="51"/>
      <c r="AD148" s="51"/>
      <c r="AE148" s="54"/>
      <c r="AF148" s="51"/>
      <c r="AG148" s="51"/>
      <c r="AH148" s="51"/>
      <c r="AI148" s="54"/>
      <c r="AJ148" s="51"/>
      <c r="AK148" s="51"/>
      <c r="AL148" s="51"/>
      <c r="AM148" s="54"/>
      <c r="AN148" s="51"/>
      <c r="AO148" s="51"/>
      <c r="AP148" s="52"/>
      <c r="AQ148" s="54"/>
      <c r="AR148" s="52"/>
      <c r="AS148" s="52"/>
      <c r="AT148" s="51"/>
      <c r="AU148" s="54"/>
      <c r="AV148" s="51"/>
      <c r="AW148" s="51"/>
      <c r="AX148" s="51"/>
      <c r="AY148" s="54"/>
      <c r="AZ148" s="51"/>
      <c r="BA148" s="51"/>
      <c r="BB148" s="51"/>
      <c r="BC148" s="54"/>
      <c r="BD148" s="51"/>
      <c r="BE148" s="51"/>
      <c r="BF148" s="51"/>
      <c r="BG148" s="54"/>
      <c r="BH148" s="51"/>
      <c r="BI148" s="51"/>
      <c r="BJ148" s="51"/>
      <c r="BK148" s="59"/>
      <c r="BL148" s="51"/>
      <c r="BM148" s="51"/>
      <c r="BN148" s="51"/>
      <c r="BO148" s="51"/>
      <c r="BP148" s="59"/>
      <c r="BQ148" s="51"/>
      <c r="BR148" s="51"/>
      <c r="BS148" s="60"/>
      <c r="BT148" s="59"/>
      <c r="BU148" s="59"/>
      <c r="BV148" s="51"/>
      <c r="BW148" s="51"/>
      <c r="BX148" s="60"/>
      <c r="BY148" s="51"/>
      <c r="BZ148" s="60"/>
      <c r="CA148" s="51"/>
      <c r="CB148" s="51"/>
      <c r="CC148" s="61"/>
      <c r="CD148" s="61"/>
      <c r="CE148" s="60"/>
      <c r="CF148" s="51"/>
      <c r="CG148" s="51"/>
      <c r="CH148" s="51"/>
      <c r="CI148" s="51"/>
      <c r="CJ148" s="60"/>
      <c r="CK148" s="51"/>
      <c r="CL148" s="51"/>
      <c r="CM148" s="60"/>
      <c r="CN148" s="60"/>
      <c r="CO148" s="60"/>
      <c r="CP148" s="51"/>
      <c r="CQ148" s="60"/>
      <c r="CR148" s="60"/>
      <c r="CS148" s="51"/>
      <c r="CT148" s="60"/>
      <c r="CU148" s="51"/>
      <c r="CV148" s="51"/>
      <c r="CW148" s="51"/>
      <c r="CX148" s="51"/>
      <c r="CY148" s="60"/>
      <c r="CZ148" s="60"/>
      <c r="DA148" s="60"/>
      <c r="DB148" s="60"/>
      <c r="DC148" s="54"/>
    </row>
    <row x14ac:dyDescent="0.25" r="149" customHeight="1" ht="18">
      <c r="A149" s="50"/>
      <c r="B149" s="50"/>
      <c r="C149" s="51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4"/>
      <c r="P149" s="51"/>
      <c r="Q149" s="51"/>
      <c r="R149" s="51"/>
      <c r="S149" s="54"/>
      <c r="T149" s="51"/>
      <c r="U149" s="51"/>
      <c r="V149" s="51"/>
      <c r="W149" s="54"/>
      <c r="X149" s="51"/>
      <c r="Y149" s="51"/>
      <c r="Z149" s="51"/>
      <c r="AA149" s="54"/>
      <c r="AB149" s="51"/>
      <c r="AC149" s="51"/>
      <c r="AD149" s="51"/>
      <c r="AE149" s="54"/>
      <c r="AF149" s="51"/>
      <c r="AG149" s="51"/>
      <c r="AH149" s="51"/>
      <c r="AI149" s="54"/>
      <c r="AJ149" s="51"/>
      <c r="AK149" s="51"/>
      <c r="AL149" s="51"/>
      <c r="AM149" s="54"/>
      <c r="AN149" s="51"/>
      <c r="AO149" s="51"/>
      <c r="AP149" s="52"/>
      <c r="AQ149" s="54"/>
      <c r="AR149" s="52"/>
      <c r="AS149" s="52"/>
      <c r="AT149" s="51"/>
      <c r="AU149" s="54"/>
      <c r="AV149" s="51"/>
      <c r="AW149" s="51"/>
      <c r="AX149" s="51"/>
      <c r="AY149" s="54"/>
      <c r="AZ149" s="51"/>
      <c r="BA149" s="51"/>
      <c r="BB149" s="51"/>
      <c r="BC149" s="54"/>
      <c r="BD149" s="51"/>
      <c r="BE149" s="51"/>
      <c r="BF149" s="51"/>
      <c r="BG149" s="54"/>
      <c r="BH149" s="51"/>
      <c r="BI149" s="51"/>
      <c r="BJ149" s="51"/>
      <c r="BK149" s="59"/>
      <c r="BL149" s="51"/>
      <c r="BM149" s="51"/>
      <c r="BN149" s="51"/>
      <c r="BO149" s="51"/>
      <c r="BP149" s="59"/>
      <c r="BQ149" s="51"/>
      <c r="BR149" s="51"/>
      <c r="BS149" s="60"/>
      <c r="BT149" s="59"/>
      <c r="BU149" s="59"/>
      <c r="BV149" s="51"/>
      <c r="BW149" s="51"/>
      <c r="BX149" s="60"/>
      <c r="BY149" s="51"/>
      <c r="BZ149" s="60"/>
      <c r="CA149" s="51"/>
      <c r="CB149" s="51"/>
      <c r="CC149" s="61"/>
      <c r="CD149" s="61"/>
      <c r="CE149" s="60"/>
      <c r="CF149" s="51"/>
      <c r="CG149" s="51"/>
      <c r="CH149" s="51"/>
      <c r="CI149" s="51"/>
      <c r="CJ149" s="60"/>
      <c r="CK149" s="51"/>
      <c r="CL149" s="51"/>
      <c r="CM149" s="60"/>
      <c r="CN149" s="60"/>
      <c r="CO149" s="60"/>
      <c r="CP149" s="51"/>
      <c r="CQ149" s="60"/>
      <c r="CR149" s="60"/>
      <c r="CS149" s="51"/>
      <c r="CT149" s="60"/>
      <c r="CU149" s="51"/>
      <c r="CV149" s="51"/>
      <c r="CW149" s="51"/>
      <c r="CX149" s="51"/>
      <c r="CY149" s="60"/>
      <c r="CZ149" s="60"/>
      <c r="DA149" s="60"/>
      <c r="DB149" s="60"/>
      <c r="DC149" s="54"/>
    </row>
    <row x14ac:dyDescent="0.25" r="150" customHeight="1" ht="18">
      <c r="A150" s="50"/>
      <c r="B150" s="50"/>
      <c r="C150" s="51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4"/>
      <c r="P150" s="51"/>
      <c r="Q150" s="51"/>
      <c r="R150" s="51"/>
      <c r="S150" s="54"/>
      <c r="T150" s="51"/>
      <c r="U150" s="51"/>
      <c r="V150" s="51"/>
      <c r="W150" s="54"/>
      <c r="X150" s="51"/>
      <c r="Y150" s="51"/>
      <c r="Z150" s="51"/>
      <c r="AA150" s="54"/>
      <c r="AB150" s="51"/>
      <c r="AC150" s="51"/>
      <c r="AD150" s="51"/>
      <c r="AE150" s="54"/>
      <c r="AF150" s="51"/>
      <c r="AG150" s="51"/>
      <c r="AH150" s="51"/>
      <c r="AI150" s="54"/>
      <c r="AJ150" s="51"/>
      <c r="AK150" s="51"/>
      <c r="AL150" s="51"/>
      <c r="AM150" s="54"/>
      <c r="AN150" s="51"/>
      <c r="AO150" s="51"/>
      <c r="AP150" s="52"/>
      <c r="AQ150" s="54"/>
      <c r="AR150" s="52"/>
      <c r="AS150" s="52"/>
      <c r="AT150" s="51"/>
      <c r="AU150" s="54"/>
      <c r="AV150" s="51"/>
      <c r="AW150" s="51"/>
      <c r="AX150" s="51"/>
      <c r="AY150" s="54"/>
      <c r="AZ150" s="51"/>
      <c r="BA150" s="51"/>
      <c r="BB150" s="51"/>
      <c r="BC150" s="54"/>
      <c r="BD150" s="51"/>
      <c r="BE150" s="51"/>
      <c r="BF150" s="51"/>
      <c r="BG150" s="54"/>
      <c r="BH150" s="51"/>
      <c r="BI150" s="51"/>
      <c r="BJ150" s="51"/>
      <c r="BK150" s="59"/>
      <c r="BL150" s="51"/>
      <c r="BM150" s="51"/>
      <c r="BN150" s="51"/>
      <c r="BO150" s="51"/>
      <c r="BP150" s="59"/>
      <c r="BQ150" s="51"/>
      <c r="BR150" s="51"/>
      <c r="BS150" s="60"/>
      <c r="BT150" s="59"/>
      <c r="BU150" s="59"/>
      <c r="BV150" s="51"/>
      <c r="BW150" s="51"/>
      <c r="BX150" s="60"/>
      <c r="BY150" s="51"/>
      <c r="BZ150" s="60"/>
      <c r="CA150" s="51"/>
      <c r="CB150" s="51"/>
      <c r="CC150" s="61"/>
      <c r="CD150" s="61"/>
      <c r="CE150" s="60"/>
      <c r="CF150" s="51"/>
      <c r="CG150" s="51"/>
      <c r="CH150" s="51"/>
      <c r="CI150" s="51"/>
      <c r="CJ150" s="60"/>
      <c r="CK150" s="51"/>
      <c r="CL150" s="51"/>
      <c r="CM150" s="60"/>
      <c r="CN150" s="60"/>
      <c r="CO150" s="60"/>
      <c r="CP150" s="51"/>
      <c r="CQ150" s="60"/>
      <c r="CR150" s="60"/>
      <c r="CS150" s="51"/>
      <c r="CT150" s="60"/>
      <c r="CU150" s="51"/>
      <c r="CV150" s="51"/>
      <c r="CW150" s="51"/>
      <c r="CX150" s="51"/>
      <c r="CY150" s="60"/>
      <c r="CZ150" s="60"/>
      <c r="DA150" s="60"/>
      <c r="DB150" s="60"/>
      <c r="DC150" s="54"/>
    </row>
    <row x14ac:dyDescent="0.25" r="151" customHeight="1" ht="18">
      <c r="A151" s="50"/>
      <c r="B151" s="50"/>
      <c r="C151" s="51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4"/>
      <c r="P151" s="51"/>
      <c r="Q151" s="51"/>
      <c r="R151" s="51"/>
      <c r="S151" s="54"/>
      <c r="T151" s="51"/>
      <c r="U151" s="51"/>
      <c r="V151" s="51"/>
      <c r="W151" s="54"/>
      <c r="X151" s="51"/>
      <c r="Y151" s="51"/>
      <c r="Z151" s="51"/>
      <c r="AA151" s="54"/>
      <c r="AB151" s="51"/>
      <c r="AC151" s="51"/>
      <c r="AD151" s="51"/>
      <c r="AE151" s="54"/>
      <c r="AF151" s="51"/>
      <c r="AG151" s="51"/>
      <c r="AH151" s="51"/>
      <c r="AI151" s="54"/>
      <c r="AJ151" s="51"/>
      <c r="AK151" s="51"/>
      <c r="AL151" s="51"/>
      <c r="AM151" s="54"/>
      <c r="AN151" s="51"/>
      <c r="AO151" s="51"/>
      <c r="AP151" s="52"/>
      <c r="AQ151" s="54"/>
      <c r="AR151" s="52"/>
      <c r="AS151" s="52"/>
      <c r="AT151" s="51"/>
      <c r="AU151" s="54"/>
      <c r="AV151" s="51"/>
      <c r="AW151" s="51"/>
      <c r="AX151" s="51"/>
      <c r="AY151" s="54"/>
      <c r="AZ151" s="51"/>
      <c r="BA151" s="51"/>
      <c r="BB151" s="51"/>
      <c r="BC151" s="54"/>
      <c r="BD151" s="51"/>
      <c r="BE151" s="51"/>
      <c r="BF151" s="51"/>
      <c r="BG151" s="54"/>
      <c r="BH151" s="51"/>
      <c r="BI151" s="51"/>
      <c r="BJ151" s="51"/>
      <c r="BK151" s="59"/>
      <c r="BL151" s="51"/>
      <c r="BM151" s="51"/>
      <c r="BN151" s="51"/>
      <c r="BO151" s="51"/>
      <c r="BP151" s="59"/>
      <c r="BQ151" s="51"/>
      <c r="BR151" s="51"/>
      <c r="BS151" s="60"/>
      <c r="BT151" s="59"/>
      <c r="BU151" s="59"/>
      <c r="BV151" s="51"/>
      <c r="BW151" s="51"/>
      <c r="BX151" s="60"/>
      <c r="BY151" s="51"/>
      <c r="BZ151" s="60"/>
      <c r="CA151" s="51"/>
      <c r="CB151" s="51"/>
      <c r="CC151" s="61"/>
      <c r="CD151" s="61"/>
      <c r="CE151" s="60"/>
      <c r="CF151" s="51"/>
      <c r="CG151" s="51"/>
      <c r="CH151" s="51"/>
      <c r="CI151" s="51"/>
      <c r="CJ151" s="60"/>
      <c r="CK151" s="51"/>
      <c r="CL151" s="51"/>
      <c r="CM151" s="60"/>
      <c r="CN151" s="60"/>
      <c r="CO151" s="60"/>
      <c r="CP151" s="51"/>
      <c r="CQ151" s="60"/>
      <c r="CR151" s="60"/>
      <c r="CS151" s="51"/>
      <c r="CT151" s="60"/>
      <c r="CU151" s="51"/>
      <c r="CV151" s="51"/>
      <c r="CW151" s="51"/>
      <c r="CX151" s="51"/>
      <c r="CY151" s="60"/>
      <c r="CZ151" s="60"/>
      <c r="DA151" s="60"/>
      <c r="DB151" s="60"/>
      <c r="DC151" s="54"/>
    </row>
    <row x14ac:dyDescent="0.25" r="152" customHeight="1" ht="18">
      <c r="A152" s="50"/>
      <c r="B152" s="50"/>
      <c r="C152" s="51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4"/>
      <c r="P152" s="51"/>
      <c r="Q152" s="51"/>
      <c r="R152" s="51"/>
      <c r="S152" s="54"/>
      <c r="T152" s="51"/>
      <c r="U152" s="51"/>
      <c r="V152" s="51"/>
      <c r="W152" s="54"/>
      <c r="X152" s="51"/>
      <c r="Y152" s="51"/>
      <c r="Z152" s="51"/>
      <c r="AA152" s="54"/>
      <c r="AB152" s="51"/>
      <c r="AC152" s="51"/>
      <c r="AD152" s="51"/>
      <c r="AE152" s="54"/>
      <c r="AF152" s="51"/>
      <c r="AG152" s="51"/>
      <c r="AH152" s="51"/>
      <c r="AI152" s="54"/>
      <c r="AJ152" s="51"/>
      <c r="AK152" s="51"/>
      <c r="AL152" s="51"/>
      <c r="AM152" s="54"/>
      <c r="AN152" s="51"/>
      <c r="AO152" s="51"/>
      <c r="AP152" s="52"/>
      <c r="AQ152" s="54"/>
      <c r="AR152" s="52"/>
      <c r="AS152" s="52"/>
      <c r="AT152" s="51"/>
      <c r="AU152" s="54"/>
      <c r="AV152" s="51"/>
      <c r="AW152" s="51"/>
      <c r="AX152" s="51"/>
      <c r="AY152" s="54"/>
      <c r="AZ152" s="51"/>
      <c r="BA152" s="51"/>
      <c r="BB152" s="51"/>
      <c r="BC152" s="54"/>
      <c r="BD152" s="51"/>
      <c r="BE152" s="51"/>
      <c r="BF152" s="51"/>
      <c r="BG152" s="54"/>
      <c r="BH152" s="51"/>
      <c r="BI152" s="51"/>
      <c r="BJ152" s="51"/>
      <c r="BK152" s="59"/>
      <c r="BL152" s="51"/>
      <c r="BM152" s="51"/>
      <c r="BN152" s="51"/>
      <c r="BO152" s="51"/>
      <c r="BP152" s="59"/>
      <c r="BQ152" s="51"/>
      <c r="BR152" s="51"/>
      <c r="BS152" s="60"/>
      <c r="BT152" s="59"/>
      <c r="BU152" s="59"/>
      <c r="BV152" s="51"/>
      <c r="BW152" s="51"/>
      <c r="BX152" s="60"/>
      <c r="BY152" s="51"/>
      <c r="BZ152" s="60"/>
      <c r="CA152" s="51"/>
      <c r="CB152" s="51"/>
      <c r="CC152" s="61"/>
      <c r="CD152" s="61"/>
      <c r="CE152" s="60"/>
      <c r="CF152" s="51"/>
      <c r="CG152" s="51"/>
      <c r="CH152" s="51"/>
      <c r="CI152" s="51"/>
      <c r="CJ152" s="60"/>
      <c r="CK152" s="51"/>
      <c r="CL152" s="51"/>
      <c r="CM152" s="60"/>
      <c r="CN152" s="60"/>
      <c r="CO152" s="60"/>
      <c r="CP152" s="51"/>
      <c r="CQ152" s="60"/>
      <c r="CR152" s="60"/>
      <c r="CS152" s="51"/>
      <c r="CT152" s="60"/>
      <c r="CU152" s="51"/>
      <c r="CV152" s="51"/>
      <c r="CW152" s="51"/>
      <c r="CX152" s="51"/>
      <c r="CY152" s="60"/>
      <c r="CZ152" s="60"/>
      <c r="DA152" s="60"/>
      <c r="DB152" s="60"/>
      <c r="DC152" s="54"/>
    </row>
    <row x14ac:dyDescent="0.25" r="153" customHeight="1" ht="18">
      <c r="A153" s="50"/>
      <c r="B153" s="50"/>
      <c r="C153" s="51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4"/>
      <c r="P153" s="51"/>
      <c r="Q153" s="51"/>
      <c r="R153" s="51"/>
      <c r="S153" s="54"/>
      <c r="T153" s="51"/>
      <c r="U153" s="51"/>
      <c r="V153" s="51"/>
      <c r="W153" s="54"/>
      <c r="X153" s="51"/>
      <c r="Y153" s="51"/>
      <c r="Z153" s="51"/>
      <c r="AA153" s="54"/>
      <c r="AB153" s="51"/>
      <c r="AC153" s="51"/>
      <c r="AD153" s="51"/>
      <c r="AE153" s="54"/>
      <c r="AF153" s="51"/>
      <c r="AG153" s="51"/>
      <c r="AH153" s="51"/>
      <c r="AI153" s="54"/>
      <c r="AJ153" s="51"/>
      <c r="AK153" s="51"/>
      <c r="AL153" s="51"/>
      <c r="AM153" s="54"/>
      <c r="AN153" s="51"/>
      <c r="AO153" s="51"/>
      <c r="AP153" s="52"/>
      <c r="AQ153" s="54"/>
      <c r="AR153" s="52"/>
      <c r="AS153" s="52"/>
      <c r="AT153" s="51"/>
      <c r="AU153" s="54"/>
      <c r="AV153" s="51"/>
      <c r="AW153" s="51"/>
      <c r="AX153" s="51"/>
      <c r="AY153" s="54"/>
      <c r="AZ153" s="51"/>
      <c r="BA153" s="51"/>
      <c r="BB153" s="51"/>
      <c r="BC153" s="54"/>
      <c r="BD153" s="51"/>
      <c r="BE153" s="51"/>
      <c r="BF153" s="51"/>
      <c r="BG153" s="54"/>
      <c r="BH153" s="51"/>
      <c r="BI153" s="51"/>
      <c r="BJ153" s="51"/>
      <c r="BK153" s="59"/>
      <c r="BL153" s="51"/>
      <c r="BM153" s="51"/>
      <c r="BN153" s="51"/>
      <c r="BO153" s="51"/>
      <c r="BP153" s="59"/>
      <c r="BQ153" s="51"/>
      <c r="BR153" s="51"/>
      <c r="BS153" s="60"/>
      <c r="BT153" s="59"/>
      <c r="BU153" s="59"/>
      <c r="BV153" s="51"/>
      <c r="BW153" s="51"/>
      <c r="BX153" s="60"/>
      <c r="BY153" s="51"/>
      <c r="BZ153" s="60"/>
      <c r="CA153" s="51"/>
      <c r="CB153" s="51"/>
      <c r="CC153" s="61"/>
      <c r="CD153" s="61"/>
      <c r="CE153" s="60"/>
      <c r="CF153" s="51"/>
      <c r="CG153" s="51"/>
      <c r="CH153" s="51"/>
      <c r="CI153" s="51"/>
      <c r="CJ153" s="60"/>
      <c r="CK153" s="51"/>
      <c r="CL153" s="51"/>
      <c r="CM153" s="60"/>
      <c r="CN153" s="60"/>
      <c r="CO153" s="60"/>
      <c r="CP153" s="51"/>
      <c r="CQ153" s="60"/>
      <c r="CR153" s="60"/>
      <c r="CS153" s="51"/>
      <c r="CT153" s="60"/>
      <c r="CU153" s="51"/>
      <c r="CV153" s="51"/>
      <c r="CW153" s="51"/>
      <c r="CX153" s="51"/>
      <c r="CY153" s="60"/>
      <c r="CZ153" s="60"/>
      <c r="DA153" s="60"/>
      <c r="DB153" s="60"/>
      <c r="DC153" s="54"/>
    </row>
    <row x14ac:dyDescent="0.25" r="154" customHeight="1" ht="18">
      <c r="A154" s="50"/>
      <c r="B154" s="50"/>
      <c r="C154" s="51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4"/>
      <c r="P154" s="51"/>
      <c r="Q154" s="51"/>
      <c r="R154" s="51"/>
      <c r="S154" s="54"/>
      <c r="T154" s="51"/>
      <c r="U154" s="51"/>
      <c r="V154" s="51"/>
      <c r="W154" s="54"/>
      <c r="X154" s="51"/>
      <c r="Y154" s="51"/>
      <c r="Z154" s="51"/>
      <c r="AA154" s="54"/>
      <c r="AB154" s="51"/>
      <c r="AC154" s="51"/>
      <c r="AD154" s="51"/>
      <c r="AE154" s="54"/>
      <c r="AF154" s="51"/>
      <c r="AG154" s="51"/>
      <c r="AH154" s="51"/>
      <c r="AI154" s="54"/>
      <c r="AJ154" s="51"/>
      <c r="AK154" s="51"/>
      <c r="AL154" s="51"/>
      <c r="AM154" s="54"/>
      <c r="AN154" s="51"/>
      <c r="AO154" s="51"/>
      <c r="AP154" s="52"/>
      <c r="AQ154" s="54"/>
      <c r="AR154" s="52"/>
      <c r="AS154" s="52"/>
      <c r="AT154" s="51"/>
      <c r="AU154" s="54"/>
      <c r="AV154" s="51"/>
      <c r="AW154" s="51"/>
      <c r="AX154" s="51"/>
      <c r="AY154" s="54"/>
      <c r="AZ154" s="51"/>
      <c r="BA154" s="51"/>
      <c r="BB154" s="51"/>
      <c r="BC154" s="54"/>
      <c r="BD154" s="51"/>
      <c r="BE154" s="51"/>
      <c r="BF154" s="51"/>
      <c r="BG154" s="54"/>
      <c r="BH154" s="51"/>
      <c r="BI154" s="51"/>
      <c r="BJ154" s="51"/>
      <c r="BK154" s="59"/>
      <c r="BL154" s="51"/>
      <c r="BM154" s="51"/>
      <c r="BN154" s="51"/>
      <c r="BO154" s="51"/>
      <c r="BP154" s="59"/>
      <c r="BQ154" s="51"/>
      <c r="BR154" s="51"/>
      <c r="BS154" s="60"/>
      <c r="BT154" s="59"/>
      <c r="BU154" s="59"/>
      <c r="BV154" s="51"/>
      <c r="BW154" s="51"/>
      <c r="BX154" s="60"/>
      <c r="BY154" s="51"/>
      <c r="BZ154" s="60"/>
      <c r="CA154" s="51"/>
      <c r="CB154" s="51"/>
      <c r="CC154" s="61"/>
      <c r="CD154" s="61"/>
      <c r="CE154" s="60"/>
      <c r="CF154" s="51"/>
      <c r="CG154" s="51"/>
      <c r="CH154" s="51"/>
      <c r="CI154" s="51"/>
      <c r="CJ154" s="60"/>
      <c r="CK154" s="51"/>
      <c r="CL154" s="51"/>
      <c r="CM154" s="60"/>
      <c r="CN154" s="60"/>
      <c r="CO154" s="60"/>
      <c r="CP154" s="51"/>
      <c r="CQ154" s="60"/>
      <c r="CR154" s="60"/>
      <c r="CS154" s="51"/>
      <c r="CT154" s="60"/>
      <c r="CU154" s="51"/>
      <c r="CV154" s="51"/>
      <c r="CW154" s="51"/>
      <c r="CX154" s="51"/>
      <c r="CY154" s="60"/>
      <c r="CZ154" s="60"/>
      <c r="DA154" s="60"/>
      <c r="DB154" s="60"/>
      <c r="DC154" s="54"/>
    </row>
    <row x14ac:dyDescent="0.25" r="155" customHeight="1" ht="18">
      <c r="A155" s="50"/>
      <c r="B155" s="50"/>
      <c r="C155" s="51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4"/>
      <c r="P155" s="51"/>
      <c r="Q155" s="51"/>
      <c r="R155" s="51"/>
      <c r="S155" s="54"/>
      <c r="T155" s="51"/>
      <c r="U155" s="51"/>
      <c r="V155" s="51"/>
      <c r="W155" s="54"/>
      <c r="X155" s="51"/>
      <c r="Y155" s="51"/>
      <c r="Z155" s="51"/>
      <c r="AA155" s="54"/>
      <c r="AB155" s="51"/>
      <c r="AC155" s="51"/>
      <c r="AD155" s="51"/>
      <c r="AE155" s="54"/>
      <c r="AF155" s="51"/>
      <c r="AG155" s="51"/>
      <c r="AH155" s="51"/>
      <c r="AI155" s="54"/>
      <c r="AJ155" s="51"/>
      <c r="AK155" s="51"/>
      <c r="AL155" s="51"/>
      <c r="AM155" s="54"/>
      <c r="AN155" s="51"/>
      <c r="AO155" s="51"/>
      <c r="AP155" s="52"/>
      <c r="AQ155" s="54"/>
      <c r="AR155" s="52"/>
      <c r="AS155" s="52"/>
      <c r="AT155" s="51"/>
      <c r="AU155" s="54"/>
      <c r="AV155" s="51"/>
      <c r="AW155" s="51"/>
      <c r="AX155" s="51"/>
      <c r="AY155" s="54"/>
      <c r="AZ155" s="51"/>
      <c r="BA155" s="51"/>
      <c r="BB155" s="51"/>
      <c r="BC155" s="54"/>
      <c r="BD155" s="51"/>
      <c r="BE155" s="51"/>
      <c r="BF155" s="51"/>
      <c r="BG155" s="54"/>
      <c r="BH155" s="51"/>
      <c r="BI155" s="51"/>
      <c r="BJ155" s="51"/>
      <c r="BK155" s="59"/>
      <c r="BL155" s="51"/>
      <c r="BM155" s="51"/>
      <c r="BN155" s="51"/>
      <c r="BO155" s="51"/>
      <c r="BP155" s="59"/>
      <c r="BQ155" s="51"/>
      <c r="BR155" s="51"/>
      <c r="BS155" s="60"/>
      <c r="BT155" s="59"/>
      <c r="BU155" s="59"/>
      <c r="BV155" s="51"/>
      <c r="BW155" s="51"/>
      <c r="BX155" s="60"/>
      <c r="BY155" s="51"/>
      <c r="BZ155" s="60"/>
      <c r="CA155" s="51"/>
      <c r="CB155" s="51"/>
      <c r="CC155" s="61"/>
      <c r="CD155" s="61"/>
      <c r="CE155" s="60"/>
      <c r="CF155" s="51"/>
      <c r="CG155" s="51"/>
      <c r="CH155" s="51"/>
      <c r="CI155" s="51"/>
      <c r="CJ155" s="60"/>
      <c r="CK155" s="51"/>
      <c r="CL155" s="51"/>
      <c r="CM155" s="60"/>
      <c r="CN155" s="60"/>
      <c r="CO155" s="60"/>
      <c r="CP155" s="51"/>
      <c r="CQ155" s="60"/>
      <c r="CR155" s="60"/>
      <c r="CS155" s="51"/>
      <c r="CT155" s="60"/>
      <c r="CU155" s="51"/>
      <c r="CV155" s="51"/>
      <c r="CW155" s="51"/>
      <c r="CX155" s="51"/>
      <c r="CY155" s="60"/>
      <c r="CZ155" s="60"/>
      <c r="DA155" s="60"/>
      <c r="DB155" s="60"/>
      <c r="DC155" s="54"/>
    </row>
    <row x14ac:dyDescent="0.25" r="156" customHeight="1" ht="18">
      <c r="A156" s="50"/>
      <c r="B156" s="50"/>
      <c r="C156" s="51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4"/>
      <c r="P156" s="51"/>
      <c r="Q156" s="51"/>
      <c r="R156" s="51"/>
      <c r="S156" s="54"/>
      <c r="T156" s="51"/>
      <c r="U156" s="51"/>
      <c r="V156" s="51"/>
      <c r="W156" s="54"/>
      <c r="X156" s="51"/>
      <c r="Y156" s="51"/>
      <c r="Z156" s="51"/>
      <c r="AA156" s="54"/>
      <c r="AB156" s="51"/>
      <c r="AC156" s="51"/>
      <c r="AD156" s="51"/>
      <c r="AE156" s="54"/>
      <c r="AF156" s="51"/>
      <c r="AG156" s="51"/>
      <c r="AH156" s="51"/>
      <c r="AI156" s="54"/>
      <c r="AJ156" s="51"/>
      <c r="AK156" s="51"/>
      <c r="AL156" s="51"/>
      <c r="AM156" s="54"/>
      <c r="AN156" s="51"/>
      <c r="AO156" s="51"/>
      <c r="AP156" s="52"/>
      <c r="AQ156" s="54"/>
      <c r="AR156" s="52"/>
      <c r="AS156" s="52"/>
      <c r="AT156" s="51"/>
      <c r="AU156" s="54"/>
      <c r="AV156" s="51"/>
      <c r="AW156" s="51"/>
      <c r="AX156" s="51"/>
      <c r="AY156" s="54"/>
      <c r="AZ156" s="51"/>
      <c r="BA156" s="51"/>
      <c r="BB156" s="51"/>
      <c r="BC156" s="54"/>
      <c r="BD156" s="51"/>
      <c r="BE156" s="51"/>
      <c r="BF156" s="51"/>
      <c r="BG156" s="54"/>
      <c r="BH156" s="51"/>
      <c r="BI156" s="51"/>
      <c r="BJ156" s="51"/>
      <c r="BK156" s="59"/>
      <c r="BL156" s="51"/>
      <c r="BM156" s="51"/>
      <c r="BN156" s="51"/>
      <c r="BO156" s="51"/>
      <c r="BP156" s="59"/>
      <c r="BQ156" s="51"/>
      <c r="BR156" s="51"/>
      <c r="BS156" s="60"/>
      <c r="BT156" s="59"/>
      <c r="BU156" s="59"/>
      <c r="BV156" s="51"/>
      <c r="BW156" s="51"/>
      <c r="BX156" s="60"/>
      <c r="BY156" s="51"/>
      <c r="BZ156" s="60"/>
      <c r="CA156" s="51"/>
      <c r="CB156" s="51"/>
      <c r="CC156" s="61"/>
      <c r="CD156" s="61"/>
      <c r="CE156" s="60"/>
      <c r="CF156" s="51"/>
      <c r="CG156" s="51"/>
      <c r="CH156" s="51"/>
      <c r="CI156" s="51"/>
      <c r="CJ156" s="60"/>
      <c r="CK156" s="51"/>
      <c r="CL156" s="51"/>
      <c r="CM156" s="60"/>
      <c r="CN156" s="60"/>
      <c r="CO156" s="60"/>
      <c r="CP156" s="51"/>
      <c r="CQ156" s="60"/>
      <c r="CR156" s="60"/>
      <c r="CS156" s="51"/>
      <c r="CT156" s="60"/>
      <c r="CU156" s="51"/>
      <c r="CV156" s="51"/>
      <c r="CW156" s="51"/>
      <c r="CX156" s="51"/>
      <c r="CY156" s="60"/>
      <c r="CZ156" s="60"/>
      <c r="DA156" s="60"/>
      <c r="DB156" s="60"/>
      <c r="DC156" s="54"/>
    </row>
    <row x14ac:dyDescent="0.25" r="157" customHeight="1" ht="18">
      <c r="A157" s="50"/>
      <c r="B157" s="50"/>
      <c r="C157" s="51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4"/>
      <c r="P157" s="51"/>
      <c r="Q157" s="51"/>
      <c r="R157" s="51"/>
      <c r="S157" s="54"/>
      <c r="T157" s="51"/>
      <c r="U157" s="51"/>
      <c r="V157" s="51"/>
      <c r="W157" s="54"/>
      <c r="X157" s="51"/>
      <c r="Y157" s="51"/>
      <c r="Z157" s="51"/>
      <c r="AA157" s="54"/>
      <c r="AB157" s="51"/>
      <c r="AC157" s="51"/>
      <c r="AD157" s="51"/>
      <c r="AE157" s="54"/>
      <c r="AF157" s="51"/>
      <c r="AG157" s="51"/>
      <c r="AH157" s="51"/>
      <c r="AI157" s="54"/>
      <c r="AJ157" s="51"/>
      <c r="AK157" s="51"/>
      <c r="AL157" s="51"/>
      <c r="AM157" s="54"/>
      <c r="AN157" s="51"/>
      <c r="AO157" s="51"/>
      <c r="AP157" s="52"/>
      <c r="AQ157" s="54"/>
      <c r="AR157" s="52"/>
      <c r="AS157" s="52"/>
      <c r="AT157" s="51"/>
      <c r="AU157" s="54"/>
      <c r="AV157" s="51"/>
      <c r="AW157" s="51"/>
      <c r="AX157" s="51"/>
      <c r="AY157" s="54"/>
      <c r="AZ157" s="51"/>
      <c r="BA157" s="51"/>
      <c r="BB157" s="51"/>
      <c r="BC157" s="54"/>
      <c r="BD157" s="51"/>
      <c r="BE157" s="51"/>
      <c r="BF157" s="51"/>
      <c r="BG157" s="54"/>
      <c r="BH157" s="51"/>
      <c r="BI157" s="51"/>
      <c r="BJ157" s="51"/>
      <c r="BK157" s="59"/>
      <c r="BL157" s="51"/>
      <c r="BM157" s="51"/>
      <c r="BN157" s="51"/>
      <c r="BO157" s="51"/>
      <c r="BP157" s="59"/>
      <c r="BQ157" s="51"/>
      <c r="BR157" s="51"/>
      <c r="BS157" s="60"/>
      <c r="BT157" s="59"/>
      <c r="BU157" s="59"/>
      <c r="BV157" s="51"/>
      <c r="BW157" s="51"/>
      <c r="BX157" s="60"/>
      <c r="BY157" s="51"/>
      <c r="BZ157" s="60"/>
      <c r="CA157" s="51"/>
      <c r="CB157" s="51"/>
      <c r="CC157" s="61"/>
      <c r="CD157" s="61"/>
      <c r="CE157" s="60"/>
      <c r="CF157" s="51"/>
      <c r="CG157" s="51"/>
      <c r="CH157" s="51"/>
      <c r="CI157" s="51"/>
      <c r="CJ157" s="60"/>
      <c r="CK157" s="51"/>
      <c r="CL157" s="51"/>
      <c r="CM157" s="60"/>
      <c r="CN157" s="60"/>
      <c r="CO157" s="60"/>
      <c r="CP157" s="51"/>
      <c r="CQ157" s="60"/>
      <c r="CR157" s="60"/>
      <c r="CS157" s="51"/>
      <c r="CT157" s="60"/>
      <c r="CU157" s="51"/>
      <c r="CV157" s="51"/>
      <c r="CW157" s="51"/>
      <c r="CX157" s="51"/>
      <c r="CY157" s="60"/>
      <c r="CZ157" s="60"/>
      <c r="DA157" s="60"/>
      <c r="DB157" s="60"/>
      <c r="DC157" s="54"/>
    </row>
    <row x14ac:dyDescent="0.25" r="158" customHeight="1" ht="18">
      <c r="A158" s="50"/>
      <c r="B158" s="50"/>
      <c r="C158" s="51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4"/>
      <c r="P158" s="51"/>
      <c r="Q158" s="51"/>
      <c r="R158" s="51"/>
      <c r="S158" s="54"/>
      <c r="T158" s="51"/>
      <c r="U158" s="51"/>
      <c r="V158" s="51"/>
      <c r="W158" s="54"/>
      <c r="X158" s="51"/>
      <c r="Y158" s="51"/>
      <c r="Z158" s="51"/>
      <c r="AA158" s="54"/>
      <c r="AB158" s="51"/>
      <c r="AC158" s="51"/>
      <c r="AD158" s="51"/>
      <c r="AE158" s="54"/>
      <c r="AF158" s="51"/>
      <c r="AG158" s="51"/>
      <c r="AH158" s="51"/>
      <c r="AI158" s="54"/>
      <c r="AJ158" s="51"/>
      <c r="AK158" s="51"/>
      <c r="AL158" s="51"/>
      <c r="AM158" s="54"/>
      <c r="AN158" s="51"/>
      <c r="AO158" s="51"/>
      <c r="AP158" s="52"/>
      <c r="AQ158" s="54"/>
      <c r="AR158" s="52"/>
      <c r="AS158" s="52"/>
      <c r="AT158" s="51"/>
      <c r="AU158" s="54"/>
      <c r="AV158" s="51"/>
      <c r="AW158" s="51"/>
      <c r="AX158" s="51"/>
      <c r="AY158" s="54"/>
      <c r="AZ158" s="51"/>
      <c r="BA158" s="51"/>
      <c r="BB158" s="51"/>
      <c r="BC158" s="54"/>
      <c r="BD158" s="51"/>
      <c r="BE158" s="51"/>
      <c r="BF158" s="51"/>
      <c r="BG158" s="54"/>
      <c r="BH158" s="51"/>
      <c r="BI158" s="51"/>
      <c r="BJ158" s="51"/>
      <c r="BK158" s="59"/>
      <c r="BL158" s="51"/>
      <c r="BM158" s="51"/>
      <c r="BN158" s="51"/>
      <c r="BO158" s="51"/>
      <c r="BP158" s="59"/>
      <c r="BQ158" s="51"/>
      <c r="BR158" s="51"/>
      <c r="BS158" s="60"/>
      <c r="BT158" s="59"/>
      <c r="BU158" s="59"/>
      <c r="BV158" s="51"/>
      <c r="BW158" s="51"/>
      <c r="BX158" s="60"/>
      <c r="BY158" s="51"/>
      <c r="BZ158" s="60"/>
      <c r="CA158" s="51"/>
      <c r="CB158" s="51"/>
      <c r="CC158" s="61"/>
      <c r="CD158" s="61"/>
      <c r="CE158" s="60"/>
      <c r="CF158" s="51"/>
      <c r="CG158" s="51"/>
      <c r="CH158" s="51"/>
      <c r="CI158" s="51"/>
      <c r="CJ158" s="60"/>
      <c r="CK158" s="51"/>
      <c r="CL158" s="51"/>
      <c r="CM158" s="60"/>
      <c r="CN158" s="60"/>
      <c r="CO158" s="60"/>
      <c r="CP158" s="51"/>
      <c r="CQ158" s="60"/>
      <c r="CR158" s="60"/>
      <c r="CS158" s="51"/>
      <c r="CT158" s="60"/>
      <c r="CU158" s="51"/>
      <c r="CV158" s="51"/>
      <c r="CW158" s="51"/>
      <c r="CX158" s="51"/>
      <c r="CY158" s="60"/>
      <c r="CZ158" s="60"/>
      <c r="DA158" s="60"/>
      <c r="DB158" s="60"/>
      <c r="DC158" s="54"/>
    </row>
    <row x14ac:dyDescent="0.25" r="159" customHeight="1" ht="18">
      <c r="A159" s="50"/>
      <c r="B159" s="50"/>
      <c r="C159" s="51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4"/>
      <c r="P159" s="51"/>
      <c r="Q159" s="51"/>
      <c r="R159" s="51"/>
      <c r="S159" s="54"/>
      <c r="T159" s="51"/>
      <c r="U159" s="51"/>
      <c r="V159" s="51"/>
      <c r="W159" s="54"/>
      <c r="X159" s="51"/>
      <c r="Y159" s="51"/>
      <c r="Z159" s="51"/>
      <c r="AA159" s="54"/>
      <c r="AB159" s="51"/>
      <c r="AC159" s="51"/>
      <c r="AD159" s="51"/>
      <c r="AE159" s="54"/>
      <c r="AF159" s="51"/>
      <c r="AG159" s="51"/>
      <c r="AH159" s="51"/>
      <c r="AI159" s="54"/>
      <c r="AJ159" s="51"/>
      <c r="AK159" s="51"/>
      <c r="AL159" s="51"/>
      <c r="AM159" s="54"/>
      <c r="AN159" s="51"/>
      <c r="AO159" s="51"/>
      <c r="AP159" s="52"/>
      <c r="AQ159" s="54"/>
      <c r="AR159" s="52"/>
      <c r="AS159" s="52"/>
      <c r="AT159" s="51"/>
      <c r="AU159" s="54"/>
      <c r="AV159" s="51"/>
      <c r="AW159" s="51"/>
      <c r="AX159" s="51"/>
      <c r="AY159" s="54"/>
      <c r="AZ159" s="51"/>
      <c r="BA159" s="51"/>
      <c r="BB159" s="51"/>
      <c r="BC159" s="54"/>
      <c r="BD159" s="51"/>
      <c r="BE159" s="51"/>
      <c r="BF159" s="51"/>
      <c r="BG159" s="54"/>
      <c r="BH159" s="51"/>
      <c r="BI159" s="51"/>
      <c r="BJ159" s="51"/>
      <c r="BK159" s="59"/>
      <c r="BL159" s="51"/>
      <c r="BM159" s="51"/>
      <c r="BN159" s="51"/>
      <c r="BO159" s="51"/>
      <c r="BP159" s="59"/>
      <c r="BQ159" s="51"/>
      <c r="BR159" s="51"/>
      <c r="BS159" s="60"/>
      <c r="BT159" s="59"/>
      <c r="BU159" s="59"/>
      <c r="BV159" s="51"/>
      <c r="BW159" s="51"/>
      <c r="BX159" s="60"/>
      <c r="BY159" s="51"/>
      <c r="BZ159" s="60"/>
      <c r="CA159" s="51"/>
      <c r="CB159" s="51"/>
      <c r="CC159" s="61"/>
      <c r="CD159" s="61"/>
      <c r="CE159" s="60"/>
      <c r="CF159" s="51"/>
      <c r="CG159" s="51"/>
      <c r="CH159" s="51"/>
      <c r="CI159" s="51"/>
      <c r="CJ159" s="60"/>
      <c r="CK159" s="51"/>
      <c r="CL159" s="51"/>
      <c r="CM159" s="60"/>
      <c r="CN159" s="60"/>
      <c r="CO159" s="60"/>
      <c r="CP159" s="51"/>
      <c r="CQ159" s="60"/>
      <c r="CR159" s="60"/>
      <c r="CS159" s="51"/>
      <c r="CT159" s="60"/>
      <c r="CU159" s="51"/>
      <c r="CV159" s="51"/>
      <c r="CW159" s="51"/>
      <c r="CX159" s="51"/>
      <c r="CY159" s="60"/>
      <c r="CZ159" s="60"/>
      <c r="DA159" s="60"/>
      <c r="DB159" s="60"/>
      <c r="DC159" s="54"/>
    </row>
    <row x14ac:dyDescent="0.25" r="160" customHeight="1" ht="18">
      <c r="A160" s="50"/>
      <c r="B160" s="50"/>
      <c r="C160" s="51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4"/>
      <c r="P160" s="51"/>
      <c r="Q160" s="51"/>
      <c r="R160" s="51"/>
      <c r="S160" s="54"/>
      <c r="T160" s="51"/>
      <c r="U160" s="51"/>
      <c r="V160" s="51"/>
      <c r="W160" s="54"/>
      <c r="X160" s="51"/>
      <c r="Y160" s="51"/>
      <c r="Z160" s="51"/>
      <c r="AA160" s="54"/>
      <c r="AB160" s="51"/>
      <c r="AC160" s="51"/>
      <c r="AD160" s="51"/>
      <c r="AE160" s="54"/>
      <c r="AF160" s="51"/>
      <c r="AG160" s="51"/>
      <c r="AH160" s="51"/>
      <c r="AI160" s="54"/>
      <c r="AJ160" s="51"/>
      <c r="AK160" s="51"/>
      <c r="AL160" s="51"/>
      <c r="AM160" s="54"/>
      <c r="AN160" s="51"/>
      <c r="AO160" s="51"/>
      <c r="AP160" s="52"/>
      <c r="AQ160" s="54"/>
      <c r="AR160" s="52"/>
      <c r="AS160" s="52"/>
      <c r="AT160" s="51"/>
      <c r="AU160" s="54"/>
      <c r="AV160" s="51"/>
      <c r="AW160" s="51"/>
      <c r="AX160" s="51"/>
      <c r="AY160" s="54"/>
      <c r="AZ160" s="51"/>
      <c r="BA160" s="51"/>
      <c r="BB160" s="51"/>
      <c r="BC160" s="54"/>
      <c r="BD160" s="51"/>
      <c r="BE160" s="51"/>
      <c r="BF160" s="51"/>
      <c r="BG160" s="54"/>
      <c r="BH160" s="51"/>
      <c r="BI160" s="51"/>
      <c r="BJ160" s="51"/>
      <c r="BK160" s="59"/>
      <c r="BL160" s="51"/>
      <c r="BM160" s="51"/>
      <c r="BN160" s="51"/>
      <c r="BO160" s="51"/>
      <c r="BP160" s="59"/>
      <c r="BQ160" s="51"/>
      <c r="BR160" s="51"/>
      <c r="BS160" s="60"/>
      <c r="BT160" s="59"/>
      <c r="BU160" s="59"/>
      <c r="BV160" s="51"/>
      <c r="BW160" s="51"/>
      <c r="BX160" s="60"/>
      <c r="BY160" s="51"/>
      <c r="BZ160" s="60"/>
      <c r="CA160" s="51"/>
      <c r="CB160" s="51"/>
      <c r="CC160" s="61"/>
      <c r="CD160" s="61"/>
      <c r="CE160" s="60"/>
      <c r="CF160" s="51"/>
      <c r="CG160" s="51"/>
      <c r="CH160" s="51"/>
      <c r="CI160" s="51"/>
      <c r="CJ160" s="60"/>
      <c r="CK160" s="51"/>
      <c r="CL160" s="51"/>
      <c r="CM160" s="60"/>
      <c r="CN160" s="60"/>
      <c r="CO160" s="60"/>
      <c r="CP160" s="51"/>
      <c r="CQ160" s="60"/>
      <c r="CR160" s="60"/>
      <c r="CS160" s="51"/>
      <c r="CT160" s="60"/>
      <c r="CU160" s="51"/>
      <c r="CV160" s="51"/>
      <c r="CW160" s="51"/>
      <c r="CX160" s="51"/>
      <c r="CY160" s="60"/>
      <c r="CZ160" s="60"/>
      <c r="DA160" s="60"/>
      <c r="DB160" s="60"/>
      <c r="DC160" s="54"/>
    </row>
    <row x14ac:dyDescent="0.25" r="161" customHeight="1" ht="18">
      <c r="A161" s="50"/>
      <c r="B161" s="50"/>
      <c r="C161" s="51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4"/>
      <c r="P161" s="51"/>
      <c r="Q161" s="51"/>
      <c r="R161" s="51"/>
      <c r="S161" s="54"/>
      <c r="T161" s="51"/>
      <c r="U161" s="51"/>
      <c r="V161" s="51"/>
      <c r="W161" s="54"/>
      <c r="X161" s="51"/>
      <c r="Y161" s="51"/>
      <c r="Z161" s="51"/>
      <c r="AA161" s="54"/>
      <c r="AB161" s="51"/>
      <c r="AC161" s="51"/>
      <c r="AD161" s="51"/>
      <c r="AE161" s="54"/>
      <c r="AF161" s="51"/>
      <c r="AG161" s="51"/>
      <c r="AH161" s="51"/>
      <c r="AI161" s="54"/>
      <c r="AJ161" s="51"/>
      <c r="AK161" s="51"/>
      <c r="AL161" s="51"/>
      <c r="AM161" s="54"/>
      <c r="AN161" s="51"/>
      <c r="AO161" s="51"/>
      <c r="AP161" s="52"/>
      <c r="AQ161" s="54"/>
      <c r="AR161" s="52"/>
      <c r="AS161" s="52"/>
      <c r="AT161" s="51"/>
      <c r="AU161" s="54"/>
      <c r="AV161" s="51"/>
      <c r="AW161" s="51"/>
      <c r="AX161" s="51"/>
      <c r="AY161" s="54"/>
      <c r="AZ161" s="51"/>
      <c r="BA161" s="51"/>
      <c r="BB161" s="51"/>
      <c r="BC161" s="54"/>
      <c r="BD161" s="51"/>
      <c r="BE161" s="51"/>
      <c r="BF161" s="51"/>
      <c r="BG161" s="54"/>
      <c r="BH161" s="51"/>
      <c r="BI161" s="51"/>
      <c r="BJ161" s="51"/>
      <c r="BK161" s="59"/>
      <c r="BL161" s="51"/>
      <c r="BM161" s="51"/>
      <c r="BN161" s="51"/>
      <c r="BO161" s="51"/>
      <c r="BP161" s="59"/>
      <c r="BQ161" s="51"/>
      <c r="BR161" s="51"/>
      <c r="BS161" s="60"/>
      <c r="BT161" s="59"/>
      <c r="BU161" s="59"/>
      <c r="BV161" s="51"/>
      <c r="BW161" s="51"/>
      <c r="BX161" s="60"/>
      <c r="BY161" s="51"/>
      <c r="BZ161" s="60"/>
      <c r="CA161" s="51"/>
      <c r="CB161" s="51"/>
      <c r="CC161" s="61"/>
      <c r="CD161" s="61"/>
      <c r="CE161" s="60"/>
      <c r="CF161" s="51"/>
      <c r="CG161" s="51"/>
      <c r="CH161" s="51"/>
      <c r="CI161" s="51"/>
      <c r="CJ161" s="60"/>
      <c r="CK161" s="51"/>
      <c r="CL161" s="51"/>
      <c r="CM161" s="60"/>
      <c r="CN161" s="60"/>
      <c r="CO161" s="60"/>
      <c r="CP161" s="51"/>
      <c r="CQ161" s="60"/>
      <c r="CR161" s="60"/>
      <c r="CS161" s="51"/>
      <c r="CT161" s="60"/>
      <c r="CU161" s="51"/>
      <c r="CV161" s="51"/>
      <c r="CW161" s="51"/>
      <c r="CX161" s="51"/>
      <c r="CY161" s="60"/>
      <c r="CZ161" s="60"/>
      <c r="DA161" s="60"/>
      <c r="DB161" s="60"/>
      <c r="DC161" s="54"/>
    </row>
    <row x14ac:dyDescent="0.25" r="162" customHeight="1" ht="18">
      <c r="A162" s="50"/>
      <c r="B162" s="50"/>
      <c r="C162" s="51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4"/>
      <c r="P162" s="51"/>
      <c r="Q162" s="51"/>
      <c r="R162" s="51"/>
      <c r="S162" s="54"/>
      <c r="T162" s="51"/>
      <c r="U162" s="51"/>
      <c r="V162" s="51"/>
      <c r="W162" s="54"/>
      <c r="X162" s="51"/>
      <c r="Y162" s="51"/>
      <c r="Z162" s="51"/>
      <c r="AA162" s="54"/>
      <c r="AB162" s="51"/>
      <c r="AC162" s="51"/>
      <c r="AD162" s="51"/>
      <c r="AE162" s="54"/>
      <c r="AF162" s="51"/>
      <c r="AG162" s="51"/>
      <c r="AH162" s="51"/>
      <c r="AI162" s="54"/>
      <c r="AJ162" s="51"/>
      <c r="AK162" s="51"/>
      <c r="AL162" s="51"/>
      <c r="AM162" s="54"/>
      <c r="AN162" s="51"/>
      <c r="AO162" s="51"/>
      <c r="AP162" s="52"/>
      <c r="AQ162" s="54"/>
      <c r="AR162" s="52"/>
      <c r="AS162" s="52"/>
      <c r="AT162" s="51"/>
      <c r="AU162" s="54"/>
      <c r="AV162" s="51"/>
      <c r="AW162" s="51"/>
      <c r="AX162" s="51"/>
      <c r="AY162" s="54"/>
      <c r="AZ162" s="51"/>
      <c r="BA162" s="51"/>
      <c r="BB162" s="51"/>
      <c r="BC162" s="54"/>
      <c r="BD162" s="51"/>
      <c r="BE162" s="51"/>
      <c r="BF162" s="51"/>
      <c r="BG162" s="54"/>
      <c r="BH162" s="51"/>
      <c r="BI162" s="51"/>
      <c r="BJ162" s="51"/>
      <c r="BK162" s="59"/>
      <c r="BL162" s="51"/>
      <c r="BM162" s="51"/>
      <c r="BN162" s="51"/>
      <c r="BO162" s="51"/>
      <c r="BP162" s="59"/>
      <c r="BQ162" s="51"/>
      <c r="BR162" s="51"/>
      <c r="BS162" s="60"/>
      <c r="BT162" s="59"/>
      <c r="BU162" s="59"/>
      <c r="BV162" s="51"/>
      <c r="BW162" s="51"/>
      <c r="BX162" s="60"/>
      <c r="BY162" s="51"/>
      <c r="BZ162" s="60"/>
      <c r="CA162" s="51"/>
      <c r="CB162" s="51"/>
      <c r="CC162" s="61"/>
      <c r="CD162" s="61"/>
      <c r="CE162" s="60"/>
      <c r="CF162" s="51"/>
      <c r="CG162" s="51"/>
      <c r="CH162" s="51"/>
      <c r="CI162" s="51"/>
      <c r="CJ162" s="60"/>
      <c r="CK162" s="51"/>
      <c r="CL162" s="51"/>
      <c r="CM162" s="60"/>
      <c r="CN162" s="60"/>
      <c r="CO162" s="60"/>
      <c r="CP162" s="51"/>
      <c r="CQ162" s="60"/>
      <c r="CR162" s="60"/>
      <c r="CS162" s="51"/>
      <c r="CT162" s="60"/>
      <c r="CU162" s="51"/>
      <c r="CV162" s="51"/>
      <c r="CW162" s="51"/>
      <c r="CX162" s="51"/>
      <c r="CY162" s="60"/>
      <c r="CZ162" s="60"/>
      <c r="DA162" s="60"/>
      <c r="DB162" s="60"/>
      <c r="DC162" s="54"/>
    </row>
    <row x14ac:dyDescent="0.25" r="163" customHeight="1" ht="18">
      <c r="A163" s="50"/>
      <c r="B163" s="50"/>
      <c r="C163" s="51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4"/>
      <c r="P163" s="51"/>
      <c r="Q163" s="51"/>
      <c r="R163" s="51"/>
      <c r="S163" s="54"/>
      <c r="T163" s="51"/>
      <c r="U163" s="51"/>
      <c r="V163" s="51"/>
      <c r="W163" s="54"/>
      <c r="X163" s="51"/>
      <c r="Y163" s="51"/>
      <c r="Z163" s="51"/>
      <c r="AA163" s="54"/>
      <c r="AB163" s="51"/>
      <c r="AC163" s="51"/>
      <c r="AD163" s="51"/>
      <c r="AE163" s="54"/>
      <c r="AF163" s="51"/>
      <c r="AG163" s="51"/>
      <c r="AH163" s="51"/>
      <c r="AI163" s="54"/>
      <c r="AJ163" s="51"/>
      <c r="AK163" s="51"/>
      <c r="AL163" s="51"/>
      <c r="AM163" s="54"/>
      <c r="AN163" s="51"/>
      <c r="AO163" s="51"/>
      <c r="AP163" s="52"/>
      <c r="AQ163" s="54"/>
      <c r="AR163" s="52"/>
      <c r="AS163" s="52"/>
      <c r="AT163" s="51"/>
      <c r="AU163" s="54"/>
      <c r="AV163" s="51"/>
      <c r="AW163" s="51"/>
      <c r="AX163" s="51"/>
      <c r="AY163" s="54"/>
      <c r="AZ163" s="51"/>
      <c r="BA163" s="51"/>
      <c r="BB163" s="51"/>
      <c r="BC163" s="54"/>
      <c r="BD163" s="51"/>
      <c r="BE163" s="51"/>
      <c r="BF163" s="51"/>
      <c r="BG163" s="54"/>
      <c r="BH163" s="51"/>
      <c r="BI163" s="51"/>
      <c r="BJ163" s="51"/>
      <c r="BK163" s="59"/>
      <c r="BL163" s="51"/>
      <c r="BM163" s="51"/>
      <c r="BN163" s="51"/>
      <c r="BO163" s="51"/>
      <c r="BP163" s="59"/>
      <c r="BQ163" s="51"/>
      <c r="BR163" s="51"/>
      <c r="BS163" s="60"/>
      <c r="BT163" s="59"/>
      <c r="BU163" s="59"/>
      <c r="BV163" s="51"/>
      <c r="BW163" s="51"/>
      <c r="BX163" s="60"/>
      <c r="BY163" s="51"/>
      <c r="BZ163" s="60"/>
      <c r="CA163" s="51"/>
      <c r="CB163" s="51"/>
      <c r="CC163" s="61"/>
      <c r="CD163" s="61"/>
      <c r="CE163" s="60"/>
      <c r="CF163" s="51"/>
      <c r="CG163" s="51"/>
      <c r="CH163" s="51"/>
      <c r="CI163" s="51"/>
      <c r="CJ163" s="60"/>
      <c r="CK163" s="51"/>
      <c r="CL163" s="51"/>
      <c r="CM163" s="60"/>
      <c r="CN163" s="60"/>
      <c r="CO163" s="60"/>
      <c r="CP163" s="51"/>
      <c r="CQ163" s="60"/>
      <c r="CR163" s="60"/>
      <c r="CS163" s="51"/>
      <c r="CT163" s="60"/>
      <c r="CU163" s="51"/>
      <c r="CV163" s="51"/>
      <c r="CW163" s="51"/>
      <c r="CX163" s="51"/>
      <c r="CY163" s="60"/>
      <c r="CZ163" s="60"/>
      <c r="DA163" s="60"/>
      <c r="DB163" s="60"/>
      <c r="DC163" s="54"/>
    </row>
    <row x14ac:dyDescent="0.25" r="164" customHeight="1" ht="18">
      <c r="A164" s="50"/>
      <c r="B164" s="50"/>
      <c r="C164" s="51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4"/>
      <c r="P164" s="51"/>
      <c r="Q164" s="51"/>
      <c r="R164" s="51"/>
      <c r="S164" s="54"/>
      <c r="T164" s="51"/>
      <c r="U164" s="51"/>
      <c r="V164" s="51"/>
      <c r="W164" s="54"/>
      <c r="X164" s="51"/>
      <c r="Y164" s="51"/>
      <c r="Z164" s="51"/>
      <c r="AA164" s="54"/>
      <c r="AB164" s="51"/>
      <c r="AC164" s="51"/>
      <c r="AD164" s="51"/>
      <c r="AE164" s="54"/>
      <c r="AF164" s="51"/>
      <c r="AG164" s="51"/>
      <c r="AH164" s="51"/>
      <c r="AI164" s="54"/>
      <c r="AJ164" s="51"/>
      <c r="AK164" s="51"/>
      <c r="AL164" s="51"/>
      <c r="AM164" s="54"/>
      <c r="AN164" s="51"/>
      <c r="AO164" s="51"/>
      <c r="AP164" s="52"/>
      <c r="AQ164" s="54"/>
      <c r="AR164" s="52"/>
      <c r="AS164" s="52"/>
      <c r="AT164" s="51"/>
      <c r="AU164" s="54"/>
      <c r="AV164" s="51"/>
      <c r="AW164" s="51"/>
      <c r="AX164" s="51"/>
      <c r="AY164" s="54"/>
      <c r="AZ164" s="51"/>
      <c r="BA164" s="51"/>
      <c r="BB164" s="51"/>
      <c r="BC164" s="54"/>
      <c r="BD164" s="51"/>
      <c r="BE164" s="51"/>
      <c r="BF164" s="51"/>
      <c r="BG164" s="54"/>
      <c r="BH164" s="51"/>
      <c r="BI164" s="51"/>
      <c r="BJ164" s="51"/>
      <c r="BK164" s="59"/>
      <c r="BL164" s="51"/>
      <c r="BM164" s="51"/>
      <c r="BN164" s="51"/>
      <c r="BO164" s="51"/>
      <c r="BP164" s="59"/>
      <c r="BQ164" s="51"/>
      <c r="BR164" s="51"/>
      <c r="BS164" s="60"/>
      <c r="BT164" s="59"/>
      <c r="BU164" s="59"/>
      <c r="BV164" s="51"/>
      <c r="BW164" s="51"/>
      <c r="BX164" s="60"/>
      <c r="BY164" s="51"/>
      <c r="BZ164" s="60"/>
      <c r="CA164" s="51"/>
      <c r="CB164" s="51"/>
      <c r="CC164" s="61"/>
      <c r="CD164" s="61"/>
      <c r="CE164" s="60"/>
      <c r="CF164" s="51"/>
      <c r="CG164" s="51"/>
      <c r="CH164" s="51"/>
      <c r="CI164" s="51"/>
      <c r="CJ164" s="60"/>
      <c r="CK164" s="51"/>
      <c r="CL164" s="51"/>
      <c r="CM164" s="60"/>
      <c r="CN164" s="60"/>
      <c r="CO164" s="60"/>
      <c r="CP164" s="51"/>
      <c r="CQ164" s="60"/>
      <c r="CR164" s="60"/>
      <c r="CS164" s="51"/>
      <c r="CT164" s="60"/>
      <c r="CU164" s="51"/>
      <c r="CV164" s="51"/>
      <c r="CW164" s="51"/>
      <c r="CX164" s="51"/>
      <c r="CY164" s="60"/>
      <c r="CZ164" s="60"/>
      <c r="DA164" s="60"/>
      <c r="DB164" s="60"/>
      <c r="DC164" s="54"/>
    </row>
    <row x14ac:dyDescent="0.25" r="165" customHeight="1" ht="18">
      <c r="A165" s="50"/>
      <c r="B165" s="50"/>
      <c r="C165" s="51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4"/>
      <c r="P165" s="51"/>
      <c r="Q165" s="51"/>
      <c r="R165" s="51"/>
      <c r="S165" s="54"/>
      <c r="T165" s="51"/>
      <c r="U165" s="51"/>
      <c r="V165" s="51"/>
      <c r="W165" s="54"/>
      <c r="X165" s="51"/>
      <c r="Y165" s="51"/>
      <c r="Z165" s="51"/>
      <c r="AA165" s="54"/>
      <c r="AB165" s="51"/>
      <c r="AC165" s="51"/>
      <c r="AD165" s="51"/>
      <c r="AE165" s="54"/>
      <c r="AF165" s="51"/>
      <c r="AG165" s="51"/>
      <c r="AH165" s="51"/>
      <c r="AI165" s="54"/>
      <c r="AJ165" s="51"/>
      <c r="AK165" s="51"/>
      <c r="AL165" s="51"/>
      <c r="AM165" s="54"/>
      <c r="AN165" s="51"/>
      <c r="AO165" s="51"/>
      <c r="AP165" s="52"/>
      <c r="AQ165" s="54"/>
      <c r="AR165" s="52"/>
      <c r="AS165" s="52"/>
      <c r="AT165" s="51"/>
      <c r="AU165" s="54"/>
      <c r="AV165" s="51"/>
      <c r="AW165" s="51"/>
      <c r="AX165" s="51"/>
      <c r="AY165" s="54"/>
      <c r="AZ165" s="51"/>
      <c r="BA165" s="51"/>
      <c r="BB165" s="51"/>
      <c r="BC165" s="54"/>
      <c r="BD165" s="51"/>
      <c r="BE165" s="51"/>
      <c r="BF165" s="51"/>
      <c r="BG165" s="54"/>
      <c r="BH165" s="51"/>
      <c r="BI165" s="51"/>
      <c r="BJ165" s="51"/>
      <c r="BK165" s="59"/>
      <c r="BL165" s="51"/>
      <c r="BM165" s="51"/>
      <c r="BN165" s="51"/>
      <c r="BO165" s="51"/>
      <c r="BP165" s="59"/>
      <c r="BQ165" s="51"/>
      <c r="BR165" s="51"/>
      <c r="BS165" s="60"/>
      <c r="BT165" s="59"/>
      <c r="BU165" s="59"/>
      <c r="BV165" s="51"/>
      <c r="BW165" s="51"/>
      <c r="BX165" s="60"/>
      <c r="BY165" s="51"/>
      <c r="BZ165" s="60"/>
      <c r="CA165" s="51"/>
      <c r="CB165" s="51"/>
      <c r="CC165" s="61"/>
      <c r="CD165" s="61"/>
      <c r="CE165" s="60"/>
      <c r="CF165" s="51"/>
      <c r="CG165" s="51"/>
      <c r="CH165" s="51"/>
      <c r="CI165" s="51"/>
      <c r="CJ165" s="60"/>
      <c r="CK165" s="51"/>
      <c r="CL165" s="51"/>
      <c r="CM165" s="60"/>
      <c r="CN165" s="60"/>
      <c r="CO165" s="60"/>
      <c r="CP165" s="51"/>
      <c r="CQ165" s="60"/>
      <c r="CR165" s="60"/>
      <c r="CS165" s="51"/>
      <c r="CT165" s="60"/>
      <c r="CU165" s="51"/>
      <c r="CV165" s="51"/>
      <c r="CW165" s="51"/>
      <c r="CX165" s="51"/>
      <c r="CY165" s="60"/>
      <c r="CZ165" s="60"/>
      <c r="DA165" s="60"/>
      <c r="DB165" s="60"/>
      <c r="DC165" s="54"/>
    </row>
    <row x14ac:dyDescent="0.25" r="166" customHeight="1" ht="18">
      <c r="A166" s="50"/>
      <c r="B166" s="50"/>
      <c r="C166" s="51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4"/>
      <c r="P166" s="51"/>
      <c r="Q166" s="51"/>
      <c r="R166" s="51"/>
      <c r="S166" s="54"/>
      <c r="T166" s="51"/>
      <c r="U166" s="51"/>
      <c r="V166" s="51"/>
      <c r="W166" s="54"/>
      <c r="X166" s="51"/>
      <c r="Y166" s="51"/>
      <c r="Z166" s="51"/>
      <c r="AA166" s="54"/>
      <c r="AB166" s="51"/>
      <c r="AC166" s="51"/>
      <c r="AD166" s="51"/>
      <c r="AE166" s="54"/>
      <c r="AF166" s="51"/>
      <c r="AG166" s="51"/>
      <c r="AH166" s="51"/>
      <c r="AI166" s="54"/>
      <c r="AJ166" s="51"/>
      <c r="AK166" s="51"/>
      <c r="AL166" s="51"/>
      <c r="AM166" s="54"/>
      <c r="AN166" s="51"/>
      <c r="AO166" s="51"/>
      <c r="AP166" s="52"/>
      <c r="AQ166" s="54"/>
      <c r="AR166" s="52"/>
      <c r="AS166" s="52"/>
      <c r="AT166" s="51"/>
      <c r="AU166" s="54"/>
      <c r="AV166" s="51"/>
      <c r="AW166" s="51"/>
      <c r="AX166" s="51"/>
      <c r="AY166" s="54"/>
      <c r="AZ166" s="51"/>
      <c r="BA166" s="51"/>
      <c r="BB166" s="51"/>
      <c r="BC166" s="54"/>
      <c r="BD166" s="51"/>
      <c r="BE166" s="51"/>
      <c r="BF166" s="51"/>
      <c r="BG166" s="54"/>
      <c r="BH166" s="51"/>
      <c r="BI166" s="51"/>
      <c r="BJ166" s="51"/>
      <c r="BK166" s="59"/>
      <c r="BL166" s="51"/>
      <c r="BM166" s="51"/>
      <c r="BN166" s="51"/>
      <c r="BO166" s="51"/>
      <c r="BP166" s="59"/>
      <c r="BQ166" s="51"/>
      <c r="BR166" s="51"/>
      <c r="BS166" s="60"/>
      <c r="BT166" s="59"/>
      <c r="BU166" s="59"/>
      <c r="BV166" s="51"/>
      <c r="BW166" s="51"/>
      <c r="BX166" s="60"/>
      <c r="BY166" s="51"/>
      <c r="BZ166" s="60"/>
      <c r="CA166" s="51"/>
      <c r="CB166" s="51"/>
      <c r="CC166" s="61"/>
      <c r="CD166" s="61"/>
      <c r="CE166" s="60"/>
      <c r="CF166" s="51"/>
      <c r="CG166" s="51"/>
      <c r="CH166" s="51"/>
      <c r="CI166" s="51"/>
      <c r="CJ166" s="60"/>
      <c r="CK166" s="51"/>
      <c r="CL166" s="51"/>
      <c r="CM166" s="60"/>
      <c r="CN166" s="60"/>
      <c r="CO166" s="60"/>
      <c r="CP166" s="51"/>
      <c r="CQ166" s="60"/>
      <c r="CR166" s="60"/>
      <c r="CS166" s="51"/>
      <c r="CT166" s="60"/>
      <c r="CU166" s="51"/>
      <c r="CV166" s="51"/>
      <c r="CW166" s="51"/>
      <c r="CX166" s="51"/>
      <c r="CY166" s="60"/>
      <c r="CZ166" s="60"/>
      <c r="DA166" s="60"/>
      <c r="DB166" s="60"/>
      <c r="DC166" s="54"/>
    </row>
    <row x14ac:dyDescent="0.25" r="167" customHeight="1" ht="18">
      <c r="A167" s="50"/>
      <c r="B167" s="50"/>
      <c r="C167" s="51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4"/>
      <c r="P167" s="51"/>
      <c r="Q167" s="51"/>
      <c r="R167" s="51"/>
      <c r="S167" s="54"/>
      <c r="T167" s="51"/>
      <c r="U167" s="51"/>
      <c r="V167" s="51"/>
      <c r="W167" s="54"/>
      <c r="X167" s="51"/>
      <c r="Y167" s="51"/>
      <c r="Z167" s="51"/>
      <c r="AA167" s="54"/>
      <c r="AB167" s="51"/>
      <c r="AC167" s="51"/>
      <c r="AD167" s="51"/>
      <c r="AE167" s="54"/>
      <c r="AF167" s="51"/>
      <c r="AG167" s="51"/>
      <c r="AH167" s="51"/>
      <c r="AI167" s="54"/>
      <c r="AJ167" s="51"/>
      <c r="AK167" s="51"/>
      <c r="AL167" s="51"/>
      <c r="AM167" s="54"/>
      <c r="AN167" s="51"/>
      <c r="AO167" s="51"/>
      <c r="AP167" s="52"/>
      <c r="AQ167" s="54"/>
      <c r="AR167" s="52"/>
      <c r="AS167" s="52"/>
      <c r="AT167" s="51"/>
      <c r="AU167" s="54"/>
      <c r="AV167" s="51"/>
      <c r="AW167" s="51"/>
      <c r="AX167" s="51"/>
      <c r="AY167" s="54"/>
      <c r="AZ167" s="51"/>
      <c r="BA167" s="51"/>
      <c r="BB167" s="51"/>
      <c r="BC167" s="54"/>
      <c r="BD167" s="51"/>
      <c r="BE167" s="51"/>
      <c r="BF167" s="51"/>
      <c r="BG167" s="54"/>
      <c r="BH167" s="51"/>
      <c r="BI167" s="51"/>
      <c r="BJ167" s="51"/>
      <c r="BK167" s="59"/>
      <c r="BL167" s="51"/>
      <c r="BM167" s="51"/>
      <c r="BN167" s="51"/>
      <c r="BO167" s="51"/>
      <c r="BP167" s="59"/>
      <c r="BQ167" s="51"/>
      <c r="BR167" s="51"/>
      <c r="BS167" s="60"/>
      <c r="BT167" s="59"/>
      <c r="BU167" s="59"/>
      <c r="BV167" s="51"/>
      <c r="BW167" s="51"/>
      <c r="BX167" s="60"/>
      <c r="BY167" s="51"/>
      <c r="BZ167" s="60"/>
      <c r="CA167" s="51"/>
      <c r="CB167" s="51"/>
      <c r="CC167" s="61"/>
      <c r="CD167" s="61"/>
      <c r="CE167" s="60"/>
      <c r="CF167" s="51"/>
      <c r="CG167" s="51"/>
      <c r="CH167" s="51"/>
      <c r="CI167" s="51"/>
      <c r="CJ167" s="60"/>
      <c r="CK167" s="51"/>
      <c r="CL167" s="51"/>
      <c r="CM167" s="60"/>
      <c r="CN167" s="60"/>
      <c r="CO167" s="60"/>
      <c r="CP167" s="51"/>
      <c r="CQ167" s="60"/>
      <c r="CR167" s="60"/>
      <c r="CS167" s="51"/>
      <c r="CT167" s="60"/>
      <c r="CU167" s="51"/>
      <c r="CV167" s="51"/>
      <c r="CW167" s="51"/>
      <c r="CX167" s="51"/>
      <c r="CY167" s="60"/>
      <c r="CZ167" s="60"/>
      <c r="DA167" s="60"/>
      <c r="DB167" s="60"/>
      <c r="DC167" s="54"/>
    </row>
    <row x14ac:dyDescent="0.25" r="168" customHeight="1" ht="18">
      <c r="A168" s="50"/>
      <c r="B168" s="50"/>
      <c r="C168" s="51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4"/>
      <c r="P168" s="51"/>
      <c r="Q168" s="51"/>
      <c r="R168" s="51"/>
      <c r="S168" s="54"/>
      <c r="T168" s="51"/>
      <c r="U168" s="51"/>
      <c r="V168" s="51"/>
      <c r="W168" s="54"/>
      <c r="X168" s="51"/>
      <c r="Y168" s="51"/>
      <c r="Z168" s="51"/>
      <c r="AA168" s="54"/>
      <c r="AB168" s="51"/>
      <c r="AC168" s="51"/>
      <c r="AD168" s="51"/>
      <c r="AE168" s="54"/>
      <c r="AF168" s="51"/>
      <c r="AG168" s="51"/>
      <c r="AH168" s="51"/>
      <c r="AI168" s="54"/>
      <c r="AJ168" s="51"/>
      <c r="AK168" s="51"/>
      <c r="AL168" s="51"/>
      <c r="AM168" s="54"/>
      <c r="AN168" s="51"/>
      <c r="AO168" s="51"/>
      <c r="AP168" s="52"/>
      <c r="AQ168" s="54"/>
      <c r="AR168" s="52"/>
      <c r="AS168" s="52"/>
      <c r="AT168" s="51"/>
      <c r="AU168" s="54"/>
      <c r="AV168" s="51"/>
      <c r="AW168" s="51"/>
      <c r="AX168" s="51"/>
      <c r="AY168" s="54"/>
      <c r="AZ168" s="51"/>
      <c r="BA168" s="51"/>
      <c r="BB168" s="51"/>
      <c r="BC168" s="54"/>
      <c r="BD168" s="51"/>
      <c r="BE168" s="51"/>
      <c r="BF168" s="51"/>
      <c r="BG168" s="54"/>
      <c r="BH168" s="51"/>
      <c r="BI168" s="51"/>
      <c r="BJ168" s="51"/>
      <c r="BK168" s="59"/>
      <c r="BL168" s="51"/>
      <c r="BM168" s="51"/>
      <c r="BN168" s="51"/>
      <c r="BO168" s="51"/>
      <c r="BP168" s="59"/>
      <c r="BQ168" s="51"/>
      <c r="BR168" s="51"/>
      <c r="BS168" s="60"/>
      <c r="BT168" s="59"/>
      <c r="BU168" s="59"/>
      <c r="BV168" s="51"/>
      <c r="BW168" s="51"/>
      <c r="BX168" s="60"/>
      <c r="BY168" s="51"/>
      <c r="BZ168" s="60"/>
      <c r="CA168" s="51"/>
      <c r="CB168" s="51"/>
      <c r="CC168" s="61"/>
      <c r="CD168" s="61"/>
      <c r="CE168" s="60"/>
      <c r="CF168" s="51"/>
      <c r="CG168" s="51"/>
      <c r="CH168" s="51"/>
      <c r="CI168" s="51"/>
      <c r="CJ168" s="60"/>
      <c r="CK168" s="51"/>
      <c r="CL168" s="51"/>
      <c r="CM168" s="60"/>
      <c r="CN168" s="60"/>
      <c r="CO168" s="60"/>
      <c r="CP168" s="51"/>
      <c r="CQ168" s="60"/>
      <c r="CR168" s="60"/>
      <c r="CS168" s="51"/>
      <c r="CT168" s="60"/>
      <c r="CU168" s="51"/>
      <c r="CV168" s="51"/>
      <c r="CW168" s="51"/>
      <c r="CX168" s="51"/>
      <c r="CY168" s="60"/>
      <c r="CZ168" s="60"/>
      <c r="DA168" s="60"/>
      <c r="DB168" s="60"/>
      <c r="DC168" s="54"/>
    </row>
    <row x14ac:dyDescent="0.25" r="169" customHeight="1" ht="18">
      <c r="A169" s="50"/>
      <c r="B169" s="50"/>
      <c r="C169" s="51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4"/>
      <c r="P169" s="51"/>
      <c r="Q169" s="51"/>
      <c r="R169" s="51"/>
      <c r="S169" s="54"/>
      <c r="T169" s="51"/>
      <c r="U169" s="51"/>
      <c r="V169" s="51"/>
      <c r="W169" s="54"/>
      <c r="X169" s="51"/>
      <c r="Y169" s="51"/>
      <c r="Z169" s="51"/>
      <c r="AA169" s="54"/>
      <c r="AB169" s="51"/>
      <c r="AC169" s="51"/>
      <c r="AD169" s="51"/>
      <c r="AE169" s="54"/>
      <c r="AF169" s="51"/>
      <c r="AG169" s="51"/>
      <c r="AH169" s="51"/>
      <c r="AI169" s="54"/>
      <c r="AJ169" s="51"/>
      <c r="AK169" s="51"/>
      <c r="AL169" s="51"/>
      <c r="AM169" s="54"/>
      <c r="AN169" s="51"/>
      <c r="AO169" s="51"/>
      <c r="AP169" s="52"/>
      <c r="AQ169" s="54"/>
      <c r="AR169" s="52"/>
      <c r="AS169" s="52"/>
      <c r="AT169" s="51"/>
      <c r="AU169" s="54"/>
      <c r="AV169" s="51"/>
      <c r="AW169" s="51"/>
      <c r="AX169" s="51"/>
      <c r="AY169" s="54"/>
      <c r="AZ169" s="51"/>
      <c r="BA169" s="51"/>
      <c r="BB169" s="51"/>
      <c r="BC169" s="54"/>
      <c r="BD169" s="51"/>
      <c r="BE169" s="51"/>
      <c r="BF169" s="51"/>
      <c r="BG169" s="54"/>
      <c r="BH169" s="51"/>
      <c r="BI169" s="51"/>
      <c r="BJ169" s="51"/>
      <c r="BK169" s="59"/>
      <c r="BL169" s="51"/>
      <c r="BM169" s="51"/>
      <c r="BN169" s="51"/>
      <c r="BO169" s="51"/>
      <c r="BP169" s="59"/>
      <c r="BQ169" s="51"/>
      <c r="BR169" s="51"/>
      <c r="BS169" s="60"/>
      <c r="BT169" s="59"/>
      <c r="BU169" s="59"/>
      <c r="BV169" s="51"/>
      <c r="BW169" s="51"/>
      <c r="BX169" s="60"/>
      <c r="BY169" s="51"/>
      <c r="BZ169" s="60"/>
      <c r="CA169" s="51"/>
      <c r="CB169" s="51"/>
      <c r="CC169" s="61"/>
      <c r="CD169" s="61"/>
      <c r="CE169" s="60"/>
      <c r="CF169" s="51"/>
      <c r="CG169" s="51"/>
      <c r="CH169" s="51"/>
      <c r="CI169" s="51"/>
      <c r="CJ169" s="60"/>
      <c r="CK169" s="51"/>
      <c r="CL169" s="51"/>
      <c r="CM169" s="60"/>
      <c r="CN169" s="60"/>
      <c r="CO169" s="60"/>
      <c r="CP169" s="51"/>
      <c r="CQ169" s="60"/>
      <c r="CR169" s="60"/>
      <c r="CS169" s="51"/>
      <c r="CT169" s="60"/>
      <c r="CU169" s="51"/>
      <c r="CV169" s="51"/>
      <c r="CW169" s="51"/>
      <c r="CX169" s="51"/>
      <c r="CY169" s="60"/>
      <c r="CZ169" s="60"/>
      <c r="DA169" s="60"/>
      <c r="DB169" s="60"/>
      <c r="DC169" s="54"/>
    </row>
    <row x14ac:dyDescent="0.25" r="170" customHeight="1" ht="18">
      <c r="A170" s="50"/>
      <c r="B170" s="50"/>
      <c r="C170" s="51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4"/>
      <c r="P170" s="51"/>
      <c r="Q170" s="51"/>
      <c r="R170" s="51"/>
      <c r="S170" s="54"/>
      <c r="T170" s="51"/>
      <c r="U170" s="51"/>
      <c r="V170" s="51"/>
      <c r="W170" s="54"/>
      <c r="X170" s="51"/>
      <c r="Y170" s="51"/>
      <c r="Z170" s="51"/>
      <c r="AA170" s="54"/>
      <c r="AB170" s="51"/>
      <c r="AC170" s="51"/>
      <c r="AD170" s="51"/>
      <c r="AE170" s="54"/>
      <c r="AF170" s="51"/>
      <c r="AG170" s="51"/>
      <c r="AH170" s="51"/>
      <c r="AI170" s="54"/>
      <c r="AJ170" s="51"/>
      <c r="AK170" s="51"/>
      <c r="AL170" s="51"/>
      <c r="AM170" s="54"/>
      <c r="AN170" s="51"/>
      <c r="AO170" s="51"/>
      <c r="AP170" s="52"/>
      <c r="AQ170" s="54"/>
      <c r="AR170" s="52"/>
      <c r="AS170" s="52"/>
      <c r="AT170" s="51"/>
      <c r="AU170" s="54"/>
      <c r="AV170" s="51"/>
      <c r="AW170" s="51"/>
      <c r="AX170" s="51"/>
      <c r="AY170" s="54"/>
      <c r="AZ170" s="51"/>
      <c r="BA170" s="51"/>
      <c r="BB170" s="51"/>
      <c r="BC170" s="54"/>
      <c r="BD170" s="51"/>
      <c r="BE170" s="51"/>
      <c r="BF170" s="51"/>
      <c r="BG170" s="54"/>
      <c r="BH170" s="51"/>
      <c r="BI170" s="51"/>
      <c r="BJ170" s="51"/>
      <c r="BK170" s="59"/>
      <c r="BL170" s="51"/>
      <c r="BM170" s="51"/>
      <c r="BN170" s="51"/>
      <c r="BO170" s="51"/>
      <c r="BP170" s="59"/>
      <c r="BQ170" s="51"/>
      <c r="BR170" s="51"/>
      <c r="BS170" s="60"/>
      <c r="BT170" s="59"/>
      <c r="BU170" s="59"/>
      <c r="BV170" s="51"/>
      <c r="BW170" s="51"/>
      <c r="BX170" s="60"/>
      <c r="BY170" s="51"/>
      <c r="BZ170" s="60"/>
      <c r="CA170" s="51"/>
      <c r="CB170" s="51"/>
      <c r="CC170" s="61"/>
      <c r="CD170" s="61"/>
      <c r="CE170" s="60"/>
      <c r="CF170" s="51"/>
      <c r="CG170" s="51"/>
      <c r="CH170" s="51"/>
      <c r="CI170" s="51"/>
      <c r="CJ170" s="60"/>
      <c r="CK170" s="51"/>
      <c r="CL170" s="51"/>
      <c r="CM170" s="60"/>
      <c r="CN170" s="60"/>
      <c r="CO170" s="60"/>
      <c r="CP170" s="51"/>
      <c r="CQ170" s="60"/>
      <c r="CR170" s="60"/>
      <c r="CS170" s="51"/>
      <c r="CT170" s="60"/>
      <c r="CU170" s="51"/>
      <c r="CV170" s="51"/>
      <c r="CW170" s="51"/>
      <c r="CX170" s="51"/>
      <c r="CY170" s="60"/>
      <c r="CZ170" s="60"/>
      <c r="DA170" s="60"/>
      <c r="DB170" s="60"/>
      <c r="DC170" s="54"/>
    </row>
    <row x14ac:dyDescent="0.25" r="171" customHeight="1" ht="18">
      <c r="A171" s="50"/>
      <c r="B171" s="50"/>
      <c r="C171" s="51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4"/>
      <c r="P171" s="51"/>
      <c r="Q171" s="51"/>
      <c r="R171" s="51"/>
      <c r="S171" s="54"/>
      <c r="T171" s="51"/>
      <c r="U171" s="51"/>
      <c r="V171" s="51"/>
      <c r="W171" s="54"/>
      <c r="X171" s="51"/>
      <c r="Y171" s="51"/>
      <c r="Z171" s="51"/>
      <c r="AA171" s="54"/>
      <c r="AB171" s="51"/>
      <c r="AC171" s="51"/>
      <c r="AD171" s="51"/>
      <c r="AE171" s="54"/>
      <c r="AF171" s="51"/>
      <c r="AG171" s="51"/>
      <c r="AH171" s="51"/>
      <c r="AI171" s="54"/>
      <c r="AJ171" s="51"/>
      <c r="AK171" s="51"/>
      <c r="AL171" s="51"/>
      <c r="AM171" s="54"/>
      <c r="AN171" s="51"/>
      <c r="AO171" s="51"/>
      <c r="AP171" s="52"/>
      <c r="AQ171" s="54"/>
      <c r="AR171" s="52"/>
      <c r="AS171" s="52"/>
      <c r="AT171" s="51"/>
      <c r="AU171" s="54"/>
      <c r="AV171" s="51"/>
      <c r="AW171" s="51"/>
      <c r="AX171" s="51"/>
      <c r="AY171" s="54"/>
      <c r="AZ171" s="51"/>
      <c r="BA171" s="51"/>
      <c r="BB171" s="51"/>
      <c r="BC171" s="54"/>
      <c r="BD171" s="51"/>
      <c r="BE171" s="51"/>
      <c r="BF171" s="51"/>
      <c r="BG171" s="54"/>
      <c r="BH171" s="51"/>
      <c r="BI171" s="51"/>
      <c r="BJ171" s="51"/>
      <c r="BK171" s="59"/>
      <c r="BL171" s="51"/>
      <c r="BM171" s="51"/>
      <c r="BN171" s="51"/>
      <c r="BO171" s="51"/>
      <c r="BP171" s="59"/>
      <c r="BQ171" s="51"/>
      <c r="BR171" s="51"/>
      <c r="BS171" s="60"/>
      <c r="BT171" s="59"/>
      <c r="BU171" s="59"/>
      <c r="BV171" s="51"/>
      <c r="BW171" s="51"/>
      <c r="BX171" s="60"/>
      <c r="BY171" s="51"/>
      <c r="BZ171" s="60"/>
      <c r="CA171" s="51"/>
      <c r="CB171" s="51"/>
      <c r="CC171" s="61"/>
      <c r="CD171" s="61"/>
      <c r="CE171" s="60"/>
      <c r="CF171" s="51"/>
      <c r="CG171" s="51"/>
      <c r="CH171" s="51"/>
      <c r="CI171" s="51"/>
      <c r="CJ171" s="60"/>
      <c r="CK171" s="51"/>
      <c r="CL171" s="51"/>
      <c r="CM171" s="60"/>
      <c r="CN171" s="60"/>
      <c r="CO171" s="60"/>
      <c r="CP171" s="51"/>
      <c r="CQ171" s="60"/>
      <c r="CR171" s="60"/>
      <c r="CS171" s="51"/>
      <c r="CT171" s="60"/>
      <c r="CU171" s="51"/>
      <c r="CV171" s="51"/>
      <c r="CW171" s="51"/>
      <c r="CX171" s="51"/>
      <c r="CY171" s="60"/>
      <c r="CZ171" s="60"/>
      <c r="DA171" s="60"/>
      <c r="DB171" s="60"/>
      <c r="DC171" s="54"/>
    </row>
    <row x14ac:dyDescent="0.25" r="172" customHeight="1" ht="18">
      <c r="A172" s="50"/>
      <c r="B172" s="50"/>
      <c r="C172" s="51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4"/>
      <c r="P172" s="51"/>
      <c r="Q172" s="51"/>
      <c r="R172" s="51"/>
      <c r="S172" s="54"/>
      <c r="T172" s="51"/>
      <c r="U172" s="51"/>
      <c r="V172" s="51"/>
      <c r="W172" s="54"/>
      <c r="X172" s="51"/>
      <c r="Y172" s="51"/>
      <c r="Z172" s="51"/>
      <c r="AA172" s="54"/>
      <c r="AB172" s="51"/>
      <c r="AC172" s="51"/>
      <c r="AD172" s="51"/>
      <c r="AE172" s="54"/>
      <c r="AF172" s="51"/>
      <c r="AG172" s="51"/>
      <c r="AH172" s="51"/>
      <c r="AI172" s="54"/>
      <c r="AJ172" s="51"/>
      <c r="AK172" s="51"/>
      <c r="AL172" s="51"/>
      <c r="AM172" s="54"/>
      <c r="AN172" s="51"/>
      <c r="AO172" s="51"/>
      <c r="AP172" s="52"/>
      <c r="AQ172" s="54"/>
      <c r="AR172" s="52"/>
      <c r="AS172" s="52"/>
      <c r="AT172" s="51"/>
      <c r="AU172" s="54"/>
      <c r="AV172" s="51"/>
      <c r="AW172" s="51"/>
      <c r="AX172" s="51"/>
      <c r="AY172" s="54"/>
      <c r="AZ172" s="51"/>
      <c r="BA172" s="51"/>
      <c r="BB172" s="51"/>
      <c r="BC172" s="54"/>
      <c r="BD172" s="51"/>
      <c r="BE172" s="51"/>
      <c r="BF172" s="51"/>
      <c r="BG172" s="54"/>
      <c r="BH172" s="51"/>
      <c r="BI172" s="51"/>
      <c r="BJ172" s="51"/>
      <c r="BK172" s="59"/>
      <c r="BL172" s="51"/>
      <c r="BM172" s="51"/>
      <c r="BN172" s="51"/>
      <c r="BO172" s="51"/>
      <c r="BP172" s="59"/>
      <c r="BQ172" s="51"/>
      <c r="BR172" s="51"/>
      <c r="BS172" s="60"/>
      <c r="BT172" s="59"/>
      <c r="BU172" s="59"/>
      <c r="BV172" s="51"/>
      <c r="BW172" s="51"/>
      <c r="BX172" s="60"/>
      <c r="BY172" s="51"/>
      <c r="BZ172" s="60"/>
      <c r="CA172" s="51"/>
      <c r="CB172" s="51"/>
      <c r="CC172" s="61"/>
      <c r="CD172" s="61"/>
      <c r="CE172" s="60"/>
      <c r="CF172" s="51"/>
      <c r="CG172" s="51"/>
      <c r="CH172" s="51"/>
      <c r="CI172" s="51"/>
      <c r="CJ172" s="60"/>
      <c r="CK172" s="51"/>
      <c r="CL172" s="51"/>
      <c r="CM172" s="60"/>
      <c r="CN172" s="60"/>
      <c r="CO172" s="60"/>
      <c r="CP172" s="51"/>
      <c r="CQ172" s="60"/>
      <c r="CR172" s="60"/>
      <c r="CS172" s="51"/>
      <c r="CT172" s="60"/>
      <c r="CU172" s="51"/>
      <c r="CV172" s="51"/>
      <c r="CW172" s="51"/>
      <c r="CX172" s="51"/>
      <c r="CY172" s="60"/>
      <c r="CZ172" s="60"/>
      <c r="DA172" s="60"/>
      <c r="DB172" s="60"/>
      <c r="DC172" s="54"/>
    </row>
    <row x14ac:dyDescent="0.25" r="173" customHeight="1" ht="18">
      <c r="A173" s="50"/>
      <c r="B173" s="50"/>
      <c r="C173" s="51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4"/>
      <c r="P173" s="51"/>
      <c r="Q173" s="51"/>
      <c r="R173" s="51"/>
      <c r="S173" s="54"/>
      <c r="T173" s="51"/>
      <c r="U173" s="51"/>
      <c r="V173" s="51"/>
      <c r="W173" s="54"/>
      <c r="X173" s="51"/>
      <c r="Y173" s="51"/>
      <c r="Z173" s="51"/>
      <c r="AA173" s="54"/>
      <c r="AB173" s="51"/>
      <c r="AC173" s="51"/>
      <c r="AD173" s="51"/>
      <c r="AE173" s="54"/>
      <c r="AF173" s="51"/>
      <c r="AG173" s="51"/>
      <c r="AH173" s="51"/>
      <c r="AI173" s="54"/>
      <c r="AJ173" s="51"/>
      <c r="AK173" s="51"/>
      <c r="AL173" s="51"/>
      <c r="AM173" s="54"/>
      <c r="AN173" s="51"/>
      <c r="AO173" s="51"/>
      <c r="AP173" s="52"/>
      <c r="AQ173" s="54"/>
      <c r="AR173" s="52"/>
      <c r="AS173" s="52"/>
      <c r="AT173" s="51"/>
      <c r="AU173" s="54"/>
      <c r="AV173" s="51"/>
      <c r="AW173" s="51"/>
      <c r="AX173" s="51"/>
      <c r="AY173" s="54"/>
      <c r="AZ173" s="51"/>
      <c r="BA173" s="51"/>
      <c r="BB173" s="51"/>
      <c r="BC173" s="54"/>
      <c r="BD173" s="51"/>
      <c r="BE173" s="51"/>
      <c r="BF173" s="51"/>
      <c r="BG173" s="54"/>
      <c r="BH173" s="51"/>
      <c r="BI173" s="51"/>
      <c r="BJ173" s="51"/>
      <c r="BK173" s="59"/>
      <c r="BL173" s="51"/>
      <c r="BM173" s="51"/>
      <c r="BN173" s="51"/>
      <c r="BO173" s="51"/>
      <c r="BP173" s="59"/>
      <c r="BQ173" s="51"/>
      <c r="BR173" s="51"/>
      <c r="BS173" s="60"/>
      <c r="BT173" s="59"/>
      <c r="BU173" s="59"/>
      <c r="BV173" s="51"/>
      <c r="BW173" s="51"/>
      <c r="BX173" s="60"/>
      <c r="BY173" s="51"/>
      <c r="BZ173" s="60"/>
      <c r="CA173" s="51"/>
      <c r="CB173" s="51"/>
      <c r="CC173" s="61"/>
      <c r="CD173" s="61"/>
      <c r="CE173" s="60"/>
      <c r="CF173" s="51"/>
      <c r="CG173" s="51"/>
      <c r="CH173" s="51"/>
      <c r="CI173" s="51"/>
      <c r="CJ173" s="60"/>
      <c r="CK173" s="51"/>
      <c r="CL173" s="51"/>
      <c r="CM173" s="60"/>
      <c r="CN173" s="60"/>
      <c r="CO173" s="60"/>
      <c r="CP173" s="51"/>
      <c r="CQ173" s="60"/>
      <c r="CR173" s="60"/>
      <c r="CS173" s="51"/>
      <c r="CT173" s="60"/>
      <c r="CU173" s="51"/>
      <c r="CV173" s="51"/>
      <c r="CW173" s="51"/>
      <c r="CX173" s="51"/>
      <c r="CY173" s="60"/>
      <c r="CZ173" s="60"/>
      <c r="DA173" s="60"/>
      <c r="DB173" s="60"/>
      <c r="DC173" s="54"/>
    </row>
    <row x14ac:dyDescent="0.25" r="174" customHeight="1" ht="18">
      <c r="A174" s="50"/>
      <c r="B174" s="50"/>
      <c r="C174" s="51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4"/>
      <c r="P174" s="51"/>
      <c r="Q174" s="51"/>
      <c r="R174" s="51"/>
      <c r="S174" s="54"/>
      <c r="T174" s="51"/>
      <c r="U174" s="51"/>
      <c r="V174" s="51"/>
      <c r="W174" s="54"/>
      <c r="X174" s="51"/>
      <c r="Y174" s="51"/>
      <c r="Z174" s="51"/>
      <c r="AA174" s="54"/>
      <c r="AB174" s="51"/>
      <c r="AC174" s="51"/>
      <c r="AD174" s="51"/>
      <c r="AE174" s="54"/>
      <c r="AF174" s="51"/>
      <c r="AG174" s="51"/>
      <c r="AH174" s="51"/>
      <c r="AI174" s="54"/>
      <c r="AJ174" s="51"/>
      <c r="AK174" s="51"/>
      <c r="AL174" s="51"/>
      <c r="AM174" s="54"/>
      <c r="AN174" s="51"/>
      <c r="AO174" s="51"/>
      <c r="AP174" s="52"/>
      <c r="AQ174" s="54"/>
      <c r="AR174" s="52"/>
      <c r="AS174" s="52"/>
      <c r="AT174" s="51"/>
      <c r="AU174" s="54"/>
      <c r="AV174" s="51"/>
      <c r="AW174" s="51"/>
      <c r="AX174" s="51"/>
      <c r="AY174" s="54"/>
      <c r="AZ174" s="51"/>
      <c r="BA174" s="51"/>
      <c r="BB174" s="51"/>
      <c r="BC174" s="54"/>
      <c r="BD174" s="51"/>
      <c r="BE174" s="51"/>
      <c r="BF174" s="51"/>
      <c r="BG174" s="54"/>
      <c r="BH174" s="51"/>
      <c r="BI174" s="51"/>
      <c r="BJ174" s="51"/>
      <c r="BK174" s="59"/>
      <c r="BL174" s="51"/>
      <c r="BM174" s="51"/>
      <c r="BN174" s="51"/>
      <c r="BO174" s="51"/>
      <c r="BP174" s="59"/>
      <c r="BQ174" s="51"/>
      <c r="BR174" s="51"/>
      <c r="BS174" s="60"/>
      <c r="BT174" s="59"/>
      <c r="BU174" s="59"/>
      <c r="BV174" s="51"/>
      <c r="BW174" s="51"/>
      <c r="BX174" s="60"/>
      <c r="BY174" s="51"/>
      <c r="BZ174" s="60"/>
      <c r="CA174" s="51"/>
      <c r="CB174" s="51"/>
      <c r="CC174" s="61"/>
      <c r="CD174" s="61"/>
      <c r="CE174" s="60"/>
      <c r="CF174" s="51"/>
      <c r="CG174" s="51"/>
      <c r="CH174" s="51"/>
      <c r="CI174" s="51"/>
      <c r="CJ174" s="60"/>
      <c r="CK174" s="51"/>
      <c r="CL174" s="51"/>
      <c r="CM174" s="60"/>
      <c r="CN174" s="60"/>
      <c r="CO174" s="60"/>
      <c r="CP174" s="51"/>
      <c r="CQ174" s="60"/>
      <c r="CR174" s="60"/>
      <c r="CS174" s="51"/>
      <c r="CT174" s="60"/>
      <c r="CU174" s="51"/>
      <c r="CV174" s="51"/>
      <c r="CW174" s="51"/>
      <c r="CX174" s="51"/>
      <c r="CY174" s="60"/>
      <c r="CZ174" s="60"/>
      <c r="DA174" s="60"/>
      <c r="DB174" s="60"/>
      <c r="DC174" s="54"/>
    </row>
    <row x14ac:dyDescent="0.25" r="175" customHeight="1" ht="18">
      <c r="A175" s="50"/>
      <c r="B175" s="50"/>
      <c r="C175" s="51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4"/>
      <c r="P175" s="51"/>
      <c r="Q175" s="51"/>
      <c r="R175" s="51"/>
      <c r="S175" s="54"/>
      <c r="T175" s="51"/>
      <c r="U175" s="51"/>
      <c r="V175" s="51"/>
      <c r="W175" s="54"/>
      <c r="X175" s="51"/>
      <c r="Y175" s="51"/>
      <c r="Z175" s="51"/>
      <c r="AA175" s="54"/>
      <c r="AB175" s="51"/>
      <c r="AC175" s="51"/>
      <c r="AD175" s="51"/>
      <c r="AE175" s="54"/>
      <c r="AF175" s="51"/>
      <c r="AG175" s="51"/>
      <c r="AH175" s="51"/>
      <c r="AI175" s="54"/>
      <c r="AJ175" s="51"/>
      <c r="AK175" s="51"/>
      <c r="AL175" s="51"/>
      <c r="AM175" s="54"/>
      <c r="AN175" s="51"/>
      <c r="AO175" s="51"/>
      <c r="AP175" s="52"/>
      <c r="AQ175" s="54"/>
      <c r="AR175" s="52"/>
      <c r="AS175" s="52"/>
      <c r="AT175" s="51"/>
      <c r="AU175" s="54"/>
      <c r="AV175" s="51"/>
      <c r="AW175" s="51"/>
      <c r="AX175" s="51"/>
      <c r="AY175" s="54"/>
      <c r="AZ175" s="51"/>
      <c r="BA175" s="51"/>
      <c r="BB175" s="51"/>
      <c r="BC175" s="54"/>
      <c r="BD175" s="51"/>
      <c r="BE175" s="51"/>
      <c r="BF175" s="51"/>
      <c r="BG175" s="54"/>
      <c r="BH175" s="51"/>
      <c r="BI175" s="51"/>
      <c r="BJ175" s="51"/>
      <c r="BK175" s="59"/>
      <c r="BL175" s="51"/>
      <c r="BM175" s="51"/>
      <c r="BN175" s="51"/>
      <c r="BO175" s="51"/>
      <c r="BP175" s="59"/>
      <c r="BQ175" s="51"/>
      <c r="BR175" s="51"/>
      <c r="BS175" s="60"/>
      <c r="BT175" s="59"/>
      <c r="BU175" s="59"/>
      <c r="BV175" s="51"/>
      <c r="BW175" s="51"/>
      <c r="BX175" s="60"/>
      <c r="BY175" s="51"/>
      <c r="BZ175" s="60"/>
      <c r="CA175" s="51"/>
      <c r="CB175" s="51"/>
      <c r="CC175" s="61"/>
      <c r="CD175" s="61"/>
      <c r="CE175" s="60"/>
      <c r="CF175" s="51"/>
      <c r="CG175" s="51"/>
      <c r="CH175" s="51"/>
      <c r="CI175" s="51"/>
      <c r="CJ175" s="60"/>
      <c r="CK175" s="51"/>
      <c r="CL175" s="51"/>
      <c r="CM175" s="60"/>
      <c r="CN175" s="60"/>
      <c r="CO175" s="60"/>
      <c r="CP175" s="51"/>
      <c r="CQ175" s="60"/>
      <c r="CR175" s="60"/>
      <c r="CS175" s="51"/>
      <c r="CT175" s="60"/>
      <c r="CU175" s="51"/>
      <c r="CV175" s="51"/>
      <c r="CW175" s="51"/>
      <c r="CX175" s="51"/>
      <c r="CY175" s="60"/>
      <c r="CZ175" s="60"/>
      <c r="DA175" s="60"/>
      <c r="DB175" s="60"/>
      <c r="DC175" s="54"/>
    </row>
    <row x14ac:dyDescent="0.25" r="176" customHeight="1" ht="18">
      <c r="A176" s="50"/>
      <c r="B176" s="50"/>
      <c r="C176" s="51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4"/>
      <c r="P176" s="51"/>
      <c r="Q176" s="51"/>
      <c r="R176" s="51"/>
      <c r="S176" s="54"/>
      <c r="T176" s="51"/>
      <c r="U176" s="51"/>
      <c r="V176" s="51"/>
      <c r="W176" s="54"/>
      <c r="X176" s="51"/>
      <c r="Y176" s="51"/>
      <c r="Z176" s="51"/>
      <c r="AA176" s="54"/>
      <c r="AB176" s="51"/>
      <c r="AC176" s="51"/>
      <c r="AD176" s="51"/>
      <c r="AE176" s="54"/>
      <c r="AF176" s="51"/>
      <c r="AG176" s="51"/>
      <c r="AH176" s="51"/>
      <c r="AI176" s="54"/>
      <c r="AJ176" s="51"/>
      <c r="AK176" s="51"/>
      <c r="AL176" s="51"/>
      <c r="AM176" s="54"/>
      <c r="AN176" s="51"/>
      <c r="AO176" s="51"/>
      <c r="AP176" s="51"/>
      <c r="AQ176" s="54"/>
      <c r="AR176" s="51"/>
      <c r="AS176" s="51"/>
      <c r="AT176" s="51"/>
      <c r="AU176" s="54"/>
      <c r="AV176" s="51"/>
      <c r="AW176" s="51"/>
      <c r="AX176" s="51"/>
      <c r="AY176" s="54"/>
      <c r="AZ176" s="51"/>
      <c r="BA176" s="51"/>
      <c r="BB176" s="51"/>
      <c r="BC176" s="54"/>
      <c r="BD176" s="51"/>
      <c r="BE176" s="51"/>
      <c r="BF176" s="51"/>
      <c r="BG176" s="54"/>
      <c r="BH176" s="51"/>
      <c r="BI176" s="51"/>
      <c r="BJ176" s="51"/>
      <c r="BK176" s="59"/>
      <c r="BL176" s="51"/>
      <c r="BM176" s="51"/>
      <c r="BN176" s="51"/>
      <c r="BO176" s="51"/>
      <c r="BP176" s="59"/>
      <c r="BQ176" s="51"/>
      <c r="BR176" s="51"/>
      <c r="BS176" s="60"/>
      <c r="BT176" s="59"/>
      <c r="BU176" s="59"/>
      <c r="BV176" s="51"/>
      <c r="BW176" s="51"/>
      <c r="BX176" s="60"/>
      <c r="BY176" s="51"/>
      <c r="BZ176" s="60"/>
      <c r="CA176" s="51"/>
      <c r="CB176" s="51"/>
      <c r="CC176" s="61"/>
      <c r="CD176" s="61"/>
      <c r="CE176" s="60"/>
      <c r="CF176" s="51"/>
      <c r="CG176" s="51"/>
      <c r="CH176" s="51"/>
      <c r="CI176" s="51"/>
      <c r="CJ176" s="60"/>
      <c r="CK176" s="51"/>
      <c r="CL176" s="51"/>
      <c r="CM176" s="60"/>
      <c r="CN176" s="60"/>
      <c r="CO176" s="60"/>
      <c r="CP176" s="51"/>
      <c r="CQ176" s="60"/>
      <c r="CR176" s="60"/>
      <c r="CS176" s="51"/>
      <c r="CT176" s="60"/>
      <c r="CU176" s="51"/>
      <c r="CV176" s="51"/>
      <c r="CW176" s="51"/>
      <c r="CX176" s="51"/>
      <c r="CY176" s="60"/>
      <c r="CZ176" s="60"/>
      <c r="DA176" s="60"/>
      <c r="DB176" s="60"/>
      <c r="DC176" s="54"/>
    </row>
    <row x14ac:dyDescent="0.25" r="177" customHeight="1" ht="18">
      <c r="A177" s="50"/>
      <c r="B177" s="50"/>
      <c r="C177" s="51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4"/>
      <c r="P177" s="51"/>
      <c r="Q177" s="51"/>
      <c r="R177" s="51"/>
      <c r="S177" s="54"/>
      <c r="T177" s="51"/>
      <c r="U177" s="51"/>
      <c r="V177" s="51"/>
      <c r="W177" s="54"/>
      <c r="X177" s="51"/>
      <c r="Y177" s="51"/>
      <c r="Z177" s="51"/>
      <c r="AA177" s="54"/>
      <c r="AB177" s="51"/>
      <c r="AC177" s="51"/>
      <c r="AD177" s="51"/>
      <c r="AE177" s="54"/>
      <c r="AF177" s="51"/>
      <c r="AG177" s="51"/>
      <c r="AH177" s="51"/>
      <c r="AI177" s="54"/>
      <c r="AJ177" s="51"/>
      <c r="AK177" s="51"/>
      <c r="AL177" s="51"/>
      <c r="AM177" s="54"/>
      <c r="AN177" s="51"/>
      <c r="AO177" s="51"/>
      <c r="AP177" s="51"/>
      <c r="AQ177" s="54"/>
      <c r="AR177" s="51"/>
      <c r="AS177" s="51"/>
      <c r="AT177" s="51"/>
      <c r="AU177" s="54"/>
      <c r="AV177" s="51"/>
      <c r="AW177" s="51"/>
      <c r="AX177" s="51"/>
      <c r="AY177" s="54"/>
      <c r="AZ177" s="51"/>
      <c r="BA177" s="51"/>
      <c r="BB177" s="51"/>
      <c r="BC177" s="54"/>
      <c r="BD177" s="51"/>
      <c r="BE177" s="51"/>
      <c r="BF177" s="51"/>
      <c r="BG177" s="54"/>
      <c r="BH177" s="51"/>
      <c r="BI177" s="51"/>
      <c r="BJ177" s="51"/>
      <c r="BK177" s="59"/>
      <c r="BL177" s="51"/>
      <c r="BM177" s="51"/>
      <c r="BN177" s="51"/>
      <c r="BO177" s="51"/>
      <c r="BP177" s="59"/>
      <c r="BQ177" s="51"/>
      <c r="BR177" s="51"/>
      <c r="BS177" s="60"/>
      <c r="BT177" s="59"/>
      <c r="BU177" s="59"/>
      <c r="BV177" s="51"/>
      <c r="BW177" s="51"/>
      <c r="BX177" s="60"/>
      <c r="BY177" s="51"/>
      <c r="BZ177" s="60"/>
      <c r="CA177" s="51"/>
      <c r="CB177" s="51"/>
      <c r="CC177" s="61"/>
      <c r="CD177" s="61"/>
      <c r="CE177" s="60"/>
      <c r="CF177" s="51"/>
      <c r="CG177" s="51"/>
      <c r="CH177" s="51"/>
      <c r="CI177" s="51"/>
      <c r="CJ177" s="60"/>
      <c r="CK177" s="51"/>
      <c r="CL177" s="51"/>
      <c r="CM177" s="60"/>
      <c r="CN177" s="60"/>
      <c r="CO177" s="60"/>
      <c r="CP177" s="51"/>
      <c r="CQ177" s="60"/>
      <c r="CR177" s="60"/>
      <c r="CS177" s="51"/>
      <c r="CT177" s="60"/>
      <c r="CU177" s="51"/>
      <c r="CV177" s="51"/>
      <c r="CW177" s="51"/>
      <c r="CX177" s="51"/>
      <c r="CY177" s="60"/>
      <c r="CZ177" s="60"/>
      <c r="DA177" s="60"/>
      <c r="DB177" s="60"/>
      <c r="DC177" s="54"/>
    </row>
    <row x14ac:dyDescent="0.25" r="178" customHeight="1" ht="18">
      <c r="A178" s="50"/>
      <c r="B178" s="50"/>
      <c r="C178" s="51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4"/>
      <c r="P178" s="51"/>
      <c r="Q178" s="51"/>
      <c r="R178" s="51"/>
      <c r="S178" s="54"/>
      <c r="T178" s="51"/>
      <c r="U178" s="51"/>
      <c r="V178" s="51"/>
      <c r="W178" s="54"/>
      <c r="X178" s="51"/>
      <c r="Y178" s="51"/>
      <c r="Z178" s="51"/>
      <c r="AA178" s="54"/>
      <c r="AB178" s="51"/>
      <c r="AC178" s="51"/>
      <c r="AD178" s="51"/>
      <c r="AE178" s="54"/>
      <c r="AF178" s="51"/>
      <c r="AG178" s="51"/>
      <c r="AH178" s="51"/>
      <c r="AI178" s="54"/>
      <c r="AJ178" s="51"/>
      <c r="AK178" s="51"/>
      <c r="AL178" s="51"/>
      <c r="AM178" s="54"/>
      <c r="AN178" s="51"/>
      <c r="AO178" s="51"/>
      <c r="AP178" s="51"/>
      <c r="AQ178" s="54"/>
      <c r="AR178" s="51"/>
      <c r="AS178" s="51"/>
      <c r="AT178" s="51"/>
      <c r="AU178" s="54"/>
      <c r="AV178" s="51"/>
      <c r="AW178" s="51"/>
      <c r="AX178" s="51"/>
      <c r="AY178" s="54"/>
      <c r="AZ178" s="51"/>
      <c r="BA178" s="51"/>
      <c r="BB178" s="51"/>
      <c r="BC178" s="54"/>
      <c r="BD178" s="51"/>
      <c r="BE178" s="51"/>
      <c r="BF178" s="51"/>
      <c r="BG178" s="54"/>
      <c r="BH178" s="51"/>
      <c r="BI178" s="51"/>
      <c r="BJ178" s="51"/>
      <c r="BK178" s="59"/>
      <c r="BL178" s="51"/>
      <c r="BM178" s="51"/>
      <c r="BN178" s="51"/>
      <c r="BO178" s="51"/>
      <c r="BP178" s="59"/>
      <c r="BQ178" s="51"/>
      <c r="BR178" s="51"/>
      <c r="BS178" s="60"/>
      <c r="BT178" s="59"/>
      <c r="BU178" s="59"/>
      <c r="BV178" s="51"/>
      <c r="BW178" s="51"/>
      <c r="BX178" s="60"/>
      <c r="BY178" s="51"/>
      <c r="BZ178" s="60"/>
      <c r="CA178" s="51"/>
      <c r="CB178" s="51"/>
      <c r="CC178" s="61"/>
      <c r="CD178" s="61"/>
      <c r="CE178" s="60"/>
      <c r="CF178" s="51"/>
      <c r="CG178" s="51"/>
      <c r="CH178" s="51"/>
      <c r="CI178" s="51"/>
      <c r="CJ178" s="60"/>
      <c r="CK178" s="51"/>
      <c r="CL178" s="51"/>
      <c r="CM178" s="60"/>
      <c r="CN178" s="60"/>
      <c r="CO178" s="60"/>
      <c r="CP178" s="51"/>
      <c r="CQ178" s="60"/>
      <c r="CR178" s="60"/>
      <c r="CS178" s="51"/>
      <c r="CT178" s="60"/>
      <c r="CU178" s="51"/>
      <c r="CV178" s="51"/>
      <c r="CW178" s="51"/>
      <c r="CX178" s="51"/>
      <c r="CY178" s="60"/>
      <c r="CZ178" s="60"/>
      <c r="DA178" s="60"/>
      <c r="DB178" s="60"/>
      <c r="DC178" s="54"/>
    </row>
    <row x14ac:dyDescent="0.25" r="179" customHeight="1" ht="18">
      <c r="A179" s="50"/>
      <c r="B179" s="50"/>
      <c r="C179" s="51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4"/>
      <c r="P179" s="51"/>
      <c r="Q179" s="51"/>
      <c r="R179" s="51"/>
      <c r="S179" s="54"/>
      <c r="T179" s="51"/>
      <c r="U179" s="51"/>
      <c r="V179" s="51"/>
      <c r="W179" s="54"/>
      <c r="X179" s="51"/>
      <c r="Y179" s="51"/>
      <c r="Z179" s="51"/>
      <c r="AA179" s="54"/>
      <c r="AB179" s="51"/>
      <c r="AC179" s="51"/>
      <c r="AD179" s="51"/>
      <c r="AE179" s="54"/>
      <c r="AF179" s="51"/>
      <c r="AG179" s="51"/>
      <c r="AH179" s="51"/>
      <c r="AI179" s="54"/>
      <c r="AJ179" s="51"/>
      <c r="AK179" s="51"/>
      <c r="AL179" s="51"/>
      <c r="AM179" s="54"/>
      <c r="AN179" s="51"/>
      <c r="AO179" s="51"/>
      <c r="AP179" s="51"/>
      <c r="AQ179" s="54"/>
      <c r="AR179" s="51"/>
      <c r="AS179" s="51"/>
      <c r="AT179" s="51"/>
      <c r="AU179" s="54"/>
      <c r="AV179" s="51"/>
      <c r="AW179" s="51"/>
      <c r="AX179" s="51"/>
      <c r="AY179" s="54"/>
      <c r="AZ179" s="51"/>
      <c r="BA179" s="51"/>
      <c r="BB179" s="51"/>
      <c r="BC179" s="54"/>
      <c r="BD179" s="51"/>
      <c r="BE179" s="51"/>
      <c r="BF179" s="51"/>
      <c r="BG179" s="54"/>
      <c r="BH179" s="51"/>
      <c r="BI179" s="51"/>
      <c r="BJ179" s="51"/>
      <c r="BK179" s="59"/>
      <c r="BL179" s="51"/>
      <c r="BM179" s="51"/>
      <c r="BN179" s="51"/>
      <c r="BO179" s="51"/>
      <c r="BP179" s="59"/>
      <c r="BQ179" s="51"/>
      <c r="BR179" s="51"/>
      <c r="BS179" s="60"/>
      <c r="BT179" s="59"/>
      <c r="BU179" s="59"/>
      <c r="BV179" s="51"/>
      <c r="BW179" s="51"/>
      <c r="BX179" s="60"/>
      <c r="BY179" s="51"/>
      <c r="BZ179" s="60"/>
      <c r="CA179" s="51"/>
      <c r="CB179" s="51"/>
      <c r="CC179" s="61"/>
      <c r="CD179" s="61"/>
      <c r="CE179" s="60"/>
      <c r="CF179" s="51"/>
      <c r="CG179" s="51"/>
      <c r="CH179" s="51"/>
      <c r="CI179" s="51"/>
      <c r="CJ179" s="60"/>
      <c r="CK179" s="51"/>
      <c r="CL179" s="51"/>
      <c r="CM179" s="60"/>
      <c r="CN179" s="60"/>
      <c r="CO179" s="60"/>
      <c r="CP179" s="51"/>
      <c r="CQ179" s="60"/>
      <c r="CR179" s="60"/>
      <c r="CS179" s="51"/>
      <c r="CT179" s="60"/>
      <c r="CU179" s="51"/>
      <c r="CV179" s="51"/>
      <c r="CW179" s="51"/>
      <c r="CX179" s="51"/>
      <c r="CY179" s="60"/>
      <c r="CZ179" s="60"/>
      <c r="DA179" s="60"/>
      <c r="DB179" s="60"/>
      <c r="DC179" s="54"/>
    </row>
    <row x14ac:dyDescent="0.25" r="180" customHeight="1" ht="18">
      <c r="A180" s="50"/>
      <c r="B180" s="50"/>
      <c r="C180" s="51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4"/>
      <c r="P180" s="51"/>
      <c r="Q180" s="51"/>
      <c r="R180" s="51"/>
      <c r="S180" s="54"/>
      <c r="T180" s="51"/>
      <c r="U180" s="51"/>
      <c r="V180" s="51"/>
      <c r="W180" s="54"/>
      <c r="X180" s="51"/>
      <c r="Y180" s="51"/>
      <c r="Z180" s="51"/>
      <c r="AA180" s="54"/>
      <c r="AB180" s="51"/>
      <c r="AC180" s="51"/>
      <c r="AD180" s="51"/>
      <c r="AE180" s="54"/>
      <c r="AF180" s="51"/>
      <c r="AG180" s="51"/>
      <c r="AH180" s="51"/>
      <c r="AI180" s="54"/>
      <c r="AJ180" s="51"/>
      <c r="AK180" s="51"/>
      <c r="AL180" s="51"/>
      <c r="AM180" s="54"/>
      <c r="AN180" s="51"/>
      <c r="AO180" s="51"/>
      <c r="AP180" s="51"/>
      <c r="AQ180" s="54"/>
      <c r="AR180" s="51"/>
      <c r="AS180" s="51"/>
      <c r="AT180" s="51"/>
      <c r="AU180" s="54"/>
      <c r="AV180" s="51"/>
      <c r="AW180" s="51"/>
      <c r="AX180" s="51"/>
      <c r="AY180" s="54"/>
      <c r="AZ180" s="51"/>
      <c r="BA180" s="51"/>
      <c r="BB180" s="51"/>
      <c r="BC180" s="54"/>
      <c r="BD180" s="51"/>
      <c r="BE180" s="51"/>
      <c r="BF180" s="51"/>
      <c r="BG180" s="54"/>
      <c r="BH180" s="51"/>
      <c r="BI180" s="51"/>
      <c r="BJ180" s="51"/>
      <c r="BK180" s="59"/>
      <c r="BL180" s="51"/>
      <c r="BM180" s="51"/>
      <c r="BN180" s="51"/>
      <c r="BO180" s="51"/>
      <c r="BP180" s="59"/>
      <c r="BQ180" s="51"/>
      <c r="BR180" s="51"/>
      <c r="BS180" s="60"/>
      <c r="BT180" s="59"/>
      <c r="BU180" s="59"/>
      <c r="BV180" s="51"/>
      <c r="BW180" s="51"/>
      <c r="BX180" s="60"/>
      <c r="BY180" s="51"/>
      <c r="BZ180" s="60"/>
      <c r="CA180" s="51"/>
      <c r="CB180" s="51"/>
      <c r="CC180" s="61"/>
      <c r="CD180" s="61"/>
      <c r="CE180" s="60"/>
      <c r="CF180" s="51"/>
      <c r="CG180" s="51"/>
      <c r="CH180" s="51"/>
      <c r="CI180" s="51"/>
      <c r="CJ180" s="60"/>
      <c r="CK180" s="51"/>
      <c r="CL180" s="51"/>
      <c r="CM180" s="60"/>
      <c r="CN180" s="60"/>
      <c r="CO180" s="60"/>
      <c r="CP180" s="51"/>
      <c r="CQ180" s="60"/>
      <c r="CR180" s="60"/>
      <c r="CS180" s="51"/>
      <c r="CT180" s="60"/>
      <c r="CU180" s="51"/>
      <c r="CV180" s="51"/>
      <c r="CW180" s="51"/>
      <c r="CX180" s="51"/>
      <c r="CY180" s="60"/>
      <c r="CZ180" s="60"/>
      <c r="DA180" s="60"/>
      <c r="DB180" s="60"/>
      <c r="DC180" s="54"/>
    </row>
    <row x14ac:dyDescent="0.25" r="181" customHeight="1" ht="18">
      <c r="A181" s="50"/>
      <c r="B181" s="50"/>
      <c r="C181" s="51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4"/>
      <c r="P181" s="51"/>
      <c r="Q181" s="51"/>
      <c r="R181" s="51"/>
      <c r="S181" s="54"/>
      <c r="T181" s="51"/>
      <c r="U181" s="51"/>
      <c r="V181" s="51"/>
      <c r="W181" s="54"/>
      <c r="X181" s="51"/>
      <c r="Y181" s="51"/>
      <c r="Z181" s="51"/>
      <c r="AA181" s="54"/>
      <c r="AB181" s="51"/>
      <c r="AC181" s="51"/>
      <c r="AD181" s="51"/>
      <c r="AE181" s="54"/>
      <c r="AF181" s="51"/>
      <c r="AG181" s="51"/>
      <c r="AH181" s="51"/>
      <c r="AI181" s="54"/>
      <c r="AJ181" s="51"/>
      <c r="AK181" s="51"/>
      <c r="AL181" s="51"/>
      <c r="AM181" s="54"/>
      <c r="AN181" s="51"/>
      <c r="AO181" s="51"/>
      <c r="AP181" s="51"/>
      <c r="AQ181" s="54"/>
      <c r="AR181" s="51"/>
      <c r="AS181" s="51"/>
      <c r="AT181" s="51"/>
      <c r="AU181" s="54"/>
      <c r="AV181" s="51"/>
      <c r="AW181" s="51"/>
      <c r="AX181" s="51"/>
      <c r="AY181" s="54"/>
      <c r="AZ181" s="51"/>
      <c r="BA181" s="51"/>
      <c r="BB181" s="51"/>
      <c r="BC181" s="54"/>
      <c r="BD181" s="51"/>
      <c r="BE181" s="51"/>
      <c r="BF181" s="51"/>
      <c r="BG181" s="54"/>
      <c r="BH181" s="51"/>
      <c r="BI181" s="51"/>
      <c r="BJ181" s="51"/>
      <c r="BK181" s="59"/>
      <c r="BL181" s="51"/>
      <c r="BM181" s="51"/>
      <c r="BN181" s="51"/>
      <c r="BO181" s="51"/>
      <c r="BP181" s="59"/>
      <c r="BQ181" s="51"/>
      <c r="BR181" s="51"/>
      <c r="BS181" s="60"/>
      <c r="BT181" s="59"/>
      <c r="BU181" s="59"/>
      <c r="BV181" s="51"/>
      <c r="BW181" s="51"/>
      <c r="BX181" s="60"/>
      <c r="BY181" s="51"/>
      <c r="BZ181" s="60"/>
      <c r="CA181" s="51"/>
      <c r="CB181" s="51"/>
      <c r="CC181" s="61"/>
      <c r="CD181" s="61"/>
      <c r="CE181" s="60"/>
      <c r="CF181" s="51"/>
      <c r="CG181" s="51"/>
      <c r="CH181" s="51"/>
      <c r="CI181" s="51"/>
      <c r="CJ181" s="60"/>
      <c r="CK181" s="51"/>
      <c r="CL181" s="51"/>
      <c r="CM181" s="60"/>
      <c r="CN181" s="60"/>
      <c r="CO181" s="60"/>
      <c r="CP181" s="51"/>
      <c r="CQ181" s="60"/>
      <c r="CR181" s="60"/>
      <c r="CS181" s="51"/>
      <c r="CT181" s="60"/>
      <c r="CU181" s="51"/>
      <c r="CV181" s="51"/>
      <c r="CW181" s="51"/>
      <c r="CX181" s="51"/>
      <c r="CY181" s="60"/>
      <c r="CZ181" s="60"/>
      <c r="DA181" s="60"/>
      <c r="DB181" s="60"/>
      <c r="DC181" s="54"/>
    </row>
    <row x14ac:dyDescent="0.25" r="182" customHeight="1" ht="18">
      <c r="A182" s="50"/>
      <c r="B182" s="50"/>
      <c r="C182" s="51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4"/>
      <c r="P182" s="51"/>
      <c r="Q182" s="51"/>
      <c r="R182" s="51"/>
      <c r="S182" s="54"/>
      <c r="T182" s="51"/>
      <c r="U182" s="51"/>
      <c r="V182" s="51"/>
      <c r="W182" s="54"/>
      <c r="X182" s="51"/>
      <c r="Y182" s="51"/>
      <c r="Z182" s="51"/>
      <c r="AA182" s="54"/>
      <c r="AB182" s="51"/>
      <c r="AC182" s="51"/>
      <c r="AD182" s="51"/>
      <c r="AE182" s="54"/>
      <c r="AF182" s="51"/>
      <c r="AG182" s="51"/>
      <c r="AH182" s="51"/>
      <c r="AI182" s="54"/>
      <c r="AJ182" s="51"/>
      <c r="AK182" s="51"/>
      <c r="AL182" s="51"/>
      <c r="AM182" s="54"/>
      <c r="AN182" s="51"/>
      <c r="AO182" s="51"/>
      <c r="AP182" s="51"/>
      <c r="AQ182" s="54"/>
      <c r="AR182" s="51"/>
      <c r="AS182" s="51"/>
      <c r="AT182" s="51"/>
      <c r="AU182" s="54"/>
      <c r="AV182" s="51"/>
      <c r="AW182" s="51"/>
      <c r="AX182" s="51"/>
      <c r="AY182" s="54"/>
      <c r="AZ182" s="51"/>
      <c r="BA182" s="51"/>
      <c r="BB182" s="51"/>
      <c r="BC182" s="54"/>
      <c r="BD182" s="51"/>
      <c r="BE182" s="51"/>
      <c r="BF182" s="51"/>
      <c r="BG182" s="54"/>
      <c r="BH182" s="51"/>
      <c r="BI182" s="51"/>
      <c r="BJ182" s="51"/>
      <c r="BK182" s="59"/>
      <c r="BL182" s="51"/>
      <c r="BM182" s="51"/>
      <c r="BN182" s="51"/>
      <c r="BO182" s="51"/>
      <c r="BP182" s="59"/>
      <c r="BQ182" s="51"/>
      <c r="BR182" s="51"/>
      <c r="BS182" s="60"/>
      <c r="BT182" s="59"/>
      <c r="BU182" s="59"/>
      <c r="BV182" s="51"/>
      <c r="BW182" s="51"/>
      <c r="BX182" s="60"/>
      <c r="BY182" s="51"/>
      <c r="BZ182" s="60"/>
      <c r="CA182" s="51"/>
      <c r="CB182" s="51"/>
      <c r="CC182" s="61"/>
      <c r="CD182" s="61"/>
      <c r="CE182" s="60"/>
      <c r="CF182" s="51"/>
      <c r="CG182" s="51"/>
      <c r="CH182" s="51"/>
      <c r="CI182" s="51"/>
      <c r="CJ182" s="60"/>
      <c r="CK182" s="51"/>
      <c r="CL182" s="51"/>
      <c r="CM182" s="60"/>
      <c r="CN182" s="60"/>
      <c r="CO182" s="60"/>
      <c r="CP182" s="51"/>
      <c r="CQ182" s="60"/>
      <c r="CR182" s="60"/>
      <c r="CS182" s="51"/>
      <c r="CT182" s="60"/>
      <c r="CU182" s="51"/>
      <c r="CV182" s="51"/>
      <c r="CW182" s="51"/>
      <c r="CX182" s="51"/>
      <c r="CY182" s="60"/>
      <c r="CZ182" s="60"/>
      <c r="DA182" s="60"/>
      <c r="DB182" s="60"/>
      <c r="DC182" s="54"/>
    </row>
    <row x14ac:dyDescent="0.25" r="183" customHeight="1" ht="18">
      <c r="A183" s="50"/>
      <c r="B183" s="50"/>
      <c r="C183" s="51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4"/>
      <c r="P183" s="51"/>
      <c r="Q183" s="51"/>
      <c r="R183" s="51"/>
      <c r="S183" s="54"/>
      <c r="T183" s="51"/>
      <c r="U183" s="51"/>
      <c r="V183" s="51"/>
      <c r="W183" s="54"/>
      <c r="X183" s="51"/>
      <c r="Y183" s="51"/>
      <c r="Z183" s="51"/>
      <c r="AA183" s="54"/>
      <c r="AB183" s="51"/>
      <c r="AC183" s="51"/>
      <c r="AD183" s="51"/>
      <c r="AE183" s="54"/>
      <c r="AF183" s="51"/>
      <c r="AG183" s="51"/>
      <c r="AH183" s="51"/>
      <c r="AI183" s="54"/>
      <c r="AJ183" s="51"/>
      <c r="AK183" s="51"/>
      <c r="AL183" s="51"/>
      <c r="AM183" s="54"/>
      <c r="AN183" s="51"/>
      <c r="AO183" s="51"/>
      <c r="AP183" s="51"/>
      <c r="AQ183" s="54"/>
      <c r="AR183" s="51"/>
      <c r="AS183" s="51"/>
      <c r="AT183" s="51"/>
      <c r="AU183" s="54"/>
      <c r="AV183" s="51"/>
      <c r="AW183" s="51"/>
      <c r="AX183" s="51"/>
      <c r="AY183" s="54"/>
      <c r="AZ183" s="51"/>
      <c r="BA183" s="51"/>
      <c r="BB183" s="51"/>
      <c r="BC183" s="54"/>
      <c r="BD183" s="51"/>
      <c r="BE183" s="51"/>
      <c r="BF183" s="51"/>
      <c r="BG183" s="54"/>
      <c r="BH183" s="51"/>
      <c r="BI183" s="51"/>
      <c r="BJ183" s="51"/>
      <c r="BK183" s="59"/>
      <c r="BL183" s="51"/>
      <c r="BM183" s="51"/>
      <c r="BN183" s="51"/>
      <c r="BO183" s="51"/>
      <c r="BP183" s="59"/>
      <c r="BQ183" s="51"/>
      <c r="BR183" s="51"/>
      <c r="BS183" s="60"/>
      <c r="BT183" s="59"/>
      <c r="BU183" s="59"/>
      <c r="BV183" s="51"/>
      <c r="BW183" s="51"/>
      <c r="BX183" s="60"/>
      <c r="BY183" s="51"/>
      <c r="BZ183" s="60"/>
      <c r="CA183" s="51"/>
      <c r="CB183" s="51"/>
      <c r="CC183" s="61"/>
      <c r="CD183" s="61"/>
      <c r="CE183" s="60"/>
      <c r="CF183" s="51"/>
      <c r="CG183" s="51"/>
      <c r="CH183" s="51"/>
      <c r="CI183" s="51"/>
      <c r="CJ183" s="60"/>
      <c r="CK183" s="51"/>
      <c r="CL183" s="51"/>
      <c r="CM183" s="60"/>
      <c r="CN183" s="60"/>
      <c r="CO183" s="60"/>
      <c r="CP183" s="51"/>
      <c r="CQ183" s="60"/>
      <c r="CR183" s="60"/>
      <c r="CS183" s="51"/>
      <c r="CT183" s="60"/>
      <c r="CU183" s="51"/>
      <c r="CV183" s="51"/>
      <c r="CW183" s="51"/>
      <c r="CX183" s="51"/>
      <c r="CY183" s="60"/>
      <c r="CZ183" s="60"/>
      <c r="DA183" s="60"/>
      <c r="DB183" s="60"/>
      <c r="DC183" s="54"/>
    </row>
    <row x14ac:dyDescent="0.25" r="184" customHeight="1" ht="18">
      <c r="A184" s="50"/>
      <c r="B184" s="50"/>
      <c r="C184" s="51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4"/>
      <c r="P184" s="51"/>
      <c r="Q184" s="51"/>
      <c r="R184" s="51"/>
      <c r="S184" s="54"/>
      <c r="T184" s="51"/>
      <c r="U184" s="51"/>
      <c r="V184" s="51"/>
      <c r="W184" s="54"/>
      <c r="X184" s="51"/>
      <c r="Y184" s="51"/>
      <c r="Z184" s="51"/>
      <c r="AA184" s="54"/>
      <c r="AB184" s="51"/>
      <c r="AC184" s="51"/>
      <c r="AD184" s="51"/>
      <c r="AE184" s="54"/>
      <c r="AF184" s="51"/>
      <c r="AG184" s="51"/>
      <c r="AH184" s="51"/>
      <c r="AI184" s="54"/>
      <c r="AJ184" s="51"/>
      <c r="AK184" s="51"/>
      <c r="AL184" s="51"/>
      <c r="AM184" s="54"/>
      <c r="AN184" s="51"/>
      <c r="AO184" s="51"/>
      <c r="AP184" s="51"/>
      <c r="AQ184" s="54"/>
      <c r="AR184" s="51"/>
      <c r="AS184" s="51"/>
      <c r="AT184" s="51"/>
      <c r="AU184" s="54"/>
      <c r="AV184" s="51"/>
      <c r="AW184" s="51"/>
      <c r="AX184" s="51"/>
      <c r="AY184" s="54"/>
      <c r="AZ184" s="51"/>
      <c r="BA184" s="51"/>
      <c r="BB184" s="51"/>
      <c r="BC184" s="54"/>
      <c r="BD184" s="51"/>
      <c r="BE184" s="51"/>
      <c r="BF184" s="51"/>
      <c r="BG184" s="54"/>
      <c r="BH184" s="51"/>
      <c r="BI184" s="51"/>
      <c r="BJ184" s="51"/>
      <c r="BK184" s="59"/>
      <c r="BL184" s="51"/>
      <c r="BM184" s="51"/>
      <c r="BN184" s="51"/>
      <c r="BO184" s="51"/>
      <c r="BP184" s="59"/>
      <c r="BQ184" s="51"/>
      <c r="BR184" s="51"/>
      <c r="BS184" s="60"/>
      <c r="BT184" s="59"/>
      <c r="BU184" s="59"/>
      <c r="BV184" s="51"/>
      <c r="BW184" s="51"/>
      <c r="BX184" s="60"/>
      <c r="BY184" s="51"/>
      <c r="BZ184" s="60"/>
      <c r="CA184" s="51"/>
      <c r="CB184" s="51"/>
      <c r="CC184" s="61"/>
      <c r="CD184" s="61"/>
      <c r="CE184" s="60"/>
      <c r="CF184" s="51"/>
      <c r="CG184" s="51"/>
      <c r="CH184" s="51"/>
      <c r="CI184" s="51"/>
      <c r="CJ184" s="60"/>
      <c r="CK184" s="51"/>
      <c r="CL184" s="51"/>
      <c r="CM184" s="60"/>
      <c r="CN184" s="60"/>
      <c r="CO184" s="60"/>
      <c r="CP184" s="51"/>
      <c r="CQ184" s="60"/>
      <c r="CR184" s="60"/>
      <c r="CS184" s="51"/>
      <c r="CT184" s="60"/>
      <c r="CU184" s="51"/>
      <c r="CV184" s="51"/>
      <c r="CW184" s="51"/>
      <c r="CX184" s="51"/>
      <c r="CY184" s="60"/>
      <c r="CZ184" s="60"/>
      <c r="DA184" s="60"/>
      <c r="DB184" s="60"/>
      <c r="DC184" s="54"/>
    </row>
    <row x14ac:dyDescent="0.25" r="185" customHeight="1" ht="18">
      <c r="A185" s="50"/>
      <c r="B185" s="50"/>
      <c r="C185" s="51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4"/>
      <c r="P185" s="51"/>
      <c r="Q185" s="51"/>
      <c r="R185" s="51"/>
      <c r="S185" s="54"/>
      <c r="T185" s="51"/>
      <c r="U185" s="51"/>
      <c r="V185" s="51"/>
      <c r="W185" s="54"/>
      <c r="X185" s="51"/>
      <c r="Y185" s="51"/>
      <c r="Z185" s="51"/>
      <c r="AA185" s="54"/>
      <c r="AB185" s="51"/>
      <c r="AC185" s="51"/>
      <c r="AD185" s="51"/>
      <c r="AE185" s="54"/>
      <c r="AF185" s="51"/>
      <c r="AG185" s="51"/>
      <c r="AH185" s="51"/>
      <c r="AI185" s="54"/>
      <c r="AJ185" s="51"/>
      <c r="AK185" s="51"/>
      <c r="AL185" s="51"/>
      <c r="AM185" s="54"/>
      <c r="AN185" s="51"/>
      <c r="AO185" s="51"/>
      <c r="AP185" s="51"/>
      <c r="AQ185" s="54"/>
      <c r="AR185" s="51"/>
      <c r="AS185" s="51"/>
      <c r="AT185" s="51"/>
      <c r="AU185" s="54"/>
      <c r="AV185" s="51"/>
      <c r="AW185" s="51"/>
      <c r="AX185" s="51"/>
      <c r="AY185" s="54"/>
      <c r="AZ185" s="51"/>
      <c r="BA185" s="51"/>
      <c r="BB185" s="51"/>
      <c r="BC185" s="54"/>
      <c r="BD185" s="51"/>
      <c r="BE185" s="51"/>
      <c r="BF185" s="51"/>
      <c r="BG185" s="54"/>
      <c r="BH185" s="51"/>
      <c r="BI185" s="51"/>
      <c r="BJ185" s="51"/>
      <c r="BK185" s="59"/>
      <c r="BL185" s="51"/>
      <c r="BM185" s="51"/>
      <c r="BN185" s="51"/>
      <c r="BO185" s="51"/>
      <c r="BP185" s="59"/>
      <c r="BQ185" s="51"/>
      <c r="BR185" s="51"/>
      <c r="BS185" s="60"/>
      <c r="BT185" s="59"/>
      <c r="BU185" s="59"/>
      <c r="BV185" s="51"/>
      <c r="BW185" s="51"/>
      <c r="BX185" s="60"/>
      <c r="BY185" s="51"/>
      <c r="BZ185" s="60"/>
      <c r="CA185" s="51"/>
      <c r="CB185" s="51"/>
      <c r="CC185" s="61"/>
      <c r="CD185" s="61"/>
      <c r="CE185" s="60"/>
      <c r="CF185" s="51"/>
      <c r="CG185" s="51"/>
      <c r="CH185" s="51"/>
      <c r="CI185" s="51"/>
      <c r="CJ185" s="60"/>
      <c r="CK185" s="51"/>
      <c r="CL185" s="51"/>
      <c r="CM185" s="60"/>
      <c r="CN185" s="60"/>
      <c r="CO185" s="60"/>
      <c r="CP185" s="51"/>
      <c r="CQ185" s="60"/>
      <c r="CR185" s="60"/>
      <c r="CS185" s="51"/>
      <c r="CT185" s="60"/>
      <c r="CU185" s="51"/>
      <c r="CV185" s="51"/>
      <c r="CW185" s="51"/>
      <c r="CX185" s="51"/>
      <c r="CY185" s="60"/>
      <c r="CZ185" s="60"/>
      <c r="DA185" s="60"/>
      <c r="DB185" s="60"/>
      <c r="DC185" s="54"/>
    </row>
    <row x14ac:dyDescent="0.25" r="186" customHeight="1" ht="18">
      <c r="A186" s="50"/>
      <c r="B186" s="50"/>
      <c r="C186" s="51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4"/>
      <c r="P186" s="51"/>
      <c r="Q186" s="51"/>
      <c r="R186" s="51"/>
      <c r="S186" s="54"/>
      <c r="T186" s="51"/>
      <c r="U186" s="51"/>
      <c r="V186" s="51"/>
      <c r="W186" s="54"/>
      <c r="X186" s="51"/>
      <c r="Y186" s="51"/>
      <c r="Z186" s="51"/>
      <c r="AA186" s="54"/>
      <c r="AB186" s="51"/>
      <c r="AC186" s="51"/>
      <c r="AD186" s="51"/>
      <c r="AE186" s="54"/>
      <c r="AF186" s="51"/>
      <c r="AG186" s="51"/>
      <c r="AH186" s="51"/>
      <c r="AI186" s="54"/>
      <c r="AJ186" s="51"/>
      <c r="AK186" s="51"/>
      <c r="AL186" s="51"/>
      <c r="AM186" s="54"/>
      <c r="AN186" s="51"/>
      <c r="AO186" s="51"/>
      <c r="AP186" s="51"/>
      <c r="AQ186" s="54"/>
      <c r="AR186" s="51"/>
      <c r="AS186" s="51"/>
      <c r="AT186" s="51"/>
      <c r="AU186" s="54"/>
      <c r="AV186" s="51"/>
      <c r="AW186" s="51"/>
      <c r="AX186" s="51"/>
      <c r="AY186" s="54"/>
      <c r="AZ186" s="51"/>
      <c r="BA186" s="51"/>
      <c r="BB186" s="51"/>
      <c r="BC186" s="54"/>
      <c r="BD186" s="51"/>
      <c r="BE186" s="51"/>
      <c r="BF186" s="51"/>
      <c r="BG186" s="54"/>
      <c r="BH186" s="51"/>
      <c r="BI186" s="51"/>
      <c r="BJ186" s="51"/>
      <c r="BK186" s="59"/>
      <c r="BL186" s="51"/>
      <c r="BM186" s="51"/>
      <c r="BN186" s="51"/>
      <c r="BO186" s="51"/>
      <c r="BP186" s="59"/>
      <c r="BQ186" s="51"/>
      <c r="BR186" s="51"/>
      <c r="BS186" s="60"/>
      <c r="BT186" s="59"/>
      <c r="BU186" s="59"/>
      <c r="BV186" s="51"/>
      <c r="BW186" s="51"/>
      <c r="BX186" s="60"/>
      <c r="BY186" s="51"/>
      <c r="BZ186" s="60"/>
      <c r="CA186" s="51"/>
      <c r="CB186" s="51"/>
      <c r="CC186" s="61"/>
      <c r="CD186" s="61"/>
      <c r="CE186" s="60"/>
      <c r="CF186" s="51"/>
      <c r="CG186" s="51"/>
      <c r="CH186" s="51"/>
      <c r="CI186" s="51"/>
      <c r="CJ186" s="60"/>
      <c r="CK186" s="51"/>
      <c r="CL186" s="51"/>
      <c r="CM186" s="60"/>
      <c r="CN186" s="60"/>
      <c r="CO186" s="60"/>
      <c r="CP186" s="51"/>
      <c r="CQ186" s="60"/>
      <c r="CR186" s="60"/>
      <c r="CS186" s="51"/>
      <c r="CT186" s="60"/>
      <c r="CU186" s="51"/>
      <c r="CV186" s="51"/>
      <c r="CW186" s="51"/>
      <c r="CX186" s="51"/>
      <c r="CY186" s="60"/>
      <c r="CZ186" s="60"/>
      <c r="DA186" s="60"/>
      <c r="DB186" s="60"/>
      <c r="DC186" s="54"/>
    </row>
    <row x14ac:dyDescent="0.25" r="187" customHeight="1" ht="18">
      <c r="A187" s="50"/>
      <c r="B187" s="50"/>
      <c r="C187" s="51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4"/>
      <c r="P187" s="51"/>
      <c r="Q187" s="51"/>
      <c r="R187" s="51"/>
      <c r="S187" s="54"/>
      <c r="T187" s="51"/>
      <c r="U187" s="51"/>
      <c r="V187" s="51"/>
      <c r="W187" s="54"/>
      <c r="X187" s="51"/>
      <c r="Y187" s="51"/>
      <c r="Z187" s="51"/>
      <c r="AA187" s="54"/>
      <c r="AB187" s="51"/>
      <c r="AC187" s="51"/>
      <c r="AD187" s="51"/>
      <c r="AE187" s="54"/>
      <c r="AF187" s="51"/>
      <c r="AG187" s="51"/>
      <c r="AH187" s="51"/>
      <c r="AI187" s="54"/>
      <c r="AJ187" s="51"/>
      <c r="AK187" s="51"/>
      <c r="AL187" s="51"/>
      <c r="AM187" s="54"/>
      <c r="AN187" s="51"/>
      <c r="AO187" s="51"/>
      <c r="AP187" s="51"/>
      <c r="AQ187" s="54"/>
      <c r="AR187" s="51"/>
      <c r="AS187" s="51"/>
      <c r="AT187" s="51"/>
      <c r="AU187" s="54"/>
      <c r="AV187" s="51"/>
      <c r="AW187" s="51"/>
      <c r="AX187" s="51"/>
      <c r="AY187" s="54"/>
      <c r="AZ187" s="51"/>
      <c r="BA187" s="51"/>
      <c r="BB187" s="51"/>
      <c r="BC187" s="54"/>
      <c r="BD187" s="51"/>
      <c r="BE187" s="51"/>
      <c r="BF187" s="51"/>
      <c r="BG187" s="54"/>
      <c r="BH187" s="51"/>
      <c r="BI187" s="51"/>
      <c r="BJ187" s="51"/>
      <c r="BK187" s="59"/>
      <c r="BL187" s="51"/>
      <c r="BM187" s="51"/>
      <c r="BN187" s="51"/>
      <c r="BO187" s="51"/>
      <c r="BP187" s="59"/>
      <c r="BQ187" s="51"/>
      <c r="BR187" s="51"/>
      <c r="BS187" s="60"/>
      <c r="BT187" s="59"/>
      <c r="BU187" s="59"/>
      <c r="BV187" s="51"/>
      <c r="BW187" s="51"/>
      <c r="BX187" s="60"/>
      <c r="BY187" s="51"/>
      <c r="BZ187" s="60"/>
      <c r="CA187" s="51"/>
      <c r="CB187" s="51"/>
      <c r="CC187" s="61"/>
      <c r="CD187" s="61"/>
      <c r="CE187" s="60"/>
      <c r="CF187" s="51"/>
      <c r="CG187" s="51"/>
      <c r="CH187" s="51"/>
      <c r="CI187" s="51"/>
      <c r="CJ187" s="60"/>
      <c r="CK187" s="51"/>
      <c r="CL187" s="51"/>
      <c r="CM187" s="60"/>
      <c r="CN187" s="60"/>
      <c r="CO187" s="60"/>
      <c r="CP187" s="51"/>
      <c r="CQ187" s="60"/>
      <c r="CR187" s="60"/>
      <c r="CS187" s="51"/>
      <c r="CT187" s="60"/>
      <c r="CU187" s="51"/>
      <c r="CV187" s="51"/>
      <c r="CW187" s="51"/>
      <c r="CX187" s="51"/>
      <c r="CY187" s="60"/>
      <c r="CZ187" s="60"/>
      <c r="DA187" s="60"/>
      <c r="DB187" s="60"/>
      <c r="DC187" s="54"/>
    </row>
    <row x14ac:dyDescent="0.25" r="188" customHeight="1" ht="18">
      <c r="A188" s="50"/>
      <c r="B188" s="50"/>
      <c r="C188" s="51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4"/>
      <c r="P188" s="51"/>
      <c r="Q188" s="51"/>
      <c r="R188" s="51"/>
      <c r="S188" s="54"/>
      <c r="T188" s="51"/>
      <c r="U188" s="51"/>
      <c r="V188" s="51"/>
      <c r="W188" s="54"/>
      <c r="X188" s="51"/>
      <c r="Y188" s="51"/>
      <c r="Z188" s="51"/>
      <c r="AA188" s="54"/>
      <c r="AB188" s="51"/>
      <c r="AC188" s="51"/>
      <c r="AD188" s="51"/>
      <c r="AE188" s="54"/>
      <c r="AF188" s="51"/>
      <c r="AG188" s="51"/>
      <c r="AH188" s="51"/>
      <c r="AI188" s="54"/>
      <c r="AJ188" s="51"/>
      <c r="AK188" s="51"/>
      <c r="AL188" s="51"/>
      <c r="AM188" s="54"/>
      <c r="AN188" s="51"/>
      <c r="AO188" s="51"/>
      <c r="AP188" s="51"/>
      <c r="AQ188" s="54"/>
      <c r="AR188" s="51"/>
      <c r="AS188" s="51"/>
      <c r="AT188" s="51"/>
      <c r="AU188" s="54"/>
      <c r="AV188" s="51"/>
      <c r="AW188" s="51"/>
      <c r="AX188" s="51"/>
      <c r="AY188" s="54"/>
      <c r="AZ188" s="51"/>
      <c r="BA188" s="51"/>
      <c r="BB188" s="51"/>
      <c r="BC188" s="54"/>
      <c r="BD188" s="51"/>
      <c r="BE188" s="51"/>
      <c r="BF188" s="51"/>
      <c r="BG188" s="54"/>
      <c r="BH188" s="51"/>
      <c r="BI188" s="51"/>
      <c r="BJ188" s="51"/>
      <c r="BK188" s="59"/>
      <c r="BL188" s="51"/>
      <c r="BM188" s="51"/>
      <c r="BN188" s="51"/>
      <c r="BO188" s="51"/>
      <c r="BP188" s="59"/>
      <c r="BQ188" s="51"/>
      <c r="BR188" s="51"/>
      <c r="BS188" s="60"/>
      <c r="BT188" s="59"/>
      <c r="BU188" s="59"/>
      <c r="BV188" s="51"/>
      <c r="BW188" s="51"/>
      <c r="BX188" s="60"/>
      <c r="BY188" s="51"/>
      <c r="BZ188" s="60"/>
      <c r="CA188" s="51"/>
      <c r="CB188" s="51"/>
      <c r="CC188" s="61"/>
      <c r="CD188" s="61"/>
      <c r="CE188" s="60"/>
      <c r="CF188" s="51"/>
      <c r="CG188" s="51"/>
      <c r="CH188" s="51"/>
      <c r="CI188" s="51"/>
      <c r="CJ188" s="60"/>
      <c r="CK188" s="51"/>
      <c r="CL188" s="51"/>
      <c r="CM188" s="60"/>
      <c r="CN188" s="60"/>
      <c r="CO188" s="60"/>
      <c r="CP188" s="51"/>
      <c r="CQ188" s="60"/>
      <c r="CR188" s="60"/>
      <c r="CS188" s="51"/>
      <c r="CT188" s="60"/>
      <c r="CU188" s="51"/>
      <c r="CV188" s="51"/>
      <c r="CW188" s="51"/>
      <c r="CX188" s="51"/>
      <c r="CY188" s="60"/>
      <c r="CZ188" s="60"/>
      <c r="DA188" s="60"/>
      <c r="DB188" s="60"/>
      <c r="DC188" s="54"/>
    </row>
    <row x14ac:dyDescent="0.25" r="189" customHeight="1" ht="18">
      <c r="A189" s="50"/>
      <c r="B189" s="50"/>
      <c r="C189" s="51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4"/>
      <c r="P189" s="51"/>
      <c r="Q189" s="51"/>
      <c r="R189" s="51"/>
      <c r="S189" s="54"/>
      <c r="T189" s="51"/>
      <c r="U189" s="51"/>
      <c r="V189" s="51"/>
      <c r="W189" s="54"/>
      <c r="X189" s="51"/>
      <c r="Y189" s="51"/>
      <c r="Z189" s="51"/>
      <c r="AA189" s="54"/>
      <c r="AB189" s="51"/>
      <c r="AC189" s="51"/>
      <c r="AD189" s="51"/>
      <c r="AE189" s="54"/>
      <c r="AF189" s="51"/>
      <c r="AG189" s="51"/>
      <c r="AH189" s="51"/>
      <c r="AI189" s="54"/>
      <c r="AJ189" s="51"/>
      <c r="AK189" s="51"/>
      <c r="AL189" s="51"/>
      <c r="AM189" s="54"/>
      <c r="AN189" s="51"/>
      <c r="AO189" s="51"/>
      <c r="AP189" s="51"/>
      <c r="AQ189" s="54"/>
      <c r="AR189" s="51"/>
      <c r="AS189" s="51"/>
      <c r="AT189" s="51"/>
      <c r="AU189" s="54"/>
      <c r="AV189" s="51"/>
      <c r="AW189" s="51"/>
      <c r="AX189" s="51"/>
      <c r="AY189" s="54"/>
      <c r="AZ189" s="51"/>
      <c r="BA189" s="51"/>
      <c r="BB189" s="51"/>
      <c r="BC189" s="54"/>
      <c r="BD189" s="51"/>
      <c r="BE189" s="51"/>
      <c r="BF189" s="51"/>
      <c r="BG189" s="54"/>
      <c r="BH189" s="51"/>
      <c r="BI189" s="51"/>
      <c r="BJ189" s="51"/>
      <c r="BK189" s="59"/>
      <c r="BL189" s="51"/>
      <c r="BM189" s="51"/>
      <c r="BN189" s="51"/>
      <c r="BO189" s="51"/>
      <c r="BP189" s="59"/>
      <c r="BQ189" s="51"/>
      <c r="BR189" s="51"/>
      <c r="BS189" s="60"/>
      <c r="BT189" s="59"/>
      <c r="BU189" s="59"/>
      <c r="BV189" s="51"/>
      <c r="BW189" s="51"/>
      <c r="BX189" s="60"/>
      <c r="BY189" s="51"/>
      <c r="BZ189" s="60"/>
      <c r="CA189" s="51"/>
      <c r="CB189" s="51"/>
      <c r="CC189" s="61"/>
      <c r="CD189" s="61"/>
      <c r="CE189" s="60"/>
      <c r="CF189" s="51"/>
      <c r="CG189" s="51"/>
      <c r="CH189" s="51"/>
      <c r="CI189" s="51"/>
      <c r="CJ189" s="60"/>
      <c r="CK189" s="51"/>
      <c r="CL189" s="51"/>
      <c r="CM189" s="60"/>
      <c r="CN189" s="60"/>
      <c r="CO189" s="60"/>
      <c r="CP189" s="51"/>
      <c r="CQ189" s="60"/>
      <c r="CR189" s="60"/>
      <c r="CS189" s="51"/>
      <c r="CT189" s="60"/>
      <c r="CU189" s="51"/>
      <c r="CV189" s="51"/>
      <c r="CW189" s="51"/>
      <c r="CX189" s="51"/>
      <c r="CY189" s="60"/>
      <c r="CZ189" s="60"/>
      <c r="DA189" s="60"/>
      <c r="DB189" s="60"/>
      <c r="DC189" s="54"/>
    </row>
    <row x14ac:dyDescent="0.25" r="190" customHeight="1" ht="18">
      <c r="A190" s="50"/>
      <c r="B190" s="50"/>
      <c r="C190" s="51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4"/>
      <c r="P190" s="51"/>
      <c r="Q190" s="51"/>
      <c r="R190" s="51"/>
      <c r="S190" s="54"/>
      <c r="T190" s="51"/>
      <c r="U190" s="51"/>
      <c r="V190" s="51"/>
      <c r="W190" s="54"/>
      <c r="X190" s="51"/>
      <c r="Y190" s="51"/>
      <c r="Z190" s="51"/>
      <c r="AA190" s="54"/>
      <c r="AB190" s="51"/>
      <c r="AC190" s="51"/>
      <c r="AD190" s="51"/>
      <c r="AE190" s="54"/>
      <c r="AF190" s="51"/>
      <c r="AG190" s="51"/>
      <c r="AH190" s="51"/>
      <c r="AI190" s="54"/>
      <c r="AJ190" s="51"/>
      <c r="AK190" s="51"/>
      <c r="AL190" s="51"/>
      <c r="AM190" s="54"/>
      <c r="AN190" s="51"/>
      <c r="AO190" s="51"/>
      <c r="AP190" s="51"/>
      <c r="AQ190" s="54"/>
      <c r="AR190" s="51"/>
      <c r="AS190" s="51"/>
      <c r="AT190" s="51"/>
      <c r="AU190" s="54"/>
      <c r="AV190" s="51"/>
      <c r="AW190" s="51"/>
      <c r="AX190" s="51"/>
      <c r="AY190" s="54"/>
      <c r="AZ190" s="51"/>
      <c r="BA190" s="51"/>
      <c r="BB190" s="51"/>
      <c r="BC190" s="54"/>
      <c r="BD190" s="51"/>
      <c r="BE190" s="51"/>
      <c r="BF190" s="51"/>
      <c r="BG190" s="54"/>
      <c r="BH190" s="51"/>
      <c r="BI190" s="51"/>
      <c r="BJ190" s="51"/>
      <c r="BK190" s="59"/>
      <c r="BL190" s="51"/>
      <c r="BM190" s="51"/>
      <c r="BN190" s="51"/>
      <c r="BO190" s="51"/>
      <c r="BP190" s="59"/>
      <c r="BQ190" s="51"/>
      <c r="BR190" s="51"/>
      <c r="BS190" s="60"/>
      <c r="BT190" s="59"/>
      <c r="BU190" s="59"/>
      <c r="BV190" s="51"/>
      <c r="BW190" s="51"/>
      <c r="BX190" s="60"/>
      <c r="BY190" s="51"/>
      <c r="BZ190" s="60"/>
      <c r="CA190" s="51"/>
      <c r="CB190" s="51"/>
      <c r="CC190" s="61"/>
      <c r="CD190" s="61"/>
      <c r="CE190" s="60"/>
      <c r="CF190" s="51"/>
      <c r="CG190" s="51"/>
      <c r="CH190" s="51"/>
      <c r="CI190" s="51"/>
      <c r="CJ190" s="60"/>
      <c r="CK190" s="51"/>
      <c r="CL190" s="51"/>
      <c r="CM190" s="60"/>
      <c r="CN190" s="60"/>
      <c r="CO190" s="60"/>
      <c r="CP190" s="51"/>
      <c r="CQ190" s="60"/>
      <c r="CR190" s="60"/>
      <c r="CS190" s="51"/>
      <c r="CT190" s="60"/>
      <c r="CU190" s="51"/>
      <c r="CV190" s="51"/>
      <c r="CW190" s="51"/>
      <c r="CX190" s="51"/>
      <c r="CY190" s="60"/>
      <c r="CZ190" s="60"/>
      <c r="DA190" s="60"/>
      <c r="DB190" s="60"/>
      <c r="DC190" s="54"/>
    </row>
    <row x14ac:dyDescent="0.25" r="191" customHeight="1" ht="18">
      <c r="A191" s="50"/>
      <c r="B191" s="50"/>
      <c r="C191" s="51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4"/>
      <c r="P191" s="51"/>
      <c r="Q191" s="51"/>
      <c r="R191" s="51"/>
      <c r="S191" s="54"/>
      <c r="T191" s="51"/>
      <c r="U191" s="51"/>
      <c r="V191" s="51"/>
      <c r="W191" s="54"/>
      <c r="X191" s="51"/>
      <c r="Y191" s="51"/>
      <c r="Z191" s="51"/>
      <c r="AA191" s="54"/>
      <c r="AB191" s="51"/>
      <c r="AC191" s="51"/>
      <c r="AD191" s="51"/>
      <c r="AE191" s="54"/>
      <c r="AF191" s="51"/>
      <c r="AG191" s="51"/>
      <c r="AH191" s="51"/>
      <c r="AI191" s="54"/>
      <c r="AJ191" s="51"/>
      <c r="AK191" s="51"/>
      <c r="AL191" s="51"/>
      <c r="AM191" s="54"/>
      <c r="AN191" s="51"/>
      <c r="AO191" s="51"/>
      <c r="AP191" s="51"/>
      <c r="AQ191" s="54"/>
      <c r="AR191" s="51"/>
      <c r="AS191" s="51"/>
      <c r="AT191" s="51"/>
      <c r="AU191" s="54"/>
      <c r="AV191" s="51"/>
      <c r="AW191" s="51"/>
      <c r="AX191" s="51"/>
      <c r="AY191" s="54"/>
      <c r="AZ191" s="51"/>
      <c r="BA191" s="51"/>
      <c r="BB191" s="51"/>
      <c r="BC191" s="54"/>
      <c r="BD191" s="51"/>
      <c r="BE191" s="51"/>
      <c r="BF191" s="51"/>
      <c r="BG191" s="54"/>
      <c r="BH191" s="51"/>
      <c r="BI191" s="51"/>
      <c r="BJ191" s="51"/>
      <c r="BK191" s="59"/>
      <c r="BL191" s="51"/>
      <c r="BM191" s="51"/>
      <c r="BN191" s="51"/>
      <c r="BO191" s="51"/>
      <c r="BP191" s="59"/>
      <c r="BQ191" s="51"/>
      <c r="BR191" s="51"/>
      <c r="BS191" s="60"/>
      <c r="BT191" s="59"/>
      <c r="BU191" s="59"/>
      <c r="BV191" s="51"/>
      <c r="BW191" s="51"/>
      <c r="BX191" s="60"/>
      <c r="BY191" s="51"/>
      <c r="BZ191" s="60"/>
      <c r="CA191" s="51"/>
      <c r="CB191" s="51"/>
      <c r="CC191" s="61"/>
      <c r="CD191" s="61"/>
      <c r="CE191" s="60"/>
      <c r="CF191" s="51"/>
      <c r="CG191" s="51"/>
      <c r="CH191" s="51"/>
      <c r="CI191" s="51"/>
      <c r="CJ191" s="60"/>
      <c r="CK191" s="51"/>
      <c r="CL191" s="51"/>
      <c r="CM191" s="60"/>
      <c r="CN191" s="60"/>
      <c r="CO191" s="60"/>
      <c r="CP191" s="51"/>
      <c r="CQ191" s="60"/>
      <c r="CR191" s="60"/>
      <c r="CS191" s="51"/>
      <c r="CT191" s="60"/>
      <c r="CU191" s="51"/>
      <c r="CV191" s="51"/>
      <c r="CW191" s="51"/>
      <c r="CX191" s="51"/>
      <c r="CY191" s="60"/>
      <c r="CZ191" s="60"/>
      <c r="DA191" s="60"/>
      <c r="DB191" s="60"/>
      <c r="DC191" s="54"/>
    </row>
    <row x14ac:dyDescent="0.25" r="192" customHeight="1" ht="18">
      <c r="A192" s="50"/>
      <c r="B192" s="50"/>
      <c r="C192" s="51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4"/>
      <c r="P192" s="51"/>
      <c r="Q192" s="51"/>
      <c r="R192" s="51"/>
      <c r="S192" s="54"/>
      <c r="T192" s="51"/>
      <c r="U192" s="51"/>
      <c r="V192" s="51"/>
      <c r="W192" s="54"/>
      <c r="X192" s="51"/>
      <c r="Y192" s="51"/>
      <c r="Z192" s="51"/>
      <c r="AA192" s="54"/>
      <c r="AB192" s="51"/>
      <c r="AC192" s="51"/>
      <c r="AD192" s="51"/>
      <c r="AE192" s="54"/>
      <c r="AF192" s="51"/>
      <c r="AG192" s="51"/>
      <c r="AH192" s="51"/>
      <c r="AI192" s="54"/>
      <c r="AJ192" s="51"/>
      <c r="AK192" s="51"/>
      <c r="AL192" s="51"/>
      <c r="AM192" s="54"/>
      <c r="AN192" s="51"/>
      <c r="AO192" s="51"/>
      <c r="AP192" s="51"/>
      <c r="AQ192" s="54"/>
      <c r="AR192" s="51"/>
      <c r="AS192" s="51"/>
      <c r="AT192" s="51"/>
      <c r="AU192" s="54"/>
      <c r="AV192" s="51"/>
      <c r="AW192" s="51"/>
      <c r="AX192" s="51"/>
      <c r="AY192" s="54"/>
      <c r="AZ192" s="51"/>
      <c r="BA192" s="51"/>
      <c r="BB192" s="51"/>
      <c r="BC192" s="54"/>
      <c r="BD192" s="51"/>
      <c r="BE192" s="51"/>
      <c r="BF192" s="51"/>
      <c r="BG192" s="54"/>
      <c r="BH192" s="51"/>
      <c r="BI192" s="51"/>
      <c r="BJ192" s="51"/>
      <c r="BK192" s="59"/>
      <c r="BL192" s="51"/>
      <c r="BM192" s="51"/>
      <c r="BN192" s="51"/>
      <c r="BO192" s="51"/>
      <c r="BP192" s="59"/>
      <c r="BQ192" s="51"/>
      <c r="BR192" s="51"/>
      <c r="BS192" s="60"/>
      <c r="BT192" s="59"/>
      <c r="BU192" s="59"/>
      <c r="BV192" s="51"/>
      <c r="BW192" s="51"/>
      <c r="BX192" s="60"/>
      <c r="BY192" s="51"/>
      <c r="BZ192" s="60"/>
      <c r="CA192" s="51"/>
      <c r="CB192" s="51"/>
      <c r="CC192" s="61"/>
      <c r="CD192" s="61"/>
      <c r="CE192" s="60"/>
      <c r="CF192" s="51"/>
      <c r="CG192" s="51"/>
      <c r="CH192" s="51"/>
      <c r="CI192" s="51"/>
      <c r="CJ192" s="60"/>
      <c r="CK192" s="51"/>
      <c r="CL192" s="51"/>
      <c r="CM192" s="60"/>
      <c r="CN192" s="60"/>
      <c r="CO192" s="60"/>
      <c r="CP192" s="51"/>
      <c r="CQ192" s="60"/>
      <c r="CR192" s="60"/>
      <c r="CS192" s="51"/>
      <c r="CT192" s="60"/>
      <c r="CU192" s="51"/>
      <c r="CV192" s="51"/>
      <c r="CW192" s="51"/>
      <c r="CX192" s="51"/>
      <c r="CY192" s="60"/>
      <c r="CZ192" s="60"/>
      <c r="DA192" s="60"/>
      <c r="DB192" s="60"/>
      <c r="DC192" s="54"/>
    </row>
    <row x14ac:dyDescent="0.25" r="193" customHeight="1" ht="18">
      <c r="A193" s="50"/>
      <c r="B193" s="50"/>
      <c r="C193" s="51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4"/>
      <c r="P193" s="51"/>
      <c r="Q193" s="51"/>
      <c r="R193" s="51"/>
      <c r="S193" s="54"/>
      <c r="T193" s="51"/>
      <c r="U193" s="51"/>
      <c r="V193" s="51"/>
      <c r="W193" s="54"/>
      <c r="X193" s="51"/>
      <c r="Y193" s="51"/>
      <c r="Z193" s="51"/>
      <c r="AA193" s="54"/>
      <c r="AB193" s="51"/>
      <c r="AC193" s="51"/>
      <c r="AD193" s="51"/>
      <c r="AE193" s="54"/>
      <c r="AF193" s="51"/>
      <c r="AG193" s="51"/>
      <c r="AH193" s="51"/>
      <c r="AI193" s="54"/>
      <c r="AJ193" s="51"/>
      <c r="AK193" s="51"/>
      <c r="AL193" s="51"/>
      <c r="AM193" s="54"/>
      <c r="AN193" s="51"/>
      <c r="AO193" s="51"/>
      <c r="AP193" s="51"/>
      <c r="AQ193" s="54"/>
      <c r="AR193" s="51"/>
      <c r="AS193" s="51"/>
      <c r="AT193" s="51"/>
      <c r="AU193" s="54"/>
      <c r="AV193" s="51"/>
      <c r="AW193" s="51"/>
      <c r="AX193" s="51"/>
      <c r="AY193" s="54"/>
      <c r="AZ193" s="51"/>
      <c r="BA193" s="51"/>
      <c r="BB193" s="51"/>
      <c r="BC193" s="54"/>
      <c r="BD193" s="51"/>
      <c r="BE193" s="51"/>
      <c r="BF193" s="51"/>
      <c r="BG193" s="54"/>
      <c r="BH193" s="51"/>
      <c r="BI193" s="51"/>
      <c r="BJ193" s="51"/>
      <c r="BK193" s="59"/>
      <c r="BL193" s="51"/>
      <c r="BM193" s="51"/>
      <c r="BN193" s="51"/>
      <c r="BO193" s="51"/>
      <c r="BP193" s="59"/>
      <c r="BQ193" s="51"/>
      <c r="BR193" s="51"/>
      <c r="BS193" s="60"/>
      <c r="BT193" s="59"/>
      <c r="BU193" s="59"/>
      <c r="BV193" s="51"/>
      <c r="BW193" s="51"/>
      <c r="BX193" s="60"/>
      <c r="BY193" s="51"/>
      <c r="BZ193" s="60"/>
      <c r="CA193" s="51"/>
      <c r="CB193" s="51"/>
      <c r="CC193" s="61"/>
      <c r="CD193" s="61"/>
      <c r="CE193" s="60"/>
      <c r="CF193" s="51"/>
      <c r="CG193" s="51"/>
      <c r="CH193" s="51"/>
      <c r="CI193" s="51"/>
      <c r="CJ193" s="60"/>
      <c r="CK193" s="51"/>
      <c r="CL193" s="51"/>
      <c r="CM193" s="60"/>
      <c r="CN193" s="60"/>
      <c r="CO193" s="60"/>
      <c r="CP193" s="51"/>
      <c r="CQ193" s="60"/>
      <c r="CR193" s="60"/>
      <c r="CS193" s="51"/>
      <c r="CT193" s="60"/>
      <c r="CU193" s="51"/>
      <c r="CV193" s="51"/>
      <c r="CW193" s="51"/>
      <c r="CX193" s="51"/>
      <c r="CY193" s="60"/>
      <c r="CZ193" s="60"/>
      <c r="DA193" s="60"/>
      <c r="DB193" s="60"/>
      <c r="DC193" s="54"/>
    </row>
    <row x14ac:dyDescent="0.25" r="194" customHeight="1" ht="18">
      <c r="A194" s="50"/>
      <c r="B194" s="50"/>
      <c r="C194" s="51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4"/>
      <c r="P194" s="51"/>
      <c r="Q194" s="51"/>
      <c r="R194" s="51"/>
      <c r="S194" s="54"/>
      <c r="T194" s="51"/>
      <c r="U194" s="51"/>
      <c r="V194" s="51"/>
      <c r="W194" s="54"/>
      <c r="X194" s="51"/>
      <c r="Y194" s="51"/>
      <c r="Z194" s="51"/>
      <c r="AA194" s="54"/>
      <c r="AB194" s="51"/>
      <c r="AC194" s="51"/>
      <c r="AD194" s="51"/>
      <c r="AE194" s="54"/>
      <c r="AF194" s="51"/>
      <c r="AG194" s="51"/>
      <c r="AH194" s="51"/>
      <c r="AI194" s="54"/>
      <c r="AJ194" s="51"/>
      <c r="AK194" s="51"/>
      <c r="AL194" s="51"/>
      <c r="AM194" s="54"/>
      <c r="AN194" s="51"/>
      <c r="AO194" s="51"/>
      <c r="AP194" s="51"/>
      <c r="AQ194" s="54"/>
      <c r="AR194" s="51"/>
      <c r="AS194" s="51"/>
      <c r="AT194" s="51"/>
      <c r="AU194" s="54"/>
      <c r="AV194" s="51"/>
      <c r="AW194" s="51"/>
      <c r="AX194" s="51"/>
      <c r="AY194" s="54"/>
      <c r="AZ194" s="51"/>
      <c r="BA194" s="51"/>
      <c r="BB194" s="51"/>
      <c r="BC194" s="54"/>
      <c r="BD194" s="51"/>
      <c r="BE194" s="51"/>
      <c r="BF194" s="51"/>
      <c r="BG194" s="54"/>
      <c r="BH194" s="51"/>
      <c r="BI194" s="51"/>
      <c r="BJ194" s="51"/>
      <c r="BK194" s="59"/>
      <c r="BL194" s="51"/>
      <c r="BM194" s="51"/>
      <c r="BN194" s="51"/>
      <c r="BO194" s="51"/>
      <c r="BP194" s="59"/>
      <c r="BQ194" s="51"/>
      <c r="BR194" s="51"/>
      <c r="BS194" s="60"/>
      <c r="BT194" s="59"/>
      <c r="BU194" s="59"/>
      <c r="BV194" s="51"/>
      <c r="BW194" s="51"/>
      <c r="BX194" s="60"/>
      <c r="BY194" s="51"/>
      <c r="BZ194" s="60"/>
      <c r="CA194" s="51"/>
      <c r="CB194" s="51"/>
      <c r="CC194" s="61"/>
      <c r="CD194" s="61"/>
      <c r="CE194" s="60"/>
      <c r="CF194" s="51"/>
      <c r="CG194" s="51"/>
      <c r="CH194" s="51"/>
      <c r="CI194" s="51"/>
      <c r="CJ194" s="60"/>
      <c r="CK194" s="51"/>
      <c r="CL194" s="51"/>
      <c r="CM194" s="60"/>
      <c r="CN194" s="60"/>
      <c r="CO194" s="60"/>
      <c r="CP194" s="51"/>
      <c r="CQ194" s="60"/>
      <c r="CR194" s="60"/>
      <c r="CS194" s="51"/>
      <c r="CT194" s="60"/>
      <c r="CU194" s="51"/>
      <c r="CV194" s="51"/>
      <c r="CW194" s="51"/>
      <c r="CX194" s="51"/>
      <c r="CY194" s="60"/>
      <c r="CZ194" s="60"/>
      <c r="DA194" s="60"/>
      <c r="DB194" s="60"/>
      <c r="DC194" s="54"/>
    </row>
    <row x14ac:dyDescent="0.25" r="195" customHeight="1" ht="18">
      <c r="A195" s="50"/>
      <c r="B195" s="50"/>
      <c r="C195" s="51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4"/>
      <c r="P195" s="51"/>
      <c r="Q195" s="51"/>
      <c r="R195" s="51"/>
      <c r="S195" s="54"/>
      <c r="T195" s="51"/>
      <c r="U195" s="51"/>
      <c r="V195" s="51"/>
      <c r="W195" s="54"/>
      <c r="X195" s="51"/>
      <c r="Y195" s="51"/>
      <c r="Z195" s="51"/>
      <c r="AA195" s="54"/>
      <c r="AB195" s="51"/>
      <c r="AC195" s="51"/>
      <c r="AD195" s="51"/>
      <c r="AE195" s="54"/>
      <c r="AF195" s="51"/>
      <c r="AG195" s="51"/>
      <c r="AH195" s="51"/>
      <c r="AI195" s="54"/>
      <c r="AJ195" s="51"/>
      <c r="AK195" s="51"/>
      <c r="AL195" s="51"/>
      <c r="AM195" s="54"/>
      <c r="AN195" s="51"/>
      <c r="AO195" s="51"/>
      <c r="AP195" s="51"/>
      <c r="AQ195" s="54"/>
      <c r="AR195" s="51"/>
      <c r="AS195" s="51"/>
      <c r="AT195" s="51"/>
      <c r="AU195" s="54"/>
      <c r="AV195" s="51"/>
      <c r="AW195" s="51"/>
      <c r="AX195" s="51"/>
      <c r="AY195" s="54"/>
      <c r="AZ195" s="51"/>
      <c r="BA195" s="51"/>
      <c r="BB195" s="51"/>
      <c r="BC195" s="54"/>
      <c r="BD195" s="51"/>
      <c r="BE195" s="51"/>
      <c r="BF195" s="51"/>
      <c r="BG195" s="54"/>
      <c r="BH195" s="51"/>
      <c r="BI195" s="51"/>
      <c r="BJ195" s="51"/>
      <c r="BK195" s="59"/>
      <c r="BL195" s="51"/>
      <c r="BM195" s="51"/>
      <c r="BN195" s="51"/>
      <c r="BO195" s="51"/>
      <c r="BP195" s="59"/>
      <c r="BQ195" s="51"/>
      <c r="BR195" s="51"/>
      <c r="BS195" s="60"/>
      <c r="BT195" s="59"/>
      <c r="BU195" s="59"/>
      <c r="BV195" s="51"/>
      <c r="BW195" s="51"/>
      <c r="BX195" s="60"/>
      <c r="BY195" s="51"/>
      <c r="BZ195" s="60"/>
      <c r="CA195" s="51"/>
      <c r="CB195" s="51"/>
      <c r="CC195" s="61"/>
      <c r="CD195" s="61"/>
      <c r="CE195" s="60"/>
      <c r="CF195" s="51"/>
      <c r="CG195" s="51"/>
      <c r="CH195" s="51"/>
      <c r="CI195" s="51"/>
      <c r="CJ195" s="60"/>
      <c r="CK195" s="51"/>
      <c r="CL195" s="51"/>
      <c r="CM195" s="60"/>
      <c r="CN195" s="60"/>
      <c r="CO195" s="60"/>
      <c r="CP195" s="51"/>
      <c r="CQ195" s="60"/>
      <c r="CR195" s="60"/>
      <c r="CS195" s="51"/>
      <c r="CT195" s="60"/>
      <c r="CU195" s="51"/>
      <c r="CV195" s="51"/>
      <c r="CW195" s="51"/>
      <c r="CX195" s="51"/>
      <c r="CY195" s="60"/>
      <c r="CZ195" s="60"/>
      <c r="DA195" s="60"/>
      <c r="DB195" s="60"/>
      <c r="DC195" s="54"/>
    </row>
    <row x14ac:dyDescent="0.25" r="196" customHeight="1" ht="18">
      <c r="A196" s="50"/>
      <c r="B196" s="50"/>
      <c r="C196" s="51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4"/>
      <c r="P196" s="51"/>
      <c r="Q196" s="51"/>
      <c r="R196" s="51"/>
      <c r="S196" s="54"/>
      <c r="T196" s="51"/>
      <c r="U196" s="51"/>
      <c r="V196" s="51"/>
      <c r="W196" s="54"/>
      <c r="X196" s="51"/>
      <c r="Y196" s="51"/>
      <c r="Z196" s="51"/>
      <c r="AA196" s="54"/>
      <c r="AB196" s="51"/>
      <c r="AC196" s="51"/>
      <c r="AD196" s="51"/>
      <c r="AE196" s="54"/>
      <c r="AF196" s="51"/>
      <c r="AG196" s="51"/>
      <c r="AH196" s="51"/>
      <c r="AI196" s="54"/>
      <c r="AJ196" s="51"/>
      <c r="AK196" s="51"/>
      <c r="AL196" s="51"/>
      <c r="AM196" s="54"/>
      <c r="AN196" s="51"/>
      <c r="AO196" s="51"/>
      <c r="AP196" s="51"/>
      <c r="AQ196" s="54"/>
      <c r="AR196" s="51"/>
      <c r="AS196" s="51"/>
      <c r="AT196" s="51"/>
      <c r="AU196" s="54"/>
      <c r="AV196" s="51"/>
      <c r="AW196" s="51"/>
      <c r="AX196" s="51"/>
      <c r="AY196" s="54"/>
      <c r="AZ196" s="51"/>
      <c r="BA196" s="51"/>
      <c r="BB196" s="51"/>
      <c r="BC196" s="54"/>
      <c r="BD196" s="51"/>
      <c r="BE196" s="51"/>
      <c r="BF196" s="51"/>
      <c r="BG196" s="54"/>
      <c r="BH196" s="51"/>
      <c r="BI196" s="51"/>
      <c r="BJ196" s="51"/>
      <c r="BK196" s="59"/>
      <c r="BL196" s="51"/>
      <c r="BM196" s="51"/>
      <c r="BN196" s="51"/>
      <c r="BO196" s="51"/>
      <c r="BP196" s="59"/>
      <c r="BQ196" s="51"/>
      <c r="BR196" s="51"/>
      <c r="BS196" s="60"/>
      <c r="BT196" s="59"/>
      <c r="BU196" s="59"/>
      <c r="BV196" s="51"/>
      <c r="BW196" s="51"/>
      <c r="BX196" s="60"/>
      <c r="BY196" s="51"/>
      <c r="BZ196" s="60"/>
      <c r="CA196" s="51"/>
      <c r="CB196" s="51"/>
      <c r="CC196" s="61"/>
      <c r="CD196" s="61"/>
      <c r="CE196" s="60"/>
      <c r="CF196" s="51"/>
      <c r="CG196" s="51"/>
      <c r="CH196" s="51"/>
      <c r="CI196" s="51"/>
      <c r="CJ196" s="60"/>
      <c r="CK196" s="51"/>
      <c r="CL196" s="51"/>
      <c r="CM196" s="60"/>
      <c r="CN196" s="60"/>
      <c r="CO196" s="60"/>
      <c r="CP196" s="51"/>
      <c r="CQ196" s="60"/>
      <c r="CR196" s="60"/>
      <c r="CS196" s="51"/>
      <c r="CT196" s="60"/>
      <c r="CU196" s="51"/>
      <c r="CV196" s="51"/>
      <c r="CW196" s="51"/>
      <c r="CX196" s="51"/>
      <c r="CY196" s="60"/>
      <c r="CZ196" s="60"/>
      <c r="DA196" s="60"/>
      <c r="DB196" s="60"/>
      <c r="DC196" s="54"/>
    </row>
    <row x14ac:dyDescent="0.25" r="197" customHeight="1" ht="18">
      <c r="A197" s="50"/>
      <c r="B197" s="50"/>
      <c r="C197" s="51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4"/>
      <c r="P197" s="51"/>
      <c r="Q197" s="51"/>
      <c r="R197" s="51"/>
      <c r="S197" s="54"/>
      <c r="T197" s="51"/>
      <c r="U197" s="51"/>
      <c r="V197" s="51"/>
      <c r="W197" s="54"/>
      <c r="X197" s="51"/>
      <c r="Y197" s="51"/>
      <c r="Z197" s="51"/>
      <c r="AA197" s="54"/>
      <c r="AB197" s="51"/>
      <c r="AC197" s="51"/>
      <c r="AD197" s="51"/>
      <c r="AE197" s="54"/>
      <c r="AF197" s="51"/>
      <c r="AG197" s="51"/>
      <c r="AH197" s="51"/>
      <c r="AI197" s="54"/>
      <c r="AJ197" s="51"/>
      <c r="AK197" s="51"/>
      <c r="AL197" s="51"/>
      <c r="AM197" s="54"/>
      <c r="AN197" s="51"/>
      <c r="AO197" s="51"/>
      <c r="AP197" s="51"/>
      <c r="AQ197" s="54"/>
      <c r="AR197" s="51"/>
      <c r="AS197" s="51"/>
      <c r="AT197" s="51"/>
      <c r="AU197" s="54"/>
      <c r="AV197" s="51"/>
      <c r="AW197" s="51"/>
      <c r="AX197" s="51"/>
      <c r="AY197" s="54"/>
      <c r="AZ197" s="51"/>
      <c r="BA197" s="51"/>
      <c r="BB197" s="51"/>
      <c r="BC197" s="54"/>
      <c r="BD197" s="51"/>
      <c r="BE197" s="51"/>
      <c r="BF197" s="51"/>
      <c r="BG197" s="54"/>
      <c r="BH197" s="51"/>
      <c r="BI197" s="51"/>
      <c r="BJ197" s="51"/>
      <c r="BK197" s="59"/>
      <c r="BL197" s="51"/>
      <c r="BM197" s="51"/>
      <c r="BN197" s="51"/>
      <c r="BO197" s="51"/>
      <c r="BP197" s="59"/>
      <c r="BQ197" s="51"/>
      <c r="BR197" s="51"/>
      <c r="BS197" s="60"/>
      <c r="BT197" s="59"/>
      <c r="BU197" s="59"/>
      <c r="BV197" s="51"/>
      <c r="BW197" s="51"/>
      <c r="BX197" s="60"/>
      <c r="BY197" s="51"/>
      <c r="BZ197" s="60"/>
      <c r="CA197" s="51"/>
      <c r="CB197" s="51"/>
      <c r="CC197" s="61"/>
      <c r="CD197" s="61"/>
      <c r="CE197" s="60"/>
      <c r="CF197" s="51"/>
      <c r="CG197" s="51"/>
      <c r="CH197" s="51"/>
      <c r="CI197" s="51"/>
      <c r="CJ197" s="60"/>
      <c r="CK197" s="51"/>
      <c r="CL197" s="51"/>
      <c r="CM197" s="60"/>
      <c r="CN197" s="60"/>
      <c r="CO197" s="60"/>
      <c r="CP197" s="51"/>
      <c r="CQ197" s="60"/>
      <c r="CR197" s="60"/>
      <c r="CS197" s="51"/>
      <c r="CT197" s="60"/>
      <c r="CU197" s="51"/>
      <c r="CV197" s="51"/>
      <c r="CW197" s="51"/>
      <c r="CX197" s="51"/>
      <c r="CY197" s="60"/>
      <c r="CZ197" s="60"/>
      <c r="DA197" s="60"/>
      <c r="DB197" s="60"/>
      <c r="DC197" s="54"/>
    </row>
    <row x14ac:dyDescent="0.25" r="198" customHeight="1" ht="18">
      <c r="A198" s="50"/>
      <c r="B198" s="50"/>
      <c r="C198" s="51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4"/>
      <c r="P198" s="51"/>
      <c r="Q198" s="51"/>
      <c r="R198" s="51"/>
      <c r="S198" s="54"/>
      <c r="T198" s="51"/>
      <c r="U198" s="51"/>
      <c r="V198" s="51"/>
      <c r="W198" s="54"/>
      <c r="X198" s="51"/>
      <c r="Y198" s="51"/>
      <c r="Z198" s="51"/>
      <c r="AA198" s="54"/>
      <c r="AB198" s="51"/>
      <c r="AC198" s="51"/>
      <c r="AD198" s="51"/>
      <c r="AE198" s="54"/>
      <c r="AF198" s="51"/>
      <c r="AG198" s="51"/>
      <c r="AH198" s="51"/>
      <c r="AI198" s="54"/>
      <c r="AJ198" s="51"/>
      <c r="AK198" s="51"/>
      <c r="AL198" s="51"/>
      <c r="AM198" s="54"/>
      <c r="AN198" s="51"/>
      <c r="AO198" s="51"/>
      <c r="AP198" s="51"/>
      <c r="AQ198" s="54"/>
      <c r="AR198" s="51"/>
      <c r="AS198" s="51"/>
      <c r="AT198" s="51"/>
      <c r="AU198" s="54"/>
      <c r="AV198" s="51"/>
      <c r="AW198" s="51"/>
      <c r="AX198" s="51"/>
      <c r="AY198" s="54"/>
      <c r="AZ198" s="51"/>
      <c r="BA198" s="51"/>
      <c r="BB198" s="51"/>
      <c r="BC198" s="54"/>
      <c r="BD198" s="51"/>
      <c r="BE198" s="51"/>
      <c r="BF198" s="51"/>
      <c r="BG198" s="54"/>
      <c r="BH198" s="51"/>
      <c r="BI198" s="51"/>
      <c r="BJ198" s="51"/>
      <c r="BK198" s="59"/>
      <c r="BL198" s="51"/>
      <c r="BM198" s="51"/>
      <c r="BN198" s="51"/>
      <c r="BO198" s="51"/>
      <c r="BP198" s="59"/>
      <c r="BQ198" s="51"/>
      <c r="BR198" s="51"/>
      <c r="BS198" s="60"/>
      <c r="BT198" s="59"/>
      <c r="BU198" s="59"/>
      <c r="BV198" s="51"/>
      <c r="BW198" s="51"/>
      <c r="BX198" s="60"/>
      <c r="BY198" s="51"/>
      <c r="BZ198" s="60"/>
      <c r="CA198" s="51"/>
      <c r="CB198" s="51"/>
      <c r="CC198" s="61"/>
      <c r="CD198" s="61"/>
      <c r="CE198" s="60"/>
      <c r="CF198" s="51"/>
      <c r="CG198" s="51"/>
      <c r="CH198" s="51"/>
      <c r="CI198" s="51"/>
      <c r="CJ198" s="60"/>
      <c r="CK198" s="51"/>
      <c r="CL198" s="51"/>
      <c r="CM198" s="60"/>
      <c r="CN198" s="60"/>
      <c r="CO198" s="60"/>
      <c r="CP198" s="51"/>
      <c r="CQ198" s="60"/>
      <c r="CR198" s="60"/>
      <c r="CS198" s="51"/>
      <c r="CT198" s="60"/>
      <c r="CU198" s="51"/>
      <c r="CV198" s="51"/>
      <c r="CW198" s="51"/>
      <c r="CX198" s="51"/>
      <c r="CY198" s="60"/>
      <c r="CZ198" s="60"/>
      <c r="DA198" s="60"/>
      <c r="DB198" s="60"/>
      <c r="DC198" s="54"/>
    </row>
    <row x14ac:dyDescent="0.25" r="199" customHeight="1" ht="18">
      <c r="A199" s="50"/>
      <c r="B199" s="50"/>
      <c r="C199" s="51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4"/>
      <c r="P199" s="51"/>
      <c r="Q199" s="51"/>
      <c r="R199" s="51"/>
      <c r="S199" s="54"/>
      <c r="T199" s="51"/>
      <c r="U199" s="51"/>
      <c r="V199" s="51"/>
      <c r="W199" s="54"/>
      <c r="X199" s="51"/>
      <c r="Y199" s="51"/>
      <c r="Z199" s="51"/>
      <c r="AA199" s="54"/>
      <c r="AB199" s="51"/>
      <c r="AC199" s="51"/>
      <c r="AD199" s="51"/>
      <c r="AE199" s="54"/>
      <c r="AF199" s="51"/>
      <c r="AG199" s="51"/>
      <c r="AH199" s="51"/>
      <c r="AI199" s="54"/>
      <c r="AJ199" s="51"/>
      <c r="AK199" s="51"/>
      <c r="AL199" s="51"/>
      <c r="AM199" s="54"/>
      <c r="AN199" s="51"/>
      <c r="AO199" s="51"/>
      <c r="AP199" s="51"/>
      <c r="AQ199" s="54"/>
      <c r="AR199" s="51"/>
      <c r="AS199" s="51"/>
      <c r="AT199" s="51"/>
      <c r="AU199" s="54"/>
      <c r="AV199" s="51"/>
      <c r="AW199" s="51"/>
      <c r="AX199" s="51"/>
      <c r="AY199" s="54"/>
      <c r="AZ199" s="51"/>
      <c r="BA199" s="51"/>
      <c r="BB199" s="51"/>
      <c r="BC199" s="54"/>
      <c r="BD199" s="51"/>
      <c r="BE199" s="51"/>
      <c r="BF199" s="51"/>
      <c r="BG199" s="54"/>
      <c r="BH199" s="51"/>
      <c r="BI199" s="51"/>
      <c r="BJ199" s="51"/>
      <c r="BK199" s="59"/>
      <c r="BL199" s="51"/>
      <c r="BM199" s="51"/>
      <c r="BN199" s="51"/>
      <c r="BO199" s="51"/>
      <c r="BP199" s="59"/>
      <c r="BQ199" s="51"/>
      <c r="BR199" s="51"/>
      <c r="BS199" s="60"/>
      <c r="BT199" s="59"/>
      <c r="BU199" s="59"/>
      <c r="BV199" s="51"/>
      <c r="BW199" s="51"/>
      <c r="BX199" s="60"/>
      <c r="BY199" s="51"/>
      <c r="BZ199" s="60"/>
      <c r="CA199" s="51"/>
      <c r="CB199" s="51"/>
      <c r="CC199" s="61"/>
      <c r="CD199" s="61"/>
      <c r="CE199" s="60"/>
      <c r="CF199" s="51"/>
      <c r="CG199" s="51"/>
      <c r="CH199" s="51"/>
      <c r="CI199" s="51"/>
      <c r="CJ199" s="60"/>
      <c r="CK199" s="51"/>
      <c r="CL199" s="51"/>
      <c r="CM199" s="60"/>
      <c r="CN199" s="60"/>
      <c r="CO199" s="60"/>
      <c r="CP199" s="51"/>
      <c r="CQ199" s="60"/>
      <c r="CR199" s="60"/>
      <c r="CS199" s="51"/>
      <c r="CT199" s="60"/>
      <c r="CU199" s="51"/>
      <c r="CV199" s="51"/>
      <c r="CW199" s="51"/>
      <c r="CX199" s="51"/>
      <c r="CY199" s="60"/>
      <c r="CZ199" s="60"/>
      <c r="DA199" s="60"/>
      <c r="DB199" s="60"/>
      <c r="DC199" s="54"/>
    </row>
    <row x14ac:dyDescent="0.25" r="200" customHeight="1" ht="18">
      <c r="A200" s="50"/>
      <c r="B200" s="50"/>
      <c r="C200" s="51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4"/>
      <c r="P200" s="51"/>
      <c r="Q200" s="51"/>
      <c r="R200" s="51"/>
      <c r="S200" s="54"/>
      <c r="T200" s="51"/>
      <c r="U200" s="51"/>
      <c r="V200" s="51"/>
      <c r="W200" s="54"/>
      <c r="X200" s="51"/>
      <c r="Y200" s="51"/>
      <c r="Z200" s="51"/>
      <c r="AA200" s="54"/>
      <c r="AB200" s="51"/>
      <c r="AC200" s="51"/>
      <c r="AD200" s="51"/>
      <c r="AE200" s="54"/>
      <c r="AF200" s="51"/>
      <c r="AG200" s="51"/>
      <c r="AH200" s="51"/>
      <c r="AI200" s="54"/>
      <c r="AJ200" s="51"/>
      <c r="AK200" s="51"/>
      <c r="AL200" s="51"/>
      <c r="AM200" s="54"/>
      <c r="AN200" s="51"/>
      <c r="AO200" s="51"/>
      <c r="AP200" s="51"/>
      <c r="AQ200" s="54"/>
      <c r="AR200" s="51"/>
      <c r="AS200" s="51"/>
      <c r="AT200" s="51"/>
      <c r="AU200" s="54"/>
      <c r="AV200" s="51"/>
      <c r="AW200" s="51"/>
      <c r="AX200" s="51"/>
      <c r="AY200" s="54"/>
      <c r="AZ200" s="51"/>
      <c r="BA200" s="51"/>
      <c r="BB200" s="51"/>
      <c r="BC200" s="54"/>
      <c r="BD200" s="51"/>
      <c r="BE200" s="51"/>
      <c r="BF200" s="51"/>
      <c r="BG200" s="54"/>
      <c r="BH200" s="51"/>
      <c r="BI200" s="51"/>
      <c r="BJ200" s="51"/>
      <c r="BK200" s="59"/>
      <c r="BL200" s="51"/>
      <c r="BM200" s="51"/>
      <c r="BN200" s="51"/>
      <c r="BO200" s="51"/>
      <c r="BP200" s="59"/>
      <c r="BQ200" s="51"/>
      <c r="BR200" s="51"/>
      <c r="BS200" s="60"/>
      <c r="BT200" s="59"/>
      <c r="BU200" s="59"/>
      <c r="BV200" s="51"/>
      <c r="BW200" s="51"/>
      <c r="BX200" s="60"/>
      <c r="BY200" s="51"/>
      <c r="BZ200" s="60"/>
      <c r="CA200" s="51"/>
      <c r="CB200" s="51"/>
      <c r="CC200" s="61"/>
      <c r="CD200" s="61"/>
      <c r="CE200" s="60"/>
      <c r="CF200" s="51"/>
      <c r="CG200" s="51"/>
      <c r="CH200" s="51"/>
      <c r="CI200" s="51"/>
      <c r="CJ200" s="60"/>
      <c r="CK200" s="51"/>
      <c r="CL200" s="51"/>
      <c r="CM200" s="60"/>
      <c r="CN200" s="60"/>
      <c r="CO200" s="60"/>
      <c r="CP200" s="51"/>
      <c r="CQ200" s="60"/>
      <c r="CR200" s="60"/>
      <c r="CS200" s="51"/>
      <c r="CT200" s="60"/>
      <c r="CU200" s="51"/>
      <c r="CV200" s="51"/>
      <c r="CW200" s="51"/>
      <c r="CX200" s="51"/>
      <c r="CY200" s="60"/>
      <c r="CZ200" s="60"/>
      <c r="DA200" s="60"/>
      <c r="DB200" s="60"/>
      <c r="DC200" s="54"/>
    </row>
    <row x14ac:dyDescent="0.25" r="201" customHeight="1" ht="18">
      <c r="A201" s="50"/>
      <c r="B201" s="50"/>
      <c r="C201" s="51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4"/>
      <c r="P201" s="51"/>
      <c r="Q201" s="51"/>
      <c r="R201" s="51"/>
      <c r="S201" s="54"/>
      <c r="T201" s="51"/>
      <c r="U201" s="51"/>
      <c r="V201" s="51"/>
      <c r="W201" s="54"/>
      <c r="X201" s="51"/>
      <c r="Y201" s="51"/>
      <c r="Z201" s="51"/>
      <c r="AA201" s="54"/>
      <c r="AB201" s="51"/>
      <c r="AC201" s="51"/>
      <c r="AD201" s="51"/>
      <c r="AE201" s="54"/>
      <c r="AF201" s="51"/>
      <c r="AG201" s="51"/>
      <c r="AH201" s="51"/>
      <c r="AI201" s="54"/>
      <c r="AJ201" s="51"/>
      <c r="AK201" s="51"/>
      <c r="AL201" s="51"/>
      <c r="AM201" s="54"/>
      <c r="AN201" s="51"/>
      <c r="AO201" s="51"/>
      <c r="AP201" s="51"/>
      <c r="AQ201" s="54"/>
      <c r="AR201" s="51"/>
      <c r="AS201" s="51"/>
      <c r="AT201" s="51"/>
      <c r="AU201" s="54"/>
      <c r="AV201" s="51"/>
      <c r="AW201" s="51"/>
      <c r="AX201" s="51"/>
      <c r="AY201" s="54"/>
      <c r="AZ201" s="51"/>
      <c r="BA201" s="51"/>
      <c r="BB201" s="51"/>
      <c r="BC201" s="54"/>
      <c r="BD201" s="51"/>
      <c r="BE201" s="51"/>
      <c r="BF201" s="51"/>
      <c r="BG201" s="54"/>
      <c r="BH201" s="51"/>
      <c r="BI201" s="51"/>
      <c r="BJ201" s="51"/>
      <c r="BK201" s="59"/>
      <c r="BL201" s="51"/>
      <c r="BM201" s="51"/>
      <c r="BN201" s="51"/>
      <c r="BO201" s="51"/>
      <c r="BP201" s="59"/>
      <c r="BQ201" s="51"/>
      <c r="BR201" s="51"/>
      <c r="BS201" s="60"/>
      <c r="BT201" s="59"/>
      <c r="BU201" s="59"/>
      <c r="BV201" s="51"/>
      <c r="BW201" s="51"/>
      <c r="BX201" s="60"/>
      <c r="BY201" s="51"/>
      <c r="BZ201" s="60"/>
      <c r="CA201" s="51"/>
      <c r="CB201" s="51"/>
      <c r="CC201" s="61"/>
      <c r="CD201" s="61"/>
      <c r="CE201" s="60"/>
      <c r="CF201" s="51"/>
      <c r="CG201" s="51"/>
      <c r="CH201" s="51"/>
      <c r="CI201" s="51"/>
      <c r="CJ201" s="60"/>
      <c r="CK201" s="51"/>
      <c r="CL201" s="51"/>
      <c r="CM201" s="60"/>
      <c r="CN201" s="60"/>
      <c r="CO201" s="60"/>
      <c r="CP201" s="51"/>
      <c r="CQ201" s="60"/>
      <c r="CR201" s="60"/>
      <c r="CS201" s="51"/>
      <c r="CT201" s="60"/>
      <c r="CU201" s="51"/>
      <c r="CV201" s="51"/>
      <c r="CW201" s="51"/>
      <c r="CX201" s="51"/>
      <c r="CY201" s="60"/>
      <c r="CZ201" s="60"/>
      <c r="DA201" s="60"/>
      <c r="DB201" s="60"/>
      <c r="DC201" s="54"/>
    </row>
    <row x14ac:dyDescent="0.25" r="202" customHeight="1" ht="18">
      <c r="A202" s="50"/>
      <c r="B202" s="50"/>
      <c r="C202" s="51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4"/>
      <c r="P202" s="51"/>
      <c r="Q202" s="51"/>
      <c r="R202" s="51"/>
      <c r="S202" s="54"/>
      <c r="T202" s="51"/>
      <c r="U202" s="51"/>
      <c r="V202" s="51"/>
      <c r="W202" s="54"/>
      <c r="X202" s="51"/>
      <c r="Y202" s="51"/>
      <c r="Z202" s="51"/>
      <c r="AA202" s="54"/>
      <c r="AB202" s="51"/>
      <c r="AC202" s="51"/>
      <c r="AD202" s="51"/>
      <c r="AE202" s="54"/>
      <c r="AF202" s="51"/>
      <c r="AG202" s="51"/>
      <c r="AH202" s="51"/>
      <c r="AI202" s="54"/>
      <c r="AJ202" s="51"/>
      <c r="AK202" s="51"/>
      <c r="AL202" s="51"/>
      <c r="AM202" s="54"/>
      <c r="AN202" s="51"/>
      <c r="AO202" s="51"/>
      <c r="AP202" s="51"/>
      <c r="AQ202" s="54"/>
      <c r="AR202" s="51"/>
      <c r="AS202" s="51"/>
      <c r="AT202" s="51"/>
      <c r="AU202" s="54"/>
      <c r="AV202" s="51"/>
      <c r="AW202" s="51"/>
      <c r="AX202" s="51"/>
      <c r="AY202" s="54"/>
      <c r="AZ202" s="51"/>
      <c r="BA202" s="51"/>
      <c r="BB202" s="51"/>
      <c r="BC202" s="54"/>
      <c r="BD202" s="51"/>
      <c r="BE202" s="51"/>
      <c r="BF202" s="51"/>
      <c r="BG202" s="54"/>
      <c r="BH202" s="51"/>
      <c r="BI202" s="51"/>
      <c r="BJ202" s="51"/>
      <c r="BK202" s="59"/>
      <c r="BL202" s="51"/>
      <c r="BM202" s="51"/>
      <c r="BN202" s="51"/>
      <c r="BO202" s="51"/>
      <c r="BP202" s="59"/>
      <c r="BQ202" s="51"/>
      <c r="BR202" s="51"/>
      <c r="BS202" s="60"/>
      <c r="BT202" s="59"/>
      <c r="BU202" s="59"/>
      <c r="BV202" s="51"/>
      <c r="BW202" s="51"/>
      <c r="BX202" s="60"/>
      <c r="BY202" s="51"/>
      <c r="BZ202" s="60"/>
      <c r="CA202" s="51"/>
      <c r="CB202" s="51"/>
      <c r="CC202" s="61"/>
      <c r="CD202" s="61"/>
      <c r="CE202" s="60"/>
      <c r="CF202" s="51"/>
      <c r="CG202" s="51"/>
      <c r="CH202" s="51"/>
      <c r="CI202" s="51"/>
      <c r="CJ202" s="60"/>
      <c r="CK202" s="51"/>
      <c r="CL202" s="51"/>
      <c r="CM202" s="60"/>
      <c r="CN202" s="60"/>
      <c r="CO202" s="60"/>
      <c r="CP202" s="51"/>
      <c r="CQ202" s="60"/>
      <c r="CR202" s="60"/>
      <c r="CS202" s="51"/>
      <c r="CT202" s="60"/>
      <c r="CU202" s="51"/>
      <c r="CV202" s="51"/>
      <c r="CW202" s="51"/>
      <c r="CX202" s="51"/>
      <c r="CY202" s="60"/>
      <c r="CZ202" s="60"/>
      <c r="DA202" s="60"/>
      <c r="DB202" s="60"/>
      <c r="DC202" s="54"/>
    </row>
    <row x14ac:dyDescent="0.25" r="203" customHeight="1" ht="18">
      <c r="A203" s="50"/>
      <c r="B203" s="50"/>
      <c r="C203" s="51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4"/>
      <c r="P203" s="51"/>
      <c r="Q203" s="51"/>
      <c r="R203" s="51"/>
      <c r="S203" s="54"/>
      <c r="T203" s="51"/>
      <c r="U203" s="51"/>
      <c r="V203" s="51"/>
      <c r="W203" s="54"/>
      <c r="X203" s="51"/>
      <c r="Y203" s="51"/>
      <c r="Z203" s="51"/>
      <c r="AA203" s="54"/>
      <c r="AB203" s="51"/>
      <c r="AC203" s="51"/>
      <c r="AD203" s="51"/>
      <c r="AE203" s="54"/>
      <c r="AF203" s="51"/>
      <c r="AG203" s="51"/>
      <c r="AH203" s="51"/>
      <c r="AI203" s="54"/>
      <c r="AJ203" s="51"/>
      <c r="AK203" s="51"/>
      <c r="AL203" s="51"/>
      <c r="AM203" s="54"/>
      <c r="AN203" s="51"/>
      <c r="AO203" s="51"/>
      <c r="AP203" s="51"/>
      <c r="AQ203" s="54"/>
      <c r="AR203" s="51"/>
      <c r="AS203" s="51"/>
      <c r="AT203" s="51"/>
      <c r="AU203" s="54"/>
      <c r="AV203" s="51"/>
      <c r="AW203" s="51"/>
      <c r="AX203" s="51"/>
      <c r="AY203" s="54"/>
      <c r="AZ203" s="51"/>
      <c r="BA203" s="51"/>
      <c r="BB203" s="51"/>
      <c r="BC203" s="54"/>
      <c r="BD203" s="51"/>
      <c r="BE203" s="51"/>
      <c r="BF203" s="51"/>
      <c r="BG203" s="54"/>
      <c r="BH203" s="51"/>
      <c r="BI203" s="51"/>
      <c r="BJ203" s="51"/>
      <c r="BK203" s="59"/>
      <c r="BL203" s="51"/>
      <c r="BM203" s="51"/>
      <c r="BN203" s="51"/>
      <c r="BO203" s="51"/>
      <c r="BP203" s="59"/>
      <c r="BQ203" s="51"/>
      <c r="BR203" s="51"/>
      <c r="BS203" s="60"/>
      <c r="BT203" s="59"/>
      <c r="BU203" s="59"/>
      <c r="BV203" s="51"/>
      <c r="BW203" s="51"/>
      <c r="BX203" s="60"/>
      <c r="BY203" s="51"/>
      <c r="BZ203" s="60"/>
      <c r="CA203" s="51"/>
      <c r="CB203" s="51"/>
      <c r="CC203" s="61"/>
      <c r="CD203" s="61"/>
      <c r="CE203" s="60"/>
      <c r="CF203" s="51"/>
      <c r="CG203" s="51"/>
      <c r="CH203" s="51"/>
      <c r="CI203" s="51"/>
      <c r="CJ203" s="60"/>
      <c r="CK203" s="51"/>
      <c r="CL203" s="51"/>
      <c r="CM203" s="60"/>
      <c r="CN203" s="60"/>
      <c r="CO203" s="60"/>
      <c r="CP203" s="51"/>
      <c r="CQ203" s="60"/>
      <c r="CR203" s="60"/>
      <c r="CS203" s="51"/>
      <c r="CT203" s="60"/>
      <c r="CU203" s="51"/>
      <c r="CV203" s="51"/>
      <c r="CW203" s="51"/>
      <c r="CX203" s="51"/>
      <c r="CY203" s="60"/>
      <c r="CZ203" s="60"/>
      <c r="DA203" s="60"/>
      <c r="DB203" s="60"/>
      <c r="DC203" s="54"/>
    </row>
    <row x14ac:dyDescent="0.25" r="204" customHeight="1" ht="18">
      <c r="A204" s="50"/>
      <c r="B204" s="50"/>
      <c r="C204" s="51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4"/>
      <c r="P204" s="51"/>
      <c r="Q204" s="51"/>
      <c r="R204" s="51"/>
      <c r="S204" s="54"/>
      <c r="T204" s="51"/>
      <c r="U204" s="51"/>
      <c r="V204" s="51"/>
      <c r="W204" s="54"/>
      <c r="X204" s="51"/>
      <c r="Y204" s="51"/>
      <c r="Z204" s="51"/>
      <c r="AA204" s="54"/>
      <c r="AB204" s="51"/>
      <c r="AC204" s="51"/>
      <c r="AD204" s="51"/>
      <c r="AE204" s="54"/>
      <c r="AF204" s="51"/>
      <c r="AG204" s="51"/>
      <c r="AH204" s="51"/>
      <c r="AI204" s="54"/>
      <c r="AJ204" s="51"/>
      <c r="AK204" s="51"/>
      <c r="AL204" s="51"/>
      <c r="AM204" s="54"/>
      <c r="AN204" s="51"/>
      <c r="AO204" s="51"/>
      <c r="AP204" s="51"/>
      <c r="AQ204" s="54"/>
      <c r="AR204" s="51"/>
      <c r="AS204" s="51"/>
      <c r="AT204" s="51"/>
      <c r="AU204" s="54"/>
      <c r="AV204" s="51"/>
      <c r="AW204" s="51"/>
      <c r="AX204" s="51"/>
      <c r="AY204" s="54"/>
      <c r="AZ204" s="51"/>
      <c r="BA204" s="51"/>
      <c r="BB204" s="51"/>
      <c r="BC204" s="54"/>
      <c r="BD204" s="51"/>
      <c r="BE204" s="51"/>
      <c r="BF204" s="51"/>
      <c r="BG204" s="54"/>
      <c r="BH204" s="51"/>
      <c r="BI204" s="51"/>
      <c r="BJ204" s="51"/>
      <c r="BK204" s="59"/>
      <c r="BL204" s="51"/>
      <c r="BM204" s="51"/>
      <c r="BN204" s="51"/>
      <c r="BO204" s="51"/>
      <c r="BP204" s="59"/>
      <c r="BQ204" s="51"/>
      <c r="BR204" s="51"/>
      <c r="BS204" s="60"/>
      <c r="BT204" s="59"/>
      <c r="BU204" s="59"/>
      <c r="BV204" s="51"/>
      <c r="BW204" s="51"/>
      <c r="BX204" s="60"/>
      <c r="BY204" s="51"/>
      <c r="BZ204" s="60"/>
      <c r="CA204" s="51"/>
      <c r="CB204" s="51"/>
      <c r="CC204" s="61"/>
      <c r="CD204" s="61"/>
      <c r="CE204" s="60"/>
      <c r="CF204" s="51"/>
      <c r="CG204" s="51"/>
      <c r="CH204" s="51"/>
      <c r="CI204" s="51"/>
      <c r="CJ204" s="60"/>
      <c r="CK204" s="51"/>
      <c r="CL204" s="51"/>
      <c r="CM204" s="60"/>
      <c r="CN204" s="60"/>
      <c r="CO204" s="60"/>
      <c r="CP204" s="51"/>
      <c r="CQ204" s="60"/>
      <c r="CR204" s="60"/>
      <c r="CS204" s="51"/>
      <c r="CT204" s="60"/>
      <c r="CU204" s="51"/>
      <c r="CV204" s="51"/>
      <c r="CW204" s="51"/>
      <c r="CX204" s="51"/>
      <c r="CY204" s="60"/>
      <c r="CZ204" s="60"/>
      <c r="DA204" s="60"/>
      <c r="DB204" s="60"/>
      <c r="DC204" s="54"/>
    </row>
    <row x14ac:dyDescent="0.25" r="205" customHeight="1" ht="18">
      <c r="A205" s="50"/>
      <c r="B205" s="50"/>
      <c r="C205" s="51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4"/>
      <c r="P205" s="51"/>
      <c r="Q205" s="51"/>
      <c r="R205" s="51"/>
      <c r="S205" s="54"/>
      <c r="T205" s="51"/>
      <c r="U205" s="51"/>
      <c r="V205" s="51"/>
      <c r="W205" s="54"/>
      <c r="X205" s="51"/>
      <c r="Y205" s="51"/>
      <c r="Z205" s="51"/>
      <c r="AA205" s="54"/>
      <c r="AB205" s="51"/>
      <c r="AC205" s="51"/>
      <c r="AD205" s="51"/>
      <c r="AE205" s="54"/>
      <c r="AF205" s="51"/>
      <c r="AG205" s="51"/>
      <c r="AH205" s="51"/>
      <c r="AI205" s="54"/>
      <c r="AJ205" s="51"/>
      <c r="AK205" s="51"/>
      <c r="AL205" s="51"/>
      <c r="AM205" s="54"/>
      <c r="AN205" s="51"/>
      <c r="AO205" s="51"/>
      <c r="AP205" s="51"/>
      <c r="AQ205" s="54"/>
      <c r="AR205" s="51"/>
      <c r="AS205" s="51"/>
      <c r="AT205" s="51"/>
      <c r="AU205" s="54"/>
      <c r="AV205" s="51"/>
      <c r="AW205" s="51"/>
      <c r="AX205" s="51"/>
      <c r="AY205" s="54"/>
      <c r="AZ205" s="51"/>
      <c r="BA205" s="51"/>
      <c r="BB205" s="51"/>
      <c r="BC205" s="54"/>
      <c r="BD205" s="51"/>
      <c r="BE205" s="51"/>
      <c r="BF205" s="51"/>
      <c r="BG205" s="54"/>
      <c r="BH205" s="51"/>
      <c r="BI205" s="51"/>
      <c r="BJ205" s="51"/>
      <c r="BK205" s="59"/>
      <c r="BL205" s="51"/>
      <c r="BM205" s="51"/>
      <c r="BN205" s="51"/>
      <c r="BO205" s="51"/>
      <c r="BP205" s="59"/>
      <c r="BQ205" s="51"/>
      <c r="BR205" s="51"/>
      <c r="BS205" s="60"/>
      <c r="BT205" s="59"/>
      <c r="BU205" s="59"/>
      <c r="BV205" s="51"/>
      <c r="BW205" s="51"/>
      <c r="BX205" s="60"/>
      <c r="BY205" s="51"/>
      <c r="BZ205" s="60"/>
      <c r="CA205" s="51"/>
      <c r="CB205" s="51"/>
      <c r="CC205" s="61"/>
      <c r="CD205" s="61"/>
      <c r="CE205" s="60"/>
      <c r="CF205" s="51"/>
      <c r="CG205" s="51"/>
      <c r="CH205" s="51"/>
      <c r="CI205" s="51"/>
      <c r="CJ205" s="60"/>
      <c r="CK205" s="51"/>
      <c r="CL205" s="51"/>
      <c r="CM205" s="60"/>
      <c r="CN205" s="60"/>
      <c r="CO205" s="60"/>
      <c r="CP205" s="51"/>
      <c r="CQ205" s="60"/>
      <c r="CR205" s="60"/>
      <c r="CS205" s="51"/>
      <c r="CT205" s="60"/>
      <c r="CU205" s="51"/>
      <c r="CV205" s="51"/>
      <c r="CW205" s="51"/>
      <c r="CX205" s="51"/>
      <c r="CY205" s="60"/>
      <c r="CZ205" s="60"/>
      <c r="DA205" s="60"/>
      <c r="DB205" s="60"/>
      <c r="DC205" s="54"/>
    </row>
    <row x14ac:dyDescent="0.25" r="206" customHeight="1" ht="18">
      <c r="A206" s="50"/>
      <c r="B206" s="50"/>
      <c r="C206" s="51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4"/>
      <c r="P206" s="51"/>
      <c r="Q206" s="51"/>
      <c r="R206" s="51"/>
      <c r="S206" s="54"/>
      <c r="T206" s="51"/>
      <c r="U206" s="51"/>
      <c r="V206" s="51"/>
      <c r="W206" s="54"/>
      <c r="X206" s="51"/>
      <c r="Y206" s="51"/>
      <c r="Z206" s="51"/>
      <c r="AA206" s="54"/>
      <c r="AB206" s="51"/>
      <c r="AC206" s="51"/>
      <c r="AD206" s="51"/>
      <c r="AE206" s="54"/>
      <c r="AF206" s="51"/>
      <c r="AG206" s="51"/>
      <c r="AH206" s="51"/>
      <c r="AI206" s="54"/>
      <c r="AJ206" s="51"/>
      <c r="AK206" s="51"/>
      <c r="AL206" s="51"/>
      <c r="AM206" s="54"/>
      <c r="AN206" s="51"/>
      <c r="AO206" s="51"/>
      <c r="AP206" s="51"/>
      <c r="AQ206" s="54"/>
      <c r="AR206" s="51"/>
      <c r="AS206" s="51"/>
      <c r="AT206" s="51"/>
      <c r="AU206" s="54"/>
      <c r="AV206" s="51"/>
      <c r="AW206" s="51"/>
      <c r="AX206" s="51"/>
      <c r="AY206" s="54"/>
      <c r="AZ206" s="51"/>
      <c r="BA206" s="51"/>
      <c r="BB206" s="51"/>
      <c r="BC206" s="54"/>
      <c r="BD206" s="51"/>
      <c r="BE206" s="51"/>
      <c r="BF206" s="51"/>
      <c r="BG206" s="54"/>
      <c r="BH206" s="51"/>
      <c r="BI206" s="51"/>
      <c r="BJ206" s="51"/>
      <c r="BK206" s="59"/>
      <c r="BL206" s="51"/>
      <c r="BM206" s="51"/>
      <c r="BN206" s="51"/>
      <c r="BO206" s="51"/>
      <c r="BP206" s="59"/>
      <c r="BQ206" s="51"/>
      <c r="BR206" s="51"/>
      <c r="BS206" s="60"/>
      <c r="BT206" s="59"/>
      <c r="BU206" s="59"/>
      <c r="BV206" s="51"/>
      <c r="BW206" s="51"/>
      <c r="BX206" s="60"/>
      <c r="BY206" s="51"/>
      <c r="BZ206" s="60"/>
      <c r="CA206" s="51"/>
      <c r="CB206" s="51"/>
      <c r="CC206" s="61"/>
      <c r="CD206" s="61"/>
      <c r="CE206" s="60"/>
      <c r="CF206" s="51"/>
      <c r="CG206" s="51"/>
      <c r="CH206" s="51"/>
      <c r="CI206" s="51"/>
      <c r="CJ206" s="60"/>
      <c r="CK206" s="51"/>
      <c r="CL206" s="51"/>
      <c r="CM206" s="60"/>
      <c r="CN206" s="60"/>
      <c r="CO206" s="60"/>
      <c r="CP206" s="51"/>
      <c r="CQ206" s="60"/>
      <c r="CR206" s="60"/>
      <c r="CS206" s="51"/>
      <c r="CT206" s="60"/>
      <c r="CU206" s="51"/>
      <c r="CV206" s="51"/>
      <c r="CW206" s="51"/>
      <c r="CX206" s="51"/>
      <c r="CY206" s="60"/>
      <c r="CZ206" s="60"/>
      <c r="DA206" s="60"/>
      <c r="DB206" s="60"/>
      <c r="DC206" s="54"/>
    </row>
    <row x14ac:dyDescent="0.25" r="207" customHeight="1" ht="18">
      <c r="A207" s="50"/>
      <c r="B207" s="50"/>
      <c r="C207" s="51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4"/>
      <c r="P207" s="51"/>
      <c r="Q207" s="51"/>
      <c r="R207" s="51"/>
      <c r="S207" s="54"/>
      <c r="T207" s="51"/>
      <c r="U207" s="51"/>
      <c r="V207" s="51"/>
      <c r="W207" s="54"/>
      <c r="X207" s="51"/>
      <c r="Y207" s="51"/>
      <c r="Z207" s="51"/>
      <c r="AA207" s="54"/>
      <c r="AB207" s="51"/>
      <c r="AC207" s="51"/>
      <c r="AD207" s="51"/>
      <c r="AE207" s="54"/>
      <c r="AF207" s="51"/>
      <c r="AG207" s="51"/>
      <c r="AH207" s="51"/>
      <c r="AI207" s="54"/>
      <c r="AJ207" s="51"/>
      <c r="AK207" s="51"/>
      <c r="AL207" s="51"/>
      <c r="AM207" s="54"/>
      <c r="AN207" s="51"/>
      <c r="AO207" s="51"/>
      <c r="AP207" s="51"/>
      <c r="AQ207" s="54"/>
      <c r="AR207" s="51"/>
      <c r="AS207" s="51"/>
      <c r="AT207" s="51"/>
      <c r="AU207" s="54"/>
      <c r="AV207" s="51"/>
      <c r="AW207" s="51"/>
      <c r="AX207" s="51"/>
      <c r="AY207" s="54"/>
      <c r="AZ207" s="51"/>
      <c r="BA207" s="51"/>
      <c r="BB207" s="51"/>
      <c r="BC207" s="54"/>
      <c r="BD207" s="51"/>
      <c r="BE207" s="51"/>
      <c r="BF207" s="51"/>
      <c r="BG207" s="54"/>
      <c r="BH207" s="51"/>
      <c r="BI207" s="51"/>
      <c r="BJ207" s="51"/>
      <c r="BK207" s="59"/>
      <c r="BL207" s="51"/>
      <c r="BM207" s="51"/>
      <c r="BN207" s="51"/>
      <c r="BO207" s="51"/>
      <c r="BP207" s="59"/>
      <c r="BQ207" s="51"/>
      <c r="BR207" s="51"/>
      <c r="BS207" s="60"/>
      <c r="BT207" s="59"/>
      <c r="BU207" s="59"/>
      <c r="BV207" s="51"/>
      <c r="BW207" s="51"/>
      <c r="BX207" s="60"/>
      <c r="BY207" s="51"/>
      <c r="BZ207" s="60"/>
      <c r="CA207" s="51"/>
      <c r="CB207" s="51"/>
      <c r="CC207" s="61"/>
      <c r="CD207" s="61"/>
      <c r="CE207" s="60"/>
      <c r="CF207" s="51"/>
      <c r="CG207" s="51"/>
      <c r="CH207" s="51"/>
      <c r="CI207" s="51"/>
      <c r="CJ207" s="60"/>
      <c r="CK207" s="51"/>
      <c r="CL207" s="51"/>
      <c r="CM207" s="60"/>
      <c r="CN207" s="60"/>
      <c r="CO207" s="60"/>
      <c r="CP207" s="51"/>
      <c r="CQ207" s="60"/>
      <c r="CR207" s="60"/>
      <c r="CS207" s="51"/>
      <c r="CT207" s="60"/>
      <c r="CU207" s="51"/>
      <c r="CV207" s="51"/>
      <c r="CW207" s="51"/>
      <c r="CX207" s="51"/>
      <c r="CY207" s="60"/>
      <c r="CZ207" s="60"/>
      <c r="DA207" s="60"/>
      <c r="DB207" s="60"/>
      <c r="DC207" s="54"/>
    </row>
    <row x14ac:dyDescent="0.25" r="208" customHeight="1" ht="18">
      <c r="A208" s="50"/>
      <c r="B208" s="50"/>
      <c r="C208" s="51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4"/>
      <c r="P208" s="51"/>
      <c r="Q208" s="51"/>
      <c r="R208" s="51"/>
      <c r="S208" s="54"/>
      <c r="T208" s="51"/>
      <c r="U208" s="51"/>
      <c r="V208" s="51"/>
      <c r="W208" s="54"/>
      <c r="X208" s="51"/>
      <c r="Y208" s="51"/>
      <c r="Z208" s="51"/>
      <c r="AA208" s="54"/>
      <c r="AB208" s="51"/>
      <c r="AC208" s="51"/>
      <c r="AD208" s="51"/>
      <c r="AE208" s="54"/>
      <c r="AF208" s="51"/>
      <c r="AG208" s="51"/>
      <c r="AH208" s="51"/>
      <c r="AI208" s="54"/>
      <c r="AJ208" s="51"/>
      <c r="AK208" s="51"/>
      <c r="AL208" s="51"/>
      <c r="AM208" s="54"/>
      <c r="AN208" s="51"/>
      <c r="AO208" s="51"/>
      <c r="AP208" s="51"/>
      <c r="AQ208" s="54"/>
      <c r="AR208" s="51"/>
      <c r="AS208" s="51"/>
      <c r="AT208" s="51"/>
      <c r="AU208" s="54"/>
      <c r="AV208" s="51"/>
      <c r="AW208" s="51"/>
      <c r="AX208" s="51"/>
      <c r="AY208" s="54"/>
      <c r="AZ208" s="51"/>
      <c r="BA208" s="51"/>
      <c r="BB208" s="51"/>
      <c r="BC208" s="54"/>
      <c r="BD208" s="51"/>
      <c r="BE208" s="51"/>
      <c r="BF208" s="51"/>
      <c r="BG208" s="54"/>
      <c r="BH208" s="51"/>
      <c r="BI208" s="51"/>
      <c r="BJ208" s="51"/>
      <c r="BK208" s="59"/>
      <c r="BL208" s="51"/>
      <c r="BM208" s="51"/>
      <c r="BN208" s="51"/>
      <c r="BO208" s="51"/>
      <c r="BP208" s="59"/>
      <c r="BQ208" s="51"/>
      <c r="BR208" s="51"/>
      <c r="BS208" s="60"/>
      <c r="BT208" s="59"/>
      <c r="BU208" s="59"/>
      <c r="BV208" s="51"/>
      <c r="BW208" s="51"/>
      <c r="BX208" s="60"/>
      <c r="BY208" s="51"/>
      <c r="BZ208" s="60"/>
      <c r="CA208" s="51"/>
      <c r="CB208" s="51"/>
      <c r="CC208" s="61"/>
      <c r="CD208" s="61"/>
      <c r="CE208" s="60"/>
      <c r="CF208" s="51"/>
      <c r="CG208" s="51"/>
      <c r="CH208" s="51"/>
      <c r="CI208" s="51"/>
      <c r="CJ208" s="60"/>
      <c r="CK208" s="51"/>
      <c r="CL208" s="51"/>
      <c r="CM208" s="60"/>
      <c r="CN208" s="60"/>
      <c r="CO208" s="60"/>
      <c r="CP208" s="51"/>
      <c r="CQ208" s="60"/>
      <c r="CR208" s="60"/>
      <c r="CS208" s="51"/>
      <c r="CT208" s="60"/>
      <c r="CU208" s="51"/>
      <c r="CV208" s="51"/>
      <c r="CW208" s="51"/>
      <c r="CX208" s="51"/>
      <c r="CY208" s="60"/>
      <c r="CZ208" s="60"/>
      <c r="DA208" s="60"/>
      <c r="DB208" s="60"/>
      <c r="DC208" s="54"/>
    </row>
    <row x14ac:dyDescent="0.25" r="209" customHeight="1" ht="18">
      <c r="A209" s="50"/>
      <c r="B209" s="50"/>
      <c r="C209" s="51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4"/>
      <c r="P209" s="51"/>
      <c r="Q209" s="51"/>
      <c r="R209" s="51"/>
      <c r="S209" s="54"/>
      <c r="T209" s="51"/>
      <c r="U209" s="51"/>
      <c r="V209" s="51"/>
      <c r="W209" s="54"/>
      <c r="X209" s="51"/>
      <c r="Y209" s="51"/>
      <c r="Z209" s="51"/>
      <c r="AA209" s="54"/>
      <c r="AB209" s="51"/>
      <c r="AC209" s="51"/>
      <c r="AD209" s="51"/>
      <c r="AE209" s="54"/>
      <c r="AF209" s="51"/>
      <c r="AG209" s="51"/>
      <c r="AH209" s="51"/>
      <c r="AI209" s="54"/>
      <c r="AJ209" s="51"/>
      <c r="AK209" s="51"/>
      <c r="AL209" s="51"/>
      <c r="AM209" s="54"/>
      <c r="AN209" s="51"/>
      <c r="AO209" s="51"/>
      <c r="AP209" s="51"/>
      <c r="AQ209" s="54"/>
      <c r="AR209" s="51"/>
      <c r="AS209" s="51"/>
      <c r="AT209" s="51"/>
      <c r="AU209" s="54"/>
      <c r="AV209" s="51"/>
      <c r="AW209" s="51"/>
      <c r="AX209" s="51"/>
      <c r="AY209" s="54"/>
      <c r="AZ209" s="51"/>
      <c r="BA209" s="51"/>
      <c r="BB209" s="51"/>
      <c r="BC209" s="54"/>
      <c r="BD209" s="51"/>
      <c r="BE209" s="51"/>
      <c r="BF209" s="51"/>
      <c r="BG209" s="54"/>
      <c r="BH209" s="51"/>
      <c r="BI209" s="51"/>
      <c r="BJ209" s="51"/>
      <c r="BK209" s="59"/>
      <c r="BL209" s="51"/>
      <c r="BM209" s="51"/>
      <c r="BN209" s="51"/>
      <c r="BO209" s="51"/>
      <c r="BP209" s="59"/>
      <c r="BQ209" s="51"/>
      <c r="BR209" s="51"/>
      <c r="BS209" s="60"/>
      <c r="BT209" s="59"/>
      <c r="BU209" s="59"/>
      <c r="BV209" s="51"/>
      <c r="BW209" s="51"/>
      <c r="BX209" s="60"/>
      <c r="BY209" s="51"/>
      <c r="BZ209" s="60"/>
      <c r="CA209" s="51"/>
      <c r="CB209" s="51"/>
      <c r="CC209" s="61"/>
      <c r="CD209" s="61"/>
      <c r="CE209" s="60"/>
      <c r="CF209" s="51"/>
      <c r="CG209" s="51"/>
      <c r="CH209" s="51"/>
      <c r="CI209" s="51"/>
      <c r="CJ209" s="60"/>
      <c r="CK209" s="51"/>
      <c r="CL209" s="51"/>
      <c r="CM209" s="60"/>
      <c r="CN209" s="60"/>
      <c r="CO209" s="60"/>
      <c r="CP209" s="51"/>
      <c r="CQ209" s="60"/>
      <c r="CR209" s="60"/>
      <c r="CS209" s="51"/>
      <c r="CT209" s="60"/>
      <c r="CU209" s="51"/>
      <c r="CV209" s="51"/>
      <c r="CW209" s="51"/>
      <c r="CX209" s="51"/>
      <c r="CY209" s="60"/>
      <c r="CZ209" s="60"/>
      <c r="DA209" s="60"/>
      <c r="DB209" s="60"/>
      <c r="DC209" s="54"/>
    </row>
    <row x14ac:dyDescent="0.25" r="210" customHeight="1" ht="18">
      <c r="A210" s="50"/>
      <c r="B210" s="50"/>
      <c r="C210" s="51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4"/>
      <c r="P210" s="51"/>
      <c r="Q210" s="51"/>
      <c r="R210" s="51"/>
      <c r="S210" s="54"/>
      <c r="T210" s="51"/>
      <c r="U210" s="51"/>
      <c r="V210" s="51"/>
      <c r="W210" s="54"/>
      <c r="X210" s="51"/>
      <c r="Y210" s="51"/>
      <c r="Z210" s="51"/>
      <c r="AA210" s="54"/>
      <c r="AB210" s="51"/>
      <c r="AC210" s="51"/>
      <c r="AD210" s="51"/>
      <c r="AE210" s="54"/>
      <c r="AF210" s="51"/>
      <c r="AG210" s="51"/>
      <c r="AH210" s="51"/>
      <c r="AI210" s="54"/>
      <c r="AJ210" s="51"/>
      <c r="AK210" s="51"/>
      <c r="AL210" s="51"/>
      <c r="AM210" s="54"/>
      <c r="AN210" s="51"/>
      <c r="AO210" s="51"/>
      <c r="AP210" s="51"/>
      <c r="AQ210" s="54"/>
      <c r="AR210" s="51"/>
      <c r="AS210" s="51"/>
      <c r="AT210" s="51"/>
      <c r="AU210" s="54"/>
      <c r="AV210" s="51"/>
      <c r="AW210" s="51"/>
      <c r="AX210" s="51"/>
      <c r="AY210" s="54"/>
      <c r="AZ210" s="51"/>
      <c r="BA210" s="51"/>
      <c r="BB210" s="51"/>
      <c r="BC210" s="54"/>
      <c r="BD210" s="51"/>
      <c r="BE210" s="51"/>
      <c r="BF210" s="51"/>
      <c r="BG210" s="54"/>
      <c r="BH210" s="51"/>
      <c r="BI210" s="51"/>
      <c r="BJ210" s="51"/>
      <c r="BK210" s="59"/>
      <c r="BL210" s="51"/>
      <c r="BM210" s="51"/>
      <c r="BN210" s="51"/>
      <c r="BO210" s="51"/>
      <c r="BP210" s="59"/>
      <c r="BQ210" s="51"/>
      <c r="BR210" s="51"/>
      <c r="BS210" s="60"/>
      <c r="BT210" s="59"/>
      <c r="BU210" s="59"/>
      <c r="BV210" s="51"/>
      <c r="BW210" s="51"/>
      <c r="BX210" s="60"/>
      <c r="BY210" s="51"/>
      <c r="BZ210" s="60"/>
      <c r="CA210" s="51"/>
      <c r="CB210" s="51"/>
      <c r="CC210" s="61"/>
      <c r="CD210" s="61"/>
      <c r="CE210" s="60"/>
      <c r="CF210" s="51"/>
      <c r="CG210" s="51"/>
      <c r="CH210" s="51"/>
      <c r="CI210" s="51"/>
      <c r="CJ210" s="60"/>
      <c r="CK210" s="51"/>
      <c r="CL210" s="51"/>
      <c r="CM210" s="60"/>
      <c r="CN210" s="60"/>
      <c r="CO210" s="60"/>
      <c r="CP210" s="51"/>
      <c r="CQ210" s="60"/>
      <c r="CR210" s="60"/>
      <c r="CS210" s="51"/>
      <c r="CT210" s="60"/>
      <c r="CU210" s="51"/>
      <c r="CV210" s="51"/>
      <c r="CW210" s="51"/>
      <c r="CX210" s="51"/>
      <c r="CY210" s="60"/>
      <c r="CZ210" s="60"/>
      <c r="DA210" s="60"/>
      <c r="DB210" s="60"/>
      <c r="DC210" s="54"/>
    </row>
    <row x14ac:dyDescent="0.25" r="211" customHeight="1" ht="18">
      <c r="A211" s="50"/>
      <c r="B211" s="50"/>
      <c r="C211" s="51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4"/>
      <c r="P211" s="51"/>
      <c r="Q211" s="51"/>
      <c r="R211" s="51"/>
      <c r="S211" s="54"/>
      <c r="T211" s="51"/>
      <c r="U211" s="51"/>
      <c r="V211" s="51"/>
      <c r="W211" s="54"/>
      <c r="X211" s="51"/>
      <c r="Y211" s="51"/>
      <c r="Z211" s="51"/>
      <c r="AA211" s="54"/>
      <c r="AB211" s="51"/>
      <c r="AC211" s="51"/>
      <c r="AD211" s="51"/>
      <c r="AE211" s="54"/>
      <c r="AF211" s="51"/>
      <c r="AG211" s="51"/>
      <c r="AH211" s="51"/>
      <c r="AI211" s="54"/>
      <c r="AJ211" s="51"/>
      <c r="AK211" s="51"/>
      <c r="AL211" s="51"/>
      <c r="AM211" s="54"/>
      <c r="AN211" s="51"/>
      <c r="AO211" s="51"/>
      <c r="AP211" s="51"/>
      <c r="AQ211" s="54"/>
      <c r="AR211" s="51"/>
      <c r="AS211" s="51"/>
      <c r="AT211" s="51"/>
      <c r="AU211" s="54"/>
      <c r="AV211" s="51"/>
      <c r="AW211" s="51"/>
      <c r="AX211" s="51"/>
      <c r="AY211" s="54"/>
      <c r="AZ211" s="51"/>
      <c r="BA211" s="51"/>
      <c r="BB211" s="51"/>
      <c r="BC211" s="54"/>
      <c r="BD211" s="51"/>
      <c r="BE211" s="51"/>
      <c r="BF211" s="51"/>
      <c r="BG211" s="54"/>
      <c r="BH211" s="51"/>
      <c r="BI211" s="51"/>
      <c r="BJ211" s="51"/>
      <c r="BK211" s="59"/>
      <c r="BL211" s="51"/>
      <c r="BM211" s="51"/>
      <c r="BN211" s="51"/>
      <c r="BO211" s="51"/>
      <c r="BP211" s="59"/>
      <c r="BQ211" s="51"/>
      <c r="BR211" s="51"/>
      <c r="BS211" s="60"/>
      <c r="BT211" s="59"/>
      <c r="BU211" s="59"/>
      <c r="BV211" s="51"/>
      <c r="BW211" s="51"/>
      <c r="BX211" s="60"/>
      <c r="BY211" s="51"/>
      <c r="BZ211" s="60"/>
      <c r="CA211" s="51"/>
      <c r="CB211" s="51"/>
      <c r="CC211" s="61"/>
      <c r="CD211" s="61"/>
      <c r="CE211" s="60"/>
      <c r="CF211" s="51"/>
      <c r="CG211" s="51"/>
      <c r="CH211" s="51"/>
      <c r="CI211" s="51"/>
      <c r="CJ211" s="60"/>
      <c r="CK211" s="51"/>
      <c r="CL211" s="51"/>
      <c r="CM211" s="60"/>
      <c r="CN211" s="60"/>
      <c r="CO211" s="60"/>
      <c r="CP211" s="51"/>
      <c r="CQ211" s="60"/>
      <c r="CR211" s="60"/>
      <c r="CS211" s="51"/>
      <c r="CT211" s="60"/>
      <c r="CU211" s="51"/>
      <c r="CV211" s="51"/>
      <c r="CW211" s="51"/>
      <c r="CX211" s="51"/>
      <c r="CY211" s="60"/>
      <c r="CZ211" s="60"/>
      <c r="DA211" s="60"/>
      <c r="DB211" s="60"/>
      <c r="DC211" s="54"/>
    </row>
    <row x14ac:dyDescent="0.25" r="212" customHeight="1" ht="18">
      <c r="A212" s="50"/>
      <c r="B212" s="50"/>
      <c r="C212" s="51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4"/>
      <c r="P212" s="51"/>
      <c r="Q212" s="51"/>
      <c r="R212" s="51"/>
      <c r="S212" s="54"/>
      <c r="T212" s="51"/>
      <c r="U212" s="51"/>
      <c r="V212" s="51"/>
      <c r="W212" s="54"/>
      <c r="X212" s="51"/>
      <c r="Y212" s="51"/>
      <c r="Z212" s="51"/>
      <c r="AA212" s="54"/>
      <c r="AB212" s="51"/>
      <c r="AC212" s="51"/>
      <c r="AD212" s="51"/>
      <c r="AE212" s="54"/>
      <c r="AF212" s="51"/>
      <c r="AG212" s="51"/>
      <c r="AH212" s="51"/>
      <c r="AI212" s="54"/>
      <c r="AJ212" s="51"/>
      <c r="AK212" s="51"/>
      <c r="AL212" s="51"/>
      <c r="AM212" s="54"/>
      <c r="AN212" s="51"/>
      <c r="AO212" s="51"/>
      <c r="AP212" s="51"/>
      <c r="AQ212" s="54"/>
      <c r="AR212" s="51"/>
      <c r="AS212" s="51"/>
      <c r="AT212" s="51"/>
      <c r="AU212" s="54"/>
      <c r="AV212" s="51"/>
      <c r="AW212" s="51"/>
      <c r="AX212" s="51"/>
      <c r="AY212" s="54"/>
      <c r="AZ212" s="51"/>
      <c r="BA212" s="51"/>
      <c r="BB212" s="51"/>
      <c r="BC212" s="54"/>
      <c r="BD212" s="51"/>
      <c r="BE212" s="51"/>
      <c r="BF212" s="51"/>
      <c r="BG212" s="54"/>
      <c r="BH212" s="51"/>
      <c r="BI212" s="51"/>
      <c r="BJ212" s="51"/>
      <c r="BK212" s="59"/>
      <c r="BL212" s="51"/>
      <c r="BM212" s="51"/>
      <c r="BN212" s="51"/>
      <c r="BO212" s="51"/>
      <c r="BP212" s="59"/>
      <c r="BQ212" s="51"/>
      <c r="BR212" s="51"/>
      <c r="BS212" s="60"/>
      <c r="BT212" s="59"/>
      <c r="BU212" s="59"/>
      <c r="BV212" s="51"/>
      <c r="BW212" s="51"/>
      <c r="BX212" s="60"/>
      <c r="BY212" s="51"/>
      <c r="BZ212" s="60"/>
      <c r="CA212" s="51"/>
      <c r="CB212" s="51"/>
      <c r="CC212" s="61"/>
      <c r="CD212" s="61"/>
      <c r="CE212" s="60"/>
      <c r="CF212" s="51"/>
      <c r="CG212" s="51"/>
      <c r="CH212" s="51"/>
      <c r="CI212" s="51"/>
      <c r="CJ212" s="60"/>
      <c r="CK212" s="51"/>
      <c r="CL212" s="51"/>
      <c r="CM212" s="60"/>
      <c r="CN212" s="60"/>
      <c r="CO212" s="60"/>
      <c r="CP212" s="51"/>
      <c r="CQ212" s="60"/>
      <c r="CR212" s="60"/>
      <c r="CS212" s="51"/>
      <c r="CT212" s="60"/>
      <c r="CU212" s="51"/>
      <c r="CV212" s="51"/>
      <c r="CW212" s="51"/>
      <c r="CX212" s="51"/>
      <c r="CY212" s="60"/>
      <c r="CZ212" s="60"/>
      <c r="DA212" s="60"/>
      <c r="DB212" s="60"/>
      <c r="DC212" s="54"/>
    </row>
    <row x14ac:dyDescent="0.25" r="213" customHeight="1" ht="18">
      <c r="A213" s="50"/>
      <c r="B213" s="50"/>
      <c r="C213" s="51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4"/>
      <c r="P213" s="51"/>
      <c r="Q213" s="51"/>
      <c r="R213" s="51"/>
      <c r="S213" s="54"/>
      <c r="T213" s="51"/>
      <c r="U213" s="51"/>
      <c r="V213" s="51"/>
      <c r="W213" s="54"/>
      <c r="X213" s="51"/>
      <c r="Y213" s="51"/>
      <c r="Z213" s="51"/>
      <c r="AA213" s="54"/>
      <c r="AB213" s="51"/>
      <c r="AC213" s="51"/>
      <c r="AD213" s="51"/>
      <c r="AE213" s="54"/>
      <c r="AF213" s="51"/>
      <c r="AG213" s="51"/>
      <c r="AH213" s="51"/>
      <c r="AI213" s="54"/>
      <c r="AJ213" s="51"/>
      <c r="AK213" s="51"/>
      <c r="AL213" s="51"/>
      <c r="AM213" s="54"/>
      <c r="AN213" s="51"/>
      <c r="AO213" s="51"/>
      <c r="AP213" s="51"/>
      <c r="AQ213" s="54"/>
      <c r="AR213" s="51"/>
      <c r="AS213" s="51"/>
      <c r="AT213" s="51"/>
      <c r="AU213" s="54"/>
      <c r="AV213" s="51"/>
      <c r="AW213" s="51"/>
      <c r="AX213" s="51"/>
      <c r="AY213" s="54"/>
      <c r="AZ213" s="51"/>
      <c r="BA213" s="51"/>
      <c r="BB213" s="51"/>
      <c r="BC213" s="54"/>
      <c r="BD213" s="51"/>
      <c r="BE213" s="51"/>
      <c r="BF213" s="51"/>
      <c r="BG213" s="54"/>
      <c r="BH213" s="51"/>
      <c r="BI213" s="51"/>
      <c r="BJ213" s="51"/>
      <c r="BK213" s="59"/>
      <c r="BL213" s="51"/>
      <c r="BM213" s="51"/>
      <c r="BN213" s="51"/>
      <c r="BO213" s="51"/>
      <c r="BP213" s="59"/>
      <c r="BQ213" s="51"/>
      <c r="BR213" s="51"/>
      <c r="BS213" s="60"/>
      <c r="BT213" s="59"/>
      <c r="BU213" s="59"/>
      <c r="BV213" s="51"/>
      <c r="BW213" s="51"/>
      <c r="BX213" s="60"/>
      <c r="BY213" s="51"/>
      <c r="BZ213" s="60"/>
      <c r="CA213" s="51"/>
      <c r="CB213" s="51"/>
      <c r="CC213" s="61"/>
      <c r="CD213" s="61"/>
      <c r="CE213" s="60"/>
      <c r="CF213" s="51"/>
      <c r="CG213" s="51"/>
      <c r="CH213" s="51"/>
      <c r="CI213" s="51"/>
      <c r="CJ213" s="60"/>
      <c r="CK213" s="51"/>
      <c r="CL213" s="51"/>
      <c r="CM213" s="60"/>
      <c r="CN213" s="60"/>
      <c r="CO213" s="60"/>
      <c r="CP213" s="51"/>
      <c r="CQ213" s="60"/>
      <c r="CR213" s="60"/>
      <c r="CS213" s="51"/>
      <c r="CT213" s="60"/>
      <c r="CU213" s="51"/>
      <c r="CV213" s="51"/>
      <c r="CW213" s="51"/>
      <c r="CX213" s="51"/>
      <c r="CY213" s="60"/>
      <c r="CZ213" s="60"/>
      <c r="DA213" s="60"/>
      <c r="DB213" s="60"/>
      <c r="DC213" s="54"/>
    </row>
    <row x14ac:dyDescent="0.25" r="214" customHeight="1" ht="18">
      <c r="A214" s="50"/>
      <c r="B214" s="50"/>
      <c r="C214" s="51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4"/>
      <c r="P214" s="51"/>
      <c r="Q214" s="51"/>
      <c r="R214" s="51"/>
      <c r="S214" s="54"/>
      <c r="T214" s="51"/>
      <c r="U214" s="51"/>
      <c r="V214" s="51"/>
      <c r="W214" s="54"/>
      <c r="X214" s="51"/>
      <c r="Y214" s="51"/>
      <c r="Z214" s="51"/>
      <c r="AA214" s="54"/>
      <c r="AB214" s="51"/>
      <c r="AC214" s="51"/>
      <c r="AD214" s="51"/>
      <c r="AE214" s="54"/>
      <c r="AF214" s="51"/>
      <c r="AG214" s="51"/>
      <c r="AH214" s="51"/>
      <c r="AI214" s="54"/>
      <c r="AJ214" s="51"/>
      <c r="AK214" s="51"/>
      <c r="AL214" s="51"/>
      <c r="AM214" s="54"/>
      <c r="AN214" s="51"/>
      <c r="AO214" s="51"/>
      <c r="AP214" s="51"/>
      <c r="AQ214" s="54"/>
      <c r="AR214" s="51"/>
      <c r="AS214" s="51"/>
      <c r="AT214" s="51"/>
      <c r="AU214" s="54"/>
      <c r="AV214" s="51"/>
      <c r="AW214" s="51"/>
      <c r="AX214" s="51"/>
      <c r="AY214" s="54"/>
      <c r="AZ214" s="51"/>
      <c r="BA214" s="51"/>
      <c r="BB214" s="51"/>
      <c r="BC214" s="54"/>
      <c r="BD214" s="51"/>
      <c r="BE214" s="51"/>
      <c r="BF214" s="51"/>
      <c r="BG214" s="54"/>
      <c r="BH214" s="51"/>
      <c r="BI214" s="51"/>
      <c r="BJ214" s="51"/>
      <c r="BK214" s="59"/>
      <c r="BL214" s="51"/>
      <c r="BM214" s="51"/>
      <c r="BN214" s="51"/>
      <c r="BO214" s="51"/>
      <c r="BP214" s="59"/>
      <c r="BQ214" s="51"/>
      <c r="BR214" s="51"/>
      <c r="BS214" s="60"/>
      <c r="BT214" s="59"/>
      <c r="BU214" s="59"/>
      <c r="BV214" s="51"/>
      <c r="BW214" s="51"/>
      <c r="BX214" s="60"/>
      <c r="BY214" s="51"/>
      <c r="BZ214" s="60"/>
      <c r="CA214" s="51"/>
      <c r="CB214" s="51"/>
      <c r="CC214" s="61"/>
      <c r="CD214" s="61"/>
      <c r="CE214" s="60"/>
      <c r="CF214" s="51"/>
      <c r="CG214" s="51"/>
      <c r="CH214" s="51"/>
      <c r="CI214" s="51"/>
      <c r="CJ214" s="60"/>
      <c r="CK214" s="51"/>
      <c r="CL214" s="51"/>
      <c r="CM214" s="60"/>
      <c r="CN214" s="60"/>
      <c r="CO214" s="60"/>
      <c r="CP214" s="51"/>
      <c r="CQ214" s="60"/>
      <c r="CR214" s="60"/>
      <c r="CS214" s="51"/>
      <c r="CT214" s="60"/>
      <c r="CU214" s="51"/>
      <c r="CV214" s="51"/>
      <c r="CW214" s="51"/>
      <c r="CX214" s="51"/>
      <c r="CY214" s="60"/>
      <c r="CZ214" s="60"/>
      <c r="DA214" s="60"/>
      <c r="DB214" s="60"/>
      <c r="DC214" s="54"/>
    </row>
    <row x14ac:dyDescent="0.25" r="215" customHeight="1" ht="18">
      <c r="A215" s="50"/>
      <c r="B215" s="50"/>
      <c r="C215" s="51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4"/>
      <c r="P215" s="51"/>
      <c r="Q215" s="51"/>
      <c r="R215" s="51"/>
      <c r="S215" s="54"/>
      <c r="T215" s="51"/>
      <c r="U215" s="51"/>
      <c r="V215" s="51"/>
      <c r="W215" s="54"/>
      <c r="X215" s="51"/>
      <c r="Y215" s="51"/>
      <c r="Z215" s="51"/>
      <c r="AA215" s="54"/>
      <c r="AB215" s="51"/>
      <c r="AC215" s="51"/>
      <c r="AD215" s="51"/>
      <c r="AE215" s="54"/>
      <c r="AF215" s="51"/>
      <c r="AG215" s="51"/>
      <c r="AH215" s="51"/>
      <c r="AI215" s="54"/>
      <c r="AJ215" s="51"/>
      <c r="AK215" s="51"/>
      <c r="AL215" s="51"/>
      <c r="AM215" s="54"/>
      <c r="AN215" s="51"/>
      <c r="AO215" s="51"/>
      <c r="AP215" s="51"/>
      <c r="AQ215" s="54"/>
      <c r="AR215" s="51"/>
      <c r="AS215" s="51"/>
      <c r="AT215" s="51"/>
      <c r="AU215" s="54"/>
      <c r="AV215" s="51"/>
      <c r="AW215" s="51"/>
      <c r="AX215" s="51"/>
      <c r="AY215" s="54"/>
      <c r="AZ215" s="51"/>
      <c r="BA215" s="51"/>
      <c r="BB215" s="51"/>
      <c r="BC215" s="54"/>
      <c r="BD215" s="51"/>
      <c r="BE215" s="51"/>
      <c r="BF215" s="51"/>
      <c r="BG215" s="54"/>
      <c r="BH215" s="51"/>
      <c r="BI215" s="51"/>
      <c r="BJ215" s="51"/>
      <c r="BK215" s="59"/>
      <c r="BL215" s="51"/>
      <c r="BM215" s="51"/>
      <c r="BN215" s="51"/>
      <c r="BO215" s="51"/>
      <c r="BP215" s="59"/>
      <c r="BQ215" s="51"/>
      <c r="BR215" s="51"/>
      <c r="BS215" s="60"/>
      <c r="BT215" s="59"/>
      <c r="BU215" s="59"/>
      <c r="BV215" s="51"/>
      <c r="BW215" s="51"/>
      <c r="BX215" s="60"/>
      <c r="BY215" s="51"/>
      <c r="BZ215" s="60"/>
      <c r="CA215" s="51"/>
      <c r="CB215" s="51"/>
      <c r="CC215" s="61"/>
      <c r="CD215" s="61"/>
      <c r="CE215" s="60"/>
      <c r="CF215" s="51"/>
      <c r="CG215" s="51"/>
      <c r="CH215" s="51"/>
      <c r="CI215" s="51"/>
      <c r="CJ215" s="60"/>
      <c r="CK215" s="51"/>
      <c r="CL215" s="51"/>
      <c r="CM215" s="60"/>
      <c r="CN215" s="60"/>
      <c r="CO215" s="60"/>
      <c r="CP215" s="51"/>
      <c r="CQ215" s="60"/>
      <c r="CR215" s="60"/>
      <c r="CS215" s="51"/>
      <c r="CT215" s="60"/>
      <c r="CU215" s="51"/>
      <c r="CV215" s="51"/>
      <c r="CW215" s="51"/>
      <c r="CX215" s="51"/>
      <c r="CY215" s="60"/>
      <c r="CZ215" s="60"/>
      <c r="DA215" s="60"/>
      <c r="DB215" s="60"/>
      <c r="DC215" s="54"/>
    </row>
    <row x14ac:dyDescent="0.25" r="216" customHeight="1" ht="18">
      <c r="A216" s="50"/>
      <c r="B216" s="50"/>
      <c r="C216" s="51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4"/>
      <c r="P216" s="51"/>
      <c r="Q216" s="51"/>
      <c r="R216" s="51"/>
      <c r="S216" s="54"/>
      <c r="T216" s="51"/>
      <c r="U216" s="51"/>
      <c r="V216" s="51"/>
      <c r="W216" s="54"/>
      <c r="X216" s="51"/>
      <c r="Y216" s="51"/>
      <c r="Z216" s="51"/>
      <c r="AA216" s="54"/>
      <c r="AB216" s="51"/>
      <c r="AC216" s="51"/>
      <c r="AD216" s="51"/>
      <c r="AE216" s="54"/>
      <c r="AF216" s="51"/>
      <c r="AG216" s="51"/>
      <c r="AH216" s="51"/>
      <c r="AI216" s="54"/>
      <c r="AJ216" s="51"/>
      <c r="AK216" s="51"/>
      <c r="AL216" s="51"/>
      <c r="AM216" s="54"/>
      <c r="AN216" s="51"/>
      <c r="AO216" s="51"/>
      <c r="AP216" s="51"/>
      <c r="AQ216" s="54"/>
      <c r="AR216" s="51"/>
      <c r="AS216" s="51"/>
      <c r="AT216" s="51"/>
      <c r="AU216" s="54"/>
      <c r="AV216" s="51"/>
      <c r="AW216" s="51"/>
      <c r="AX216" s="51"/>
      <c r="AY216" s="54"/>
      <c r="AZ216" s="51"/>
      <c r="BA216" s="51"/>
      <c r="BB216" s="51"/>
      <c r="BC216" s="54"/>
      <c r="BD216" s="51"/>
      <c r="BE216" s="51"/>
      <c r="BF216" s="51"/>
      <c r="BG216" s="54"/>
      <c r="BH216" s="51"/>
      <c r="BI216" s="51"/>
      <c r="BJ216" s="51"/>
      <c r="BK216" s="59"/>
      <c r="BL216" s="51"/>
      <c r="BM216" s="51"/>
      <c r="BN216" s="51"/>
      <c r="BO216" s="51"/>
      <c r="BP216" s="59"/>
      <c r="BQ216" s="51"/>
      <c r="BR216" s="51"/>
      <c r="BS216" s="60"/>
      <c r="BT216" s="59"/>
      <c r="BU216" s="59"/>
      <c r="BV216" s="51"/>
      <c r="BW216" s="51"/>
      <c r="BX216" s="60"/>
      <c r="BY216" s="51"/>
      <c r="BZ216" s="60"/>
      <c r="CA216" s="51"/>
      <c r="CB216" s="51"/>
      <c r="CC216" s="61"/>
      <c r="CD216" s="61"/>
      <c r="CE216" s="60"/>
      <c r="CF216" s="51"/>
      <c r="CG216" s="51"/>
      <c r="CH216" s="51"/>
      <c r="CI216" s="51"/>
      <c r="CJ216" s="60"/>
      <c r="CK216" s="51"/>
      <c r="CL216" s="51"/>
      <c r="CM216" s="60"/>
      <c r="CN216" s="60"/>
      <c r="CO216" s="60"/>
      <c r="CP216" s="51"/>
      <c r="CQ216" s="60"/>
      <c r="CR216" s="60"/>
      <c r="CS216" s="51"/>
      <c r="CT216" s="60"/>
      <c r="CU216" s="51"/>
      <c r="CV216" s="51"/>
      <c r="CW216" s="51"/>
      <c r="CX216" s="51"/>
      <c r="CY216" s="60"/>
      <c r="CZ216" s="60"/>
      <c r="DA216" s="60"/>
      <c r="DB216" s="60"/>
      <c r="DC216" s="54"/>
    </row>
    <row x14ac:dyDescent="0.25" r="217" customHeight="1" ht="18">
      <c r="A217" s="50"/>
      <c r="B217" s="50"/>
      <c r="C217" s="51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4"/>
      <c r="P217" s="51"/>
      <c r="Q217" s="51"/>
      <c r="R217" s="51"/>
      <c r="S217" s="54"/>
      <c r="T217" s="51"/>
      <c r="U217" s="51"/>
      <c r="V217" s="51"/>
      <c r="W217" s="54"/>
      <c r="X217" s="51"/>
      <c r="Y217" s="51"/>
      <c r="Z217" s="51"/>
      <c r="AA217" s="54"/>
      <c r="AB217" s="51"/>
      <c r="AC217" s="51"/>
      <c r="AD217" s="51"/>
      <c r="AE217" s="54"/>
      <c r="AF217" s="51"/>
      <c r="AG217" s="51"/>
      <c r="AH217" s="51"/>
      <c r="AI217" s="54"/>
      <c r="AJ217" s="51"/>
      <c r="AK217" s="51"/>
      <c r="AL217" s="51"/>
      <c r="AM217" s="54"/>
      <c r="AN217" s="51"/>
      <c r="AO217" s="51"/>
      <c r="AP217" s="51"/>
      <c r="AQ217" s="54"/>
      <c r="AR217" s="51"/>
      <c r="AS217" s="51"/>
      <c r="AT217" s="51"/>
      <c r="AU217" s="54"/>
      <c r="AV217" s="51"/>
      <c r="AW217" s="51"/>
      <c r="AX217" s="51"/>
      <c r="AY217" s="54"/>
      <c r="AZ217" s="51"/>
      <c r="BA217" s="51"/>
      <c r="BB217" s="51"/>
      <c r="BC217" s="54"/>
      <c r="BD217" s="51"/>
      <c r="BE217" s="51"/>
      <c r="BF217" s="51"/>
      <c r="BG217" s="54"/>
      <c r="BH217" s="51"/>
      <c r="BI217" s="51"/>
      <c r="BJ217" s="51"/>
      <c r="BK217" s="59"/>
      <c r="BL217" s="51"/>
      <c r="BM217" s="51"/>
      <c r="BN217" s="51"/>
      <c r="BO217" s="51"/>
      <c r="BP217" s="59"/>
      <c r="BQ217" s="51"/>
      <c r="BR217" s="51"/>
      <c r="BS217" s="60"/>
      <c r="BT217" s="59"/>
      <c r="BU217" s="59"/>
      <c r="BV217" s="51"/>
      <c r="BW217" s="51"/>
      <c r="BX217" s="60"/>
      <c r="BY217" s="51"/>
      <c r="BZ217" s="60"/>
      <c r="CA217" s="51"/>
      <c r="CB217" s="51"/>
      <c r="CC217" s="61"/>
      <c r="CD217" s="61"/>
      <c r="CE217" s="60"/>
      <c r="CF217" s="51"/>
      <c r="CG217" s="51"/>
      <c r="CH217" s="51"/>
      <c r="CI217" s="51"/>
      <c r="CJ217" s="60"/>
      <c r="CK217" s="51"/>
      <c r="CL217" s="51"/>
      <c r="CM217" s="60"/>
      <c r="CN217" s="60"/>
      <c r="CO217" s="60"/>
      <c r="CP217" s="51"/>
      <c r="CQ217" s="60"/>
      <c r="CR217" s="60"/>
      <c r="CS217" s="51"/>
      <c r="CT217" s="60"/>
      <c r="CU217" s="51"/>
      <c r="CV217" s="51"/>
      <c r="CW217" s="51"/>
      <c r="CX217" s="51"/>
      <c r="CY217" s="60"/>
      <c r="CZ217" s="60"/>
      <c r="DA217" s="60"/>
      <c r="DB217" s="60"/>
      <c r="DC217" s="54"/>
    </row>
    <row x14ac:dyDescent="0.25" r="218" customHeight="1" ht="18">
      <c r="A218" s="50"/>
      <c r="B218" s="50"/>
      <c r="C218" s="51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4"/>
      <c r="P218" s="51"/>
      <c r="Q218" s="51"/>
      <c r="R218" s="51"/>
      <c r="S218" s="54"/>
      <c r="T218" s="51"/>
      <c r="U218" s="51"/>
      <c r="V218" s="51"/>
      <c r="W218" s="54"/>
      <c r="X218" s="51"/>
      <c r="Y218" s="51"/>
      <c r="Z218" s="51"/>
      <c r="AA218" s="54"/>
      <c r="AB218" s="51"/>
      <c r="AC218" s="51"/>
      <c r="AD218" s="51"/>
      <c r="AE218" s="54"/>
      <c r="AF218" s="51"/>
      <c r="AG218" s="51"/>
      <c r="AH218" s="51"/>
      <c r="AI218" s="54"/>
      <c r="AJ218" s="51"/>
      <c r="AK218" s="51"/>
      <c r="AL218" s="51"/>
      <c r="AM218" s="54"/>
      <c r="AN218" s="51"/>
      <c r="AO218" s="51"/>
      <c r="AP218" s="51"/>
      <c r="AQ218" s="54"/>
      <c r="AR218" s="51"/>
      <c r="AS218" s="51"/>
      <c r="AT218" s="51"/>
      <c r="AU218" s="54"/>
      <c r="AV218" s="51"/>
      <c r="AW218" s="51"/>
      <c r="AX218" s="51"/>
      <c r="AY218" s="54"/>
      <c r="AZ218" s="51"/>
      <c r="BA218" s="51"/>
      <c r="BB218" s="51"/>
      <c r="BC218" s="54"/>
      <c r="BD218" s="51"/>
      <c r="BE218" s="51"/>
      <c r="BF218" s="51"/>
      <c r="BG218" s="54"/>
      <c r="BH218" s="51"/>
      <c r="BI218" s="51"/>
      <c r="BJ218" s="51"/>
      <c r="BK218" s="59"/>
      <c r="BL218" s="51"/>
      <c r="BM218" s="51"/>
      <c r="BN218" s="51"/>
      <c r="BO218" s="51"/>
      <c r="BP218" s="59"/>
      <c r="BQ218" s="51"/>
      <c r="BR218" s="51"/>
      <c r="BS218" s="60"/>
      <c r="BT218" s="59"/>
      <c r="BU218" s="59"/>
      <c r="BV218" s="51"/>
      <c r="BW218" s="51"/>
      <c r="BX218" s="60"/>
      <c r="BY218" s="51"/>
      <c r="BZ218" s="60"/>
      <c r="CA218" s="51"/>
      <c r="CB218" s="51"/>
      <c r="CC218" s="61"/>
      <c r="CD218" s="61"/>
      <c r="CE218" s="60"/>
      <c r="CF218" s="51"/>
      <c r="CG218" s="51"/>
      <c r="CH218" s="51"/>
      <c r="CI218" s="51"/>
      <c r="CJ218" s="60"/>
      <c r="CK218" s="51"/>
      <c r="CL218" s="51"/>
      <c r="CM218" s="60"/>
      <c r="CN218" s="60"/>
      <c r="CO218" s="60"/>
      <c r="CP218" s="51"/>
      <c r="CQ218" s="60"/>
      <c r="CR218" s="60"/>
      <c r="CS218" s="51"/>
      <c r="CT218" s="60"/>
      <c r="CU218" s="51"/>
      <c r="CV218" s="51"/>
      <c r="CW218" s="51"/>
      <c r="CX218" s="51"/>
      <c r="CY218" s="60"/>
      <c r="CZ218" s="60"/>
      <c r="DA218" s="60"/>
      <c r="DB218" s="60"/>
      <c r="DC218" s="54"/>
    </row>
    <row x14ac:dyDescent="0.25" r="219" customHeight="1" ht="18">
      <c r="A219" s="50"/>
      <c r="B219" s="50"/>
      <c r="C219" s="51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4"/>
      <c r="P219" s="51"/>
      <c r="Q219" s="51"/>
      <c r="R219" s="51"/>
      <c r="S219" s="54"/>
      <c r="T219" s="51"/>
      <c r="U219" s="51"/>
      <c r="V219" s="51"/>
      <c r="W219" s="54"/>
      <c r="X219" s="51"/>
      <c r="Y219" s="51"/>
      <c r="Z219" s="51"/>
      <c r="AA219" s="54"/>
      <c r="AB219" s="51"/>
      <c r="AC219" s="51"/>
      <c r="AD219" s="51"/>
      <c r="AE219" s="54"/>
      <c r="AF219" s="51"/>
      <c r="AG219" s="51"/>
      <c r="AH219" s="51"/>
      <c r="AI219" s="54"/>
      <c r="AJ219" s="51"/>
      <c r="AK219" s="51"/>
      <c r="AL219" s="51"/>
      <c r="AM219" s="54"/>
      <c r="AN219" s="51"/>
      <c r="AO219" s="51"/>
      <c r="AP219" s="51"/>
      <c r="AQ219" s="54"/>
      <c r="AR219" s="51"/>
      <c r="AS219" s="51"/>
      <c r="AT219" s="51"/>
      <c r="AU219" s="54"/>
      <c r="AV219" s="51"/>
      <c r="AW219" s="51"/>
      <c r="AX219" s="51"/>
      <c r="AY219" s="54"/>
      <c r="AZ219" s="51"/>
      <c r="BA219" s="51"/>
      <c r="BB219" s="51"/>
      <c r="BC219" s="54"/>
      <c r="BD219" s="51"/>
      <c r="BE219" s="51"/>
      <c r="BF219" s="51"/>
      <c r="BG219" s="54"/>
      <c r="BH219" s="51"/>
      <c r="BI219" s="51"/>
      <c r="BJ219" s="51"/>
      <c r="BK219" s="59"/>
      <c r="BL219" s="51"/>
      <c r="BM219" s="51"/>
      <c r="BN219" s="51"/>
      <c r="BO219" s="51"/>
      <c r="BP219" s="59"/>
      <c r="BQ219" s="51"/>
      <c r="BR219" s="51"/>
      <c r="BS219" s="60"/>
      <c r="BT219" s="59"/>
      <c r="BU219" s="59"/>
      <c r="BV219" s="51"/>
      <c r="BW219" s="51"/>
      <c r="BX219" s="60"/>
      <c r="BY219" s="51"/>
      <c r="BZ219" s="60"/>
      <c r="CA219" s="51"/>
      <c r="CB219" s="51"/>
      <c r="CC219" s="61"/>
      <c r="CD219" s="61"/>
      <c r="CE219" s="60"/>
      <c r="CF219" s="51"/>
      <c r="CG219" s="51"/>
      <c r="CH219" s="51"/>
      <c r="CI219" s="51"/>
      <c r="CJ219" s="60"/>
      <c r="CK219" s="51"/>
      <c r="CL219" s="51"/>
      <c r="CM219" s="60"/>
      <c r="CN219" s="60"/>
      <c r="CO219" s="60"/>
      <c r="CP219" s="51"/>
      <c r="CQ219" s="60"/>
      <c r="CR219" s="60"/>
      <c r="CS219" s="51"/>
      <c r="CT219" s="60"/>
      <c r="CU219" s="51"/>
      <c r="CV219" s="51"/>
      <c r="CW219" s="51"/>
      <c r="CX219" s="51"/>
      <c r="CY219" s="60"/>
      <c r="CZ219" s="60"/>
      <c r="DA219" s="60"/>
      <c r="DB219" s="60"/>
      <c r="DC219" s="54"/>
    </row>
    <row x14ac:dyDescent="0.25" r="220" customHeight="1" ht="18">
      <c r="A220" s="50"/>
      <c r="B220" s="50"/>
      <c r="C220" s="51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4"/>
      <c r="P220" s="51"/>
      <c r="Q220" s="51"/>
      <c r="R220" s="51"/>
      <c r="S220" s="54"/>
      <c r="T220" s="51"/>
      <c r="U220" s="51"/>
      <c r="V220" s="51"/>
      <c r="W220" s="54"/>
      <c r="X220" s="51"/>
      <c r="Y220" s="51"/>
      <c r="Z220" s="51"/>
      <c r="AA220" s="54"/>
      <c r="AB220" s="51"/>
      <c r="AC220" s="51"/>
      <c r="AD220" s="51"/>
      <c r="AE220" s="54"/>
      <c r="AF220" s="51"/>
      <c r="AG220" s="51"/>
      <c r="AH220" s="51"/>
      <c r="AI220" s="54"/>
      <c r="AJ220" s="51"/>
      <c r="AK220" s="51"/>
      <c r="AL220" s="51"/>
      <c r="AM220" s="54"/>
      <c r="AN220" s="51"/>
      <c r="AO220" s="51"/>
      <c r="AP220" s="51"/>
      <c r="AQ220" s="54"/>
      <c r="AR220" s="51"/>
      <c r="AS220" s="51"/>
      <c r="AT220" s="51"/>
      <c r="AU220" s="54"/>
      <c r="AV220" s="51"/>
      <c r="AW220" s="51"/>
      <c r="AX220" s="51"/>
      <c r="AY220" s="54"/>
      <c r="AZ220" s="51"/>
      <c r="BA220" s="51"/>
      <c r="BB220" s="51"/>
      <c r="BC220" s="54"/>
      <c r="BD220" s="51"/>
      <c r="BE220" s="51"/>
      <c r="BF220" s="51"/>
      <c r="BG220" s="54"/>
      <c r="BH220" s="51"/>
      <c r="BI220" s="51"/>
      <c r="BJ220" s="51"/>
      <c r="BK220" s="59"/>
      <c r="BL220" s="51"/>
      <c r="BM220" s="51"/>
      <c r="BN220" s="51"/>
      <c r="BO220" s="51"/>
      <c r="BP220" s="59"/>
      <c r="BQ220" s="51"/>
      <c r="BR220" s="51"/>
      <c r="BS220" s="60"/>
      <c r="BT220" s="59"/>
      <c r="BU220" s="59"/>
      <c r="BV220" s="51"/>
      <c r="BW220" s="51"/>
      <c r="BX220" s="60"/>
      <c r="BY220" s="51"/>
      <c r="BZ220" s="60"/>
      <c r="CA220" s="51"/>
      <c r="CB220" s="51"/>
      <c r="CC220" s="61"/>
      <c r="CD220" s="61"/>
      <c r="CE220" s="60"/>
      <c r="CF220" s="51"/>
      <c r="CG220" s="51"/>
      <c r="CH220" s="51"/>
      <c r="CI220" s="51"/>
      <c r="CJ220" s="60"/>
      <c r="CK220" s="51"/>
      <c r="CL220" s="51"/>
      <c r="CM220" s="60"/>
      <c r="CN220" s="60"/>
      <c r="CO220" s="60"/>
      <c r="CP220" s="51"/>
      <c r="CQ220" s="60"/>
      <c r="CR220" s="60"/>
      <c r="CS220" s="51"/>
      <c r="CT220" s="60"/>
      <c r="CU220" s="51"/>
      <c r="CV220" s="51"/>
      <c r="CW220" s="51"/>
      <c r="CX220" s="51"/>
      <c r="CY220" s="60"/>
      <c r="CZ220" s="60"/>
      <c r="DA220" s="60"/>
      <c r="DB220" s="60"/>
      <c r="DC220" s="54"/>
    </row>
    <row x14ac:dyDescent="0.25" r="221" customHeight="1" ht="18">
      <c r="A221" s="50"/>
      <c r="B221" s="50"/>
      <c r="C221" s="51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4"/>
      <c r="P221" s="51"/>
      <c r="Q221" s="51"/>
      <c r="R221" s="51"/>
      <c r="S221" s="54"/>
      <c r="T221" s="51"/>
      <c r="U221" s="51"/>
      <c r="V221" s="51"/>
      <c r="W221" s="54"/>
      <c r="X221" s="51"/>
      <c r="Y221" s="51"/>
      <c r="Z221" s="51"/>
      <c r="AA221" s="54"/>
      <c r="AB221" s="51"/>
      <c r="AC221" s="51"/>
      <c r="AD221" s="51"/>
      <c r="AE221" s="54"/>
      <c r="AF221" s="51"/>
      <c r="AG221" s="51"/>
      <c r="AH221" s="51"/>
      <c r="AI221" s="54"/>
      <c r="AJ221" s="51"/>
      <c r="AK221" s="51"/>
      <c r="AL221" s="51"/>
      <c r="AM221" s="54"/>
      <c r="AN221" s="51"/>
      <c r="AO221" s="51"/>
      <c r="AP221" s="51"/>
      <c r="AQ221" s="54"/>
      <c r="AR221" s="51"/>
      <c r="AS221" s="51"/>
      <c r="AT221" s="51"/>
      <c r="AU221" s="54"/>
      <c r="AV221" s="51"/>
      <c r="AW221" s="51"/>
      <c r="AX221" s="51"/>
      <c r="AY221" s="54"/>
      <c r="AZ221" s="51"/>
      <c r="BA221" s="51"/>
      <c r="BB221" s="51"/>
      <c r="BC221" s="54"/>
      <c r="BD221" s="51"/>
      <c r="BE221" s="51"/>
      <c r="BF221" s="51"/>
      <c r="BG221" s="54"/>
      <c r="BH221" s="51"/>
      <c r="BI221" s="51"/>
      <c r="BJ221" s="51"/>
      <c r="BK221" s="59"/>
      <c r="BL221" s="51"/>
      <c r="BM221" s="51"/>
      <c r="BN221" s="51"/>
      <c r="BO221" s="51"/>
      <c r="BP221" s="59"/>
      <c r="BQ221" s="51"/>
      <c r="BR221" s="51"/>
      <c r="BS221" s="60"/>
      <c r="BT221" s="59"/>
      <c r="BU221" s="59"/>
      <c r="BV221" s="51"/>
      <c r="BW221" s="51"/>
      <c r="BX221" s="60"/>
      <c r="BY221" s="51"/>
      <c r="BZ221" s="60"/>
      <c r="CA221" s="51"/>
      <c r="CB221" s="51"/>
      <c r="CC221" s="61"/>
      <c r="CD221" s="61"/>
      <c r="CE221" s="60"/>
      <c r="CF221" s="51"/>
      <c r="CG221" s="51"/>
      <c r="CH221" s="51"/>
      <c r="CI221" s="51"/>
      <c r="CJ221" s="60"/>
      <c r="CK221" s="51"/>
      <c r="CL221" s="51"/>
      <c r="CM221" s="60"/>
      <c r="CN221" s="60"/>
      <c r="CO221" s="60"/>
      <c r="CP221" s="51"/>
      <c r="CQ221" s="60"/>
      <c r="CR221" s="60"/>
      <c r="CS221" s="51"/>
      <c r="CT221" s="60"/>
      <c r="CU221" s="51"/>
      <c r="CV221" s="51"/>
      <c r="CW221" s="51"/>
      <c r="CX221" s="51"/>
      <c r="CY221" s="60"/>
      <c r="CZ221" s="60"/>
      <c r="DA221" s="60"/>
      <c r="DB221" s="60"/>
      <c r="DC221" s="54"/>
    </row>
    <row x14ac:dyDescent="0.25" r="222" customHeight="1" ht="18">
      <c r="A222" s="50"/>
      <c r="B222" s="50"/>
      <c r="C222" s="51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4"/>
      <c r="P222" s="51"/>
      <c r="Q222" s="51"/>
      <c r="R222" s="51"/>
      <c r="S222" s="54"/>
      <c r="T222" s="51"/>
      <c r="U222" s="51"/>
      <c r="V222" s="51"/>
      <c r="W222" s="54"/>
      <c r="X222" s="51"/>
      <c r="Y222" s="51"/>
      <c r="Z222" s="51"/>
      <c r="AA222" s="54"/>
      <c r="AB222" s="51"/>
      <c r="AC222" s="51"/>
      <c r="AD222" s="51"/>
      <c r="AE222" s="54"/>
      <c r="AF222" s="51"/>
      <c r="AG222" s="51"/>
      <c r="AH222" s="51"/>
      <c r="AI222" s="54"/>
      <c r="AJ222" s="51"/>
      <c r="AK222" s="51"/>
      <c r="AL222" s="51"/>
      <c r="AM222" s="54"/>
      <c r="AN222" s="51"/>
      <c r="AO222" s="51"/>
      <c r="AP222" s="51"/>
      <c r="AQ222" s="54"/>
      <c r="AR222" s="51"/>
      <c r="AS222" s="51"/>
      <c r="AT222" s="51"/>
      <c r="AU222" s="54"/>
      <c r="AV222" s="51"/>
      <c r="AW222" s="51"/>
      <c r="AX222" s="51"/>
      <c r="AY222" s="54"/>
      <c r="AZ222" s="51"/>
      <c r="BA222" s="51"/>
      <c r="BB222" s="51"/>
      <c r="BC222" s="54"/>
      <c r="BD222" s="51"/>
      <c r="BE222" s="51"/>
      <c r="BF222" s="51"/>
      <c r="BG222" s="54"/>
      <c r="BH222" s="51"/>
      <c r="BI222" s="51"/>
      <c r="BJ222" s="51"/>
      <c r="BK222" s="59"/>
      <c r="BL222" s="51"/>
      <c r="BM222" s="51"/>
      <c r="BN222" s="51"/>
      <c r="BO222" s="51"/>
      <c r="BP222" s="59"/>
      <c r="BQ222" s="51"/>
      <c r="BR222" s="51"/>
      <c r="BS222" s="60"/>
      <c r="BT222" s="59"/>
      <c r="BU222" s="59"/>
      <c r="BV222" s="51"/>
      <c r="BW222" s="51"/>
      <c r="BX222" s="60"/>
      <c r="BY222" s="51"/>
      <c r="BZ222" s="60"/>
      <c r="CA222" s="51"/>
      <c r="CB222" s="51"/>
      <c r="CC222" s="61"/>
      <c r="CD222" s="61"/>
      <c r="CE222" s="60"/>
      <c r="CF222" s="51"/>
      <c r="CG222" s="51"/>
      <c r="CH222" s="51"/>
      <c r="CI222" s="51"/>
      <c r="CJ222" s="60"/>
      <c r="CK222" s="51"/>
      <c r="CL222" s="51"/>
      <c r="CM222" s="60"/>
      <c r="CN222" s="60"/>
      <c r="CO222" s="60"/>
      <c r="CP222" s="51"/>
      <c r="CQ222" s="60"/>
      <c r="CR222" s="60"/>
      <c r="CS222" s="51"/>
      <c r="CT222" s="60"/>
      <c r="CU222" s="51"/>
      <c r="CV222" s="51"/>
      <c r="CW222" s="51"/>
      <c r="CX222" s="51"/>
      <c r="CY222" s="60"/>
      <c r="CZ222" s="60"/>
      <c r="DA222" s="60"/>
      <c r="DB222" s="60"/>
      <c r="DC222" s="54"/>
    </row>
    <row x14ac:dyDescent="0.25" r="223" customHeight="1" ht="18">
      <c r="A223" s="50"/>
      <c r="B223" s="50"/>
      <c r="C223" s="51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4"/>
      <c r="P223" s="51"/>
      <c r="Q223" s="51"/>
      <c r="R223" s="51"/>
      <c r="S223" s="54"/>
      <c r="T223" s="51"/>
      <c r="U223" s="51"/>
      <c r="V223" s="51"/>
      <c r="W223" s="54"/>
      <c r="X223" s="51"/>
      <c r="Y223" s="51"/>
      <c r="Z223" s="51"/>
      <c r="AA223" s="54"/>
      <c r="AB223" s="51"/>
      <c r="AC223" s="51"/>
      <c r="AD223" s="51"/>
      <c r="AE223" s="54"/>
      <c r="AF223" s="51"/>
      <c r="AG223" s="51"/>
      <c r="AH223" s="51"/>
      <c r="AI223" s="54"/>
      <c r="AJ223" s="51"/>
      <c r="AK223" s="51"/>
      <c r="AL223" s="51"/>
      <c r="AM223" s="54"/>
      <c r="AN223" s="51"/>
      <c r="AO223" s="51"/>
      <c r="AP223" s="51"/>
      <c r="AQ223" s="54"/>
      <c r="AR223" s="51"/>
      <c r="AS223" s="51"/>
      <c r="AT223" s="51"/>
      <c r="AU223" s="54"/>
      <c r="AV223" s="51"/>
      <c r="AW223" s="51"/>
      <c r="AX223" s="51"/>
      <c r="AY223" s="54"/>
      <c r="AZ223" s="51"/>
      <c r="BA223" s="51"/>
      <c r="BB223" s="51"/>
      <c r="BC223" s="54"/>
      <c r="BD223" s="51"/>
      <c r="BE223" s="51"/>
      <c r="BF223" s="51"/>
      <c r="BG223" s="54"/>
      <c r="BH223" s="51"/>
      <c r="BI223" s="51"/>
      <c r="BJ223" s="51"/>
      <c r="BK223" s="59"/>
      <c r="BL223" s="51"/>
      <c r="BM223" s="51"/>
      <c r="BN223" s="51"/>
      <c r="BO223" s="51"/>
      <c r="BP223" s="59"/>
      <c r="BQ223" s="51"/>
      <c r="BR223" s="51"/>
      <c r="BS223" s="60"/>
      <c r="BT223" s="59"/>
      <c r="BU223" s="59"/>
      <c r="BV223" s="51"/>
      <c r="BW223" s="51"/>
      <c r="BX223" s="60"/>
      <c r="BY223" s="51"/>
      <c r="BZ223" s="60"/>
      <c r="CA223" s="51"/>
      <c r="CB223" s="51"/>
      <c r="CC223" s="61"/>
      <c r="CD223" s="61"/>
      <c r="CE223" s="60"/>
      <c r="CF223" s="51"/>
      <c r="CG223" s="51"/>
      <c r="CH223" s="51"/>
      <c r="CI223" s="51"/>
      <c r="CJ223" s="60"/>
      <c r="CK223" s="51"/>
      <c r="CL223" s="51"/>
      <c r="CM223" s="60"/>
      <c r="CN223" s="60"/>
      <c r="CO223" s="60"/>
      <c r="CP223" s="51"/>
      <c r="CQ223" s="60"/>
      <c r="CR223" s="60"/>
      <c r="CS223" s="51"/>
      <c r="CT223" s="60"/>
      <c r="CU223" s="51"/>
      <c r="CV223" s="51"/>
      <c r="CW223" s="51"/>
      <c r="CX223" s="51"/>
      <c r="CY223" s="60"/>
      <c r="CZ223" s="60"/>
      <c r="DA223" s="60"/>
      <c r="DB223" s="60"/>
      <c r="DC223" s="54"/>
    </row>
    <row x14ac:dyDescent="0.25" r="224" customHeight="1" ht="18">
      <c r="A224" s="50"/>
      <c r="B224" s="50"/>
      <c r="C224" s="51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4"/>
      <c r="P224" s="51"/>
      <c r="Q224" s="51"/>
      <c r="R224" s="51"/>
      <c r="S224" s="54"/>
      <c r="T224" s="51"/>
      <c r="U224" s="51"/>
      <c r="V224" s="51"/>
      <c r="W224" s="54"/>
      <c r="X224" s="51"/>
      <c r="Y224" s="51"/>
      <c r="Z224" s="51"/>
      <c r="AA224" s="54"/>
      <c r="AB224" s="51"/>
      <c r="AC224" s="51"/>
      <c r="AD224" s="51"/>
      <c r="AE224" s="54"/>
      <c r="AF224" s="51"/>
      <c r="AG224" s="51"/>
      <c r="AH224" s="51"/>
      <c r="AI224" s="54"/>
      <c r="AJ224" s="51"/>
      <c r="AK224" s="51"/>
      <c r="AL224" s="51"/>
      <c r="AM224" s="54"/>
      <c r="AN224" s="51"/>
      <c r="AO224" s="51"/>
      <c r="AP224" s="51"/>
      <c r="AQ224" s="54"/>
      <c r="AR224" s="51"/>
      <c r="AS224" s="51"/>
      <c r="AT224" s="51"/>
      <c r="AU224" s="54"/>
      <c r="AV224" s="51"/>
      <c r="AW224" s="51"/>
      <c r="AX224" s="51"/>
      <c r="AY224" s="54"/>
      <c r="AZ224" s="51"/>
      <c r="BA224" s="51"/>
      <c r="BB224" s="51"/>
      <c r="BC224" s="54"/>
      <c r="BD224" s="51"/>
      <c r="BE224" s="51"/>
      <c r="BF224" s="51"/>
      <c r="BG224" s="54"/>
      <c r="BH224" s="51"/>
      <c r="BI224" s="51"/>
      <c r="BJ224" s="51"/>
      <c r="BK224" s="59"/>
      <c r="BL224" s="51"/>
      <c r="BM224" s="51"/>
      <c r="BN224" s="51"/>
      <c r="BO224" s="51"/>
      <c r="BP224" s="59"/>
      <c r="BQ224" s="51"/>
      <c r="BR224" s="51"/>
      <c r="BS224" s="60"/>
      <c r="BT224" s="59"/>
      <c r="BU224" s="59"/>
      <c r="BV224" s="51"/>
      <c r="BW224" s="51"/>
      <c r="BX224" s="60"/>
      <c r="BY224" s="51"/>
      <c r="BZ224" s="60"/>
      <c r="CA224" s="51"/>
      <c r="CB224" s="51"/>
      <c r="CC224" s="61"/>
      <c r="CD224" s="61"/>
      <c r="CE224" s="60"/>
      <c r="CF224" s="51"/>
      <c r="CG224" s="51"/>
      <c r="CH224" s="51"/>
      <c r="CI224" s="51"/>
      <c r="CJ224" s="60"/>
      <c r="CK224" s="51"/>
      <c r="CL224" s="51"/>
      <c r="CM224" s="60"/>
      <c r="CN224" s="60"/>
      <c r="CO224" s="60"/>
      <c r="CP224" s="51"/>
      <c r="CQ224" s="60"/>
      <c r="CR224" s="60"/>
      <c r="CS224" s="51"/>
      <c r="CT224" s="60"/>
      <c r="CU224" s="51"/>
      <c r="CV224" s="51"/>
      <c r="CW224" s="51"/>
      <c r="CX224" s="51"/>
      <c r="CY224" s="60"/>
      <c r="CZ224" s="60"/>
      <c r="DA224" s="60"/>
      <c r="DB224" s="60"/>
      <c r="DC224" s="54"/>
    </row>
    <row x14ac:dyDescent="0.25" r="225" customHeight="1" ht="18">
      <c r="A225" s="50"/>
      <c r="B225" s="50"/>
      <c r="C225" s="51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4"/>
      <c r="P225" s="51"/>
      <c r="Q225" s="51"/>
      <c r="R225" s="51"/>
      <c r="S225" s="54"/>
      <c r="T225" s="51"/>
      <c r="U225" s="51"/>
      <c r="V225" s="51"/>
      <c r="W225" s="54"/>
      <c r="X225" s="51"/>
      <c r="Y225" s="51"/>
      <c r="Z225" s="51"/>
      <c r="AA225" s="54"/>
      <c r="AB225" s="51"/>
      <c r="AC225" s="51"/>
      <c r="AD225" s="51"/>
      <c r="AE225" s="54"/>
      <c r="AF225" s="51"/>
      <c r="AG225" s="51"/>
      <c r="AH225" s="51"/>
      <c r="AI225" s="54"/>
      <c r="AJ225" s="51"/>
      <c r="AK225" s="51"/>
      <c r="AL225" s="51"/>
      <c r="AM225" s="54"/>
      <c r="AN225" s="51"/>
      <c r="AO225" s="51"/>
      <c r="AP225" s="51"/>
      <c r="AQ225" s="54"/>
      <c r="AR225" s="51"/>
      <c r="AS225" s="51"/>
      <c r="AT225" s="51"/>
      <c r="AU225" s="54"/>
      <c r="AV225" s="51"/>
      <c r="AW225" s="51"/>
      <c r="AX225" s="51"/>
      <c r="AY225" s="54"/>
      <c r="AZ225" s="51"/>
      <c r="BA225" s="51"/>
      <c r="BB225" s="51"/>
      <c r="BC225" s="54"/>
      <c r="BD225" s="51"/>
      <c r="BE225" s="51"/>
      <c r="BF225" s="51"/>
      <c r="BG225" s="54"/>
      <c r="BH225" s="51"/>
      <c r="BI225" s="51"/>
      <c r="BJ225" s="51"/>
      <c r="BK225" s="59"/>
      <c r="BL225" s="51"/>
      <c r="BM225" s="51"/>
      <c r="BN225" s="51"/>
      <c r="BO225" s="51"/>
      <c r="BP225" s="59"/>
      <c r="BQ225" s="51"/>
      <c r="BR225" s="51"/>
      <c r="BS225" s="60"/>
      <c r="BT225" s="59"/>
      <c r="BU225" s="59"/>
      <c r="BV225" s="51"/>
      <c r="BW225" s="51"/>
      <c r="BX225" s="60"/>
      <c r="BY225" s="51"/>
      <c r="BZ225" s="60"/>
      <c r="CA225" s="51"/>
      <c r="CB225" s="51"/>
      <c r="CC225" s="61"/>
      <c r="CD225" s="61"/>
      <c r="CE225" s="60"/>
      <c r="CF225" s="51"/>
      <c r="CG225" s="51"/>
      <c r="CH225" s="51"/>
      <c r="CI225" s="51"/>
      <c r="CJ225" s="60"/>
      <c r="CK225" s="51"/>
      <c r="CL225" s="51"/>
      <c r="CM225" s="60"/>
      <c r="CN225" s="60"/>
      <c r="CO225" s="60"/>
      <c r="CP225" s="51"/>
      <c r="CQ225" s="60"/>
      <c r="CR225" s="60"/>
      <c r="CS225" s="51"/>
      <c r="CT225" s="60"/>
      <c r="CU225" s="51"/>
      <c r="CV225" s="51"/>
      <c r="CW225" s="51"/>
      <c r="CX225" s="51"/>
      <c r="CY225" s="60"/>
      <c r="CZ225" s="60"/>
      <c r="DA225" s="60"/>
      <c r="DB225" s="60"/>
      <c r="DC225" s="54"/>
    </row>
    <row x14ac:dyDescent="0.25" r="226" customHeight="1" ht="18">
      <c r="A226" s="50"/>
      <c r="B226" s="50"/>
      <c r="C226" s="51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4"/>
      <c r="P226" s="51"/>
      <c r="Q226" s="51"/>
      <c r="R226" s="51"/>
      <c r="S226" s="54"/>
      <c r="T226" s="51"/>
      <c r="U226" s="51"/>
      <c r="V226" s="51"/>
      <c r="W226" s="54"/>
      <c r="X226" s="51"/>
      <c r="Y226" s="51"/>
      <c r="Z226" s="51"/>
      <c r="AA226" s="54"/>
      <c r="AB226" s="51"/>
      <c r="AC226" s="51"/>
      <c r="AD226" s="51"/>
      <c r="AE226" s="54"/>
      <c r="AF226" s="51"/>
      <c r="AG226" s="51"/>
      <c r="AH226" s="51"/>
      <c r="AI226" s="54"/>
      <c r="AJ226" s="51"/>
      <c r="AK226" s="51"/>
      <c r="AL226" s="51"/>
      <c r="AM226" s="54"/>
      <c r="AN226" s="51"/>
      <c r="AO226" s="51"/>
      <c r="AP226" s="51"/>
      <c r="AQ226" s="54"/>
      <c r="AR226" s="51"/>
      <c r="AS226" s="51"/>
      <c r="AT226" s="51"/>
      <c r="AU226" s="54"/>
      <c r="AV226" s="51"/>
      <c r="AW226" s="51"/>
      <c r="AX226" s="51"/>
      <c r="AY226" s="54"/>
      <c r="AZ226" s="51"/>
      <c r="BA226" s="51"/>
      <c r="BB226" s="51"/>
      <c r="BC226" s="54"/>
      <c r="BD226" s="51"/>
      <c r="BE226" s="51"/>
      <c r="BF226" s="51"/>
      <c r="BG226" s="54"/>
      <c r="BH226" s="51"/>
      <c r="BI226" s="51"/>
      <c r="BJ226" s="51"/>
      <c r="BK226" s="59"/>
      <c r="BL226" s="51"/>
      <c r="BM226" s="51"/>
      <c r="BN226" s="51"/>
      <c r="BO226" s="51"/>
      <c r="BP226" s="59"/>
      <c r="BQ226" s="51"/>
      <c r="BR226" s="51"/>
      <c r="BS226" s="60"/>
      <c r="BT226" s="59"/>
      <c r="BU226" s="59"/>
      <c r="BV226" s="51"/>
      <c r="BW226" s="51"/>
      <c r="BX226" s="60"/>
      <c r="BY226" s="51"/>
      <c r="BZ226" s="60"/>
      <c r="CA226" s="51"/>
      <c r="CB226" s="51"/>
      <c r="CC226" s="61"/>
      <c r="CD226" s="61"/>
      <c r="CE226" s="60"/>
      <c r="CF226" s="51"/>
      <c r="CG226" s="51"/>
      <c r="CH226" s="51"/>
      <c r="CI226" s="51"/>
      <c r="CJ226" s="60"/>
      <c r="CK226" s="51"/>
      <c r="CL226" s="51"/>
      <c r="CM226" s="60"/>
      <c r="CN226" s="60"/>
      <c r="CO226" s="60"/>
      <c r="CP226" s="51"/>
      <c r="CQ226" s="60"/>
      <c r="CR226" s="60"/>
      <c r="CS226" s="51"/>
      <c r="CT226" s="60"/>
      <c r="CU226" s="51"/>
      <c r="CV226" s="51"/>
      <c r="CW226" s="51"/>
      <c r="CX226" s="51"/>
      <c r="CY226" s="60"/>
      <c r="CZ226" s="60"/>
      <c r="DA226" s="60"/>
      <c r="DB226" s="60"/>
      <c r="DC226" s="54"/>
    </row>
    <row x14ac:dyDescent="0.25" r="227" customHeight="1" ht="18">
      <c r="A227" s="50"/>
      <c r="B227" s="50"/>
      <c r="C227" s="51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4"/>
      <c r="P227" s="51"/>
      <c r="Q227" s="51"/>
      <c r="R227" s="51"/>
      <c r="S227" s="54"/>
      <c r="T227" s="51"/>
      <c r="U227" s="51"/>
      <c r="V227" s="51"/>
      <c r="W227" s="54"/>
      <c r="X227" s="51"/>
      <c r="Y227" s="51"/>
      <c r="Z227" s="51"/>
      <c r="AA227" s="54"/>
      <c r="AB227" s="51"/>
      <c r="AC227" s="51"/>
      <c r="AD227" s="51"/>
      <c r="AE227" s="54"/>
      <c r="AF227" s="51"/>
      <c r="AG227" s="51"/>
      <c r="AH227" s="51"/>
      <c r="AI227" s="54"/>
      <c r="AJ227" s="51"/>
      <c r="AK227" s="51"/>
      <c r="AL227" s="51"/>
      <c r="AM227" s="54"/>
      <c r="AN227" s="51"/>
      <c r="AO227" s="51"/>
      <c r="AP227" s="51"/>
      <c r="AQ227" s="54"/>
      <c r="AR227" s="51"/>
      <c r="AS227" s="51"/>
      <c r="AT227" s="51"/>
      <c r="AU227" s="54"/>
      <c r="AV227" s="51"/>
      <c r="AW227" s="51"/>
      <c r="AX227" s="51"/>
      <c r="AY227" s="54"/>
      <c r="AZ227" s="51"/>
      <c r="BA227" s="51"/>
      <c r="BB227" s="51"/>
      <c r="BC227" s="54"/>
      <c r="BD227" s="51"/>
      <c r="BE227" s="51"/>
      <c r="BF227" s="51"/>
      <c r="BG227" s="54"/>
      <c r="BH227" s="51"/>
      <c r="BI227" s="51"/>
      <c r="BJ227" s="51"/>
      <c r="BK227" s="59"/>
      <c r="BL227" s="51"/>
      <c r="BM227" s="51"/>
      <c r="BN227" s="51"/>
      <c r="BO227" s="51"/>
      <c r="BP227" s="59"/>
      <c r="BQ227" s="51"/>
      <c r="BR227" s="51"/>
      <c r="BS227" s="60"/>
      <c r="BT227" s="59"/>
      <c r="BU227" s="59"/>
      <c r="BV227" s="51"/>
      <c r="BW227" s="51"/>
      <c r="BX227" s="60"/>
      <c r="BY227" s="51"/>
      <c r="BZ227" s="60"/>
      <c r="CA227" s="51"/>
      <c r="CB227" s="51"/>
      <c r="CC227" s="61"/>
      <c r="CD227" s="61"/>
      <c r="CE227" s="60"/>
      <c r="CF227" s="51"/>
      <c r="CG227" s="51"/>
      <c r="CH227" s="51"/>
      <c r="CI227" s="51"/>
      <c r="CJ227" s="60"/>
      <c r="CK227" s="51"/>
      <c r="CL227" s="51"/>
      <c r="CM227" s="60"/>
      <c r="CN227" s="60"/>
      <c r="CO227" s="60"/>
      <c r="CP227" s="51"/>
      <c r="CQ227" s="60"/>
      <c r="CR227" s="60"/>
      <c r="CS227" s="51"/>
      <c r="CT227" s="60"/>
      <c r="CU227" s="51"/>
      <c r="CV227" s="51"/>
      <c r="CW227" s="51"/>
      <c r="CX227" s="51"/>
      <c r="CY227" s="60"/>
      <c r="CZ227" s="60"/>
      <c r="DA227" s="60"/>
      <c r="DB227" s="60"/>
      <c r="DC227" s="54"/>
    </row>
    <row x14ac:dyDescent="0.25" r="228" customHeight="1" ht="18">
      <c r="A228" s="50"/>
      <c r="B228" s="50"/>
      <c r="C228" s="51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4"/>
      <c r="P228" s="51"/>
      <c r="Q228" s="51"/>
      <c r="R228" s="51"/>
      <c r="S228" s="54"/>
      <c r="T228" s="51"/>
      <c r="U228" s="51"/>
      <c r="V228" s="51"/>
      <c r="W228" s="54"/>
      <c r="X228" s="51"/>
      <c r="Y228" s="51"/>
      <c r="Z228" s="51"/>
      <c r="AA228" s="54"/>
      <c r="AB228" s="51"/>
      <c r="AC228" s="51"/>
      <c r="AD228" s="51"/>
      <c r="AE228" s="54"/>
      <c r="AF228" s="51"/>
      <c r="AG228" s="51"/>
      <c r="AH228" s="51"/>
      <c r="AI228" s="54"/>
      <c r="AJ228" s="51"/>
      <c r="AK228" s="51"/>
      <c r="AL228" s="51"/>
      <c r="AM228" s="54"/>
      <c r="AN228" s="51"/>
      <c r="AO228" s="51"/>
      <c r="AP228" s="51"/>
      <c r="AQ228" s="54"/>
      <c r="AR228" s="51"/>
      <c r="AS228" s="51"/>
      <c r="AT228" s="51"/>
      <c r="AU228" s="54"/>
      <c r="AV228" s="51"/>
      <c r="AW228" s="51"/>
      <c r="AX228" s="51"/>
      <c r="AY228" s="54"/>
      <c r="AZ228" s="51"/>
      <c r="BA228" s="51"/>
      <c r="BB228" s="51"/>
      <c r="BC228" s="54"/>
      <c r="BD228" s="51"/>
      <c r="BE228" s="51"/>
      <c r="BF228" s="51"/>
      <c r="BG228" s="54"/>
      <c r="BH228" s="51"/>
      <c r="BI228" s="51"/>
      <c r="BJ228" s="51"/>
      <c r="BK228" s="59"/>
      <c r="BL228" s="51"/>
      <c r="BM228" s="51"/>
      <c r="BN228" s="51"/>
      <c r="BO228" s="51"/>
      <c r="BP228" s="59"/>
      <c r="BQ228" s="51"/>
      <c r="BR228" s="51"/>
      <c r="BS228" s="60"/>
      <c r="BT228" s="59"/>
      <c r="BU228" s="59"/>
      <c r="BV228" s="51"/>
      <c r="BW228" s="51"/>
      <c r="BX228" s="60"/>
      <c r="BY228" s="51"/>
      <c r="BZ228" s="60"/>
      <c r="CA228" s="51"/>
      <c r="CB228" s="51"/>
      <c r="CC228" s="61"/>
      <c r="CD228" s="61"/>
      <c r="CE228" s="60"/>
      <c r="CF228" s="51"/>
      <c r="CG228" s="51"/>
      <c r="CH228" s="51"/>
      <c r="CI228" s="51"/>
      <c r="CJ228" s="60"/>
      <c r="CK228" s="51"/>
      <c r="CL228" s="51"/>
      <c r="CM228" s="60"/>
      <c r="CN228" s="60"/>
      <c r="CO228" s="60"/>
      <c r="CP228" s="51"/>
      <c r="CQ228" s="60"/>
      <c r="CR228" s="60"/>
      <c r="CS228" s="51"/>
      <c r="CT228" s="60"/>
      <c r="CU228" s="51"/>
      <c r="CV228" s="51"/>
      <c r="CW228" s="51"/>
      <c r="CX228" s="51"/>
      <c r="CY228" s="60"/>
      <c r="CZ228" s="60"/>
      <c r="DA228" s="60"/>
      <c r="DB228" s="60"/>
      <c r="DC228" s="54"/>
    </row>
    <row x14ac:dyDescent="0.25" r="229" customHeight="1" ht="18">
      <c r="A229" s="50"/>
      <c r="B229" s="50"/>
      <c r="C229" s="51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4"/>
      <c r="P229" s="51"/>
      <c r="Q229" s="51"/>
      <c r="R229" s="51"/>
      <c r="S229" s="54"/>
      <c r="T229" s="51"/>
      <c r="U229" s="51"/>
      <c r="V229" s="51"/>
      <c r="W229" s="54"/>
      <c r="X229" s="51"/>
      <c r="Y229" s="51"/>
      <c r="Z229" s="51"/>
      <c r="AA229" s="54"/>
      <c r="AB229" s="51"/>
      <c r="AC229" s="51"/>
      <c r="AD229" s="51"/>
      <c r="AE229" s="54"/>
      <c r="AF229" s="51"/>
      <c r="AG229" s="51"/>
      <c r="AH229" s="51"/>
      <c r="AI229" s="54"/>
      <c r="AJ229" s="51"/>
      <c r="AK229" s="51"/>
      <c r="AL229" s="51"/>
      <c r="AM229" s="54"/>
      <c r="AN229" s="51"/>
      <c r="AO229" s="51"/>
      <c r="AP229" s="51"/>
      <c r="AQ229" s="54"/>
      <c r="AR229" s="51"/>
      <c r="AS229" s="51"/>
      <c r="AT229" s="51"/>
      <c r="AU229" s="54"/>
      <c r="AV229" s="51"/>
      <c r="AW229" s="51"/>
      <c r="AX229" s="51"/>
      <c r="AY229" s="54"/>
      <c r="AZ229" s="51"/>
      <c r="BA229" s="51"/>
      <c r="BB229" s="51"/>
      <c r="BC229" s="54"/>
      <c r="BD229" s="51"/>
      <c r="BE229" s="51"/>
      <c r="BF229" s="51"/>
      <c r="BG229" s="54"/>
      <c r="BH229" s="51"/>
      <c r="BI229" s="51"/>
      <c r="BJ229" s="51"/>
      <c r="BK229" s="59"/>
      <c r="BL229" s="51"/>
      <c r="BM229" s="51"/>
      <c r="BN229" s="51"/>
      <c r="BO229" s="51"/>
      <c r="BP229" s="59"/>
      <c r="BQ229" s="51"/>
      <c r="BR229" s="51"/>
      <c r="BS229" s="60"/>
      <c r="BT229" s="59"/>
      <c r="BU229" s="59"/>
      <c r="BV229" s="51"/>
      <c r="BW229" s="51"/>
      <c r="BX229" s="60"/>
      <c r="BY229" s="51"/>
      <c r="BZ229" s="60"/>
      <c r="CA229" s="51"/>
      <c r="CB229" s="51"/>
      <c r="CC229" s="61"/>
      <c r="CD229" s="61"/>
      <c r="CE229" s="60"/>
      <c r="CF229" s="51"/>
      <c r="CG229" s="51"/>
      <c r="CH229" s="51"/>
      <c r="CI229" s="51"/>
      <c r="CJ229" s="60"/>
      <c r="CK229" s="51"/>
      <c r="CL229" s="51"/>
      <c r="CM229" s="60"/>
      <c r="CN229" s="60"/>
      <c r="CO229" s="60"/>
      <c r="CP229" s="51"/>
      <c r="CQ229" s="60"/>
      <c r="CR229" s="60"/>
      <c r="CS229" s="51"/>
      <c r="CT229" s="60"/>
      <c r="CU229" s="51"/>
      <c r="CV229" s="51"/>
      <c r="CW229" s="51"/>
      <c r="CX229" s="51"/>
      <c r="CY229" s="60"/>
      <c r="CZ229" s="60"/>
      <c r="DA229" s="60"/>
      <c r="DB229" s="60"/>
      <c r="DC229" s="54"/>
    </row>
    <row x14ac:dyDescent="0.25" r="230" customHeight="1" ht="18">
      <c r="A230" s="50"/>
      <c r="B230" s="50"/>
      <c r="C230" s="51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4"/>
      <c r="P230" s="51"/>
      <c r="Q230" s="51"/>
      <c r="R230" s="51"/>
      <c r="S230" s="54"/>
      <c r="T230" s="51"/>
      <c r="U230" s="51"/>
      <c r="V230" s="51"/>
      <c r="W230" s="54"/>
      <c r="X230" s="51"/>
      <c r="Y230" s="51"/>
      <c r="Z230" s="51"/>
      <c r="AA230" s="54"/>
      <c r="AB230" s="51"/>
      <c r="AC230" s="51"/>
      <c r="AD230" s="51"/>
      <c r="AE230" s="54"/>
      <c r="AF230" s="51"/>
      <c r="AG230" s="51"/>
      <c r="AH230" s="51"/>
      <c r="AI230" s="54"/>
      <c r="AJ230" s="51"/>
      <c r="AK230" s="51"/>
      <c r="AL230" s="51"/>
      <c r="AM230" s="54"/>
      <c r="AN230" s="51"/>
      <c r="AO230" s="51"/>
      <c r="AP230" s="51"/>
      <c r="AQ230" s="54"/>
      <c r="AR230" s="51"/>
      <c r="AS230" s="51"/>
      <c r="AT230" s="51"/>
      <c r="AU230" s="54"/>
      <c r="AV230" s="51"/>
      <c r="AW230" s="51"/>
      <c r="AX230" s="51"/>
      <c r="AY230" s="54"/>
      <c r="AZ230" s="51"/>
      <c r="BA230" s="51"/>
      <c r="BB230" s="51"/>
      <c r="BC230" s="54"/>
      <c r="BD230" s="51"/>
      <c r="BE230" s="51"/>
      <c r="BF230" s="51"/>
      <c r="BG230" s="54"/>
      <c r="BH230" s="51"/>
      <c r="BI230" s="51"/>
      <c r="BJ230" s="51"/>
      <c r="BK230" s="59"/>
      <c r="BL230" s="51"/>
      <c r="BM230" s="51"/>
      <c r="BN230" s="51"/>
      <c r="BO230" s="51"/>
      <c r="BP230" s="59"/>
      <c r="BQ230" s="51"/>
      <c r="BR230" s="51"/>
      <c r="BS230" s="60"/>
      <c r="BT230" s="59"/>
      <c r="BU230" s="59"/>
      <c r="BV230" s="51"/>
      <c r="BW230" s="51"/>
      <c r="BX230" s="60"/>
      <c r="BY230" s="51"/>
      <c r="BZ230" s="60"/>
      <c r="CA230" s="51"/>
      <c r="CB230" s="51"/>
      <c r="CC230" s="61"/>
      <c r="CD230" s="61"/>
      <c r="CE230" s="60"/>
      <c r="CF230" s="51"/>
      <c r="CG230" s="51"/>
      <c r="CH230" s="51"/>
      <c r="CI230" s="51"/>
      <c r="CJ230" s="60"/>
      <c r="CK230" s="51"/>
      <c r="CL230" s="51"/>
      <c r="CM230" s="60"/>
      <c r="CN230" s="60"/>
      <c r="CO230" s="60"/>
      <c r="CP230" s="51"/>
      <c r="CQ230" s="60"/>
      <c r="CR230" s="60"/>
      <c r="CS230" s="51"/>
      <c r="CT230" s="60"/>
      <c r="CU230" s="51"/>
      <c r="CV230" s="51"/>
      <c r="CW230" s="51"/>
      <c r="CX230" s="51"/>
      <c r="CY230" s="60"/>
      <c r="CZ230" s="60"/>
      <c r="DA230" s="60"/>
      <c r="DB230" s="60"/>
      <c r="DC230" s="54"/>
    </row>
    <row x14ac:dyDescent="0.25" r="231" customHeight="1" ht="18">
      <c r="A231" s="50"/>
      <c r="B231" s="50"/>
      <c r="C231" s="51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4"/>
      <c r="P231" s="51"/>
      <c r="Q231" s="51"/>
      <c r="R231" s="51"/>
      <c r="S231" s="54"/>
      <c r="T231" s="51"/>
      <c r="U231" s="51"/>
      <c r="V231" s="51"/>
      <c r="W231" s="54"/>
      <c r="X231" s="51"/>
      <c r="Y231" s="51"/>
      <c r="Z231" s="51"/>
      <c r="AA231" s="54"/>
      <c r="AB231" s="51"/>
      <c r="AC231" s="51"/>
      <c r="AD231" s="51"/>
      <c r="AE231" s="54"/>
      <c r="AF231" s="51"/>
      <c r="AG231" s="51"/>
      <c r="AH231" s="51"/>
      <c r="AI231" s="54"/>
      <c r="AJ231" s="51"/>
      <c r="AK231" s="51"/>
      <c r="AL231" s="51"/>
      <c r="AM231" s="54"/>
      <c r="AN231" s="51"/>
      <c r="AO231" s="51"/>
      <c r="AP231" s="51"/>
      <c r="AQ231" s="54"/>
      <c r="AR231" s="51"/>
      <c r="AS231" s="51"/>
      <c r="AT231" s="51"/>
      <c r="AU231" s="54"/>
      <c r="AV231" s="51"/>
      <c r="AW231" s="51"/>
      <c r="AX231" s="51"/>
      <c r="AY231" s="54"/>
      <c r="AZ231" s="51"/>
      <c r="BA231" s="51"/>
      <c r="BB231" s="51"/>
      <c r="BC231" s="54"/>
      <c r="BD231" s="51"/>
      <c r="BE231" s="51"/>
      <c r="BF231" s="51"/>
      <c r="BG231" s="54"/>
      <c r="BH231" s="51"/>
      <c r="BI231" s="51"/>
      <c r="BJ231" s="51"/>
      <c r="BK231" s="59"/>
      <c r="BL231" s="51"/>
      <c r="BM231" s="51"/>
      <c r="BN231" s="51"/>
      <c r="BO231" s="51"/>
      <c r="BP231" s="59"/>
      <c r="BQ231" s="51"/>
      <c r="BR231" s="51"/>
      <c r="BS231" s="60"/>
      <c r="BT231" s="59"/>
      <c r="BU231" s="59"/>
      <c r="BV231" s="51"/>
      <c r="BW231" s="51"/>
      <c r="BX231" s="60"/>
      <c r="BY231" s="51"/>
      <c r="BZ231" s="60"/>
      <c r="CA231" s="51"/>
      <c r="CB231" s="51"/>
      <c r="CC231" s="61"/>
      <c r="CD231" s="61"/>
      <c r="CE231" s="60"/>
      <c r="CF231" s="51"/>
      <c r="CG231" s="51"/>
      <c r="CH231" s="51"/>
      <c r="CI231" s="51"/>
      <c r="CJ231" s="60"/>
      <c r="CK231" s="51"/>
      <c r="CL231" s="51"/>
      <c r="CM231" s="60"/>
      <c r="CN231" s="60"/>
      <c r="CO231" s="60"/>
      <c r="CP231" s="51"/>
      <c r="CQ231" s="60"/>
      <c r="CR231" s="60"/>
      <c r="CS231" s="51"/>
      <c r="CT231" s="60"/>
      <c r="CU231" s="51"/>
      <c r="CV231" s="51"/>
      <c r="CW231" s="51"/>
      <c r="CX231" s="51"/>
      <c r="CY231" s="60"/>
      <c r="CZ231" s="60"/>
      <c r="DA231" s="60"/>
      <c r="DB231" s="60"/>
      <c r="DC231" s="54"/>
    </row>
    <row x14ac:dyDescent="0.25" r="232" customHeight="1" ht="18">
      <c r="A232" s="50"/>
      <c r="B232" s="50"/>
      <c r="C232" s="51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4"/>
      <c r="P232" s="51"/>
      <c r="Q232" s="51"/>
      <c r="R232" s="51"/>
      <c r="S232" s="54"/>
      <c r="T232" s="51"/>
      <c r="U232" s="51"/>
      <c r="V232" s="51"/>
      <c r="W232" s="54"/>
      <c r="X232" s="51"/>
      <c r="Y232" s="51"/>
      <c r="Z232" s="51"/>
      <c r="AA232" s="54"/>
      <c r="AB232" s="51"/>
      <c r="AC232" s="51"/>
      <c r="AD232" s="51"/>
      <c r="AE232" s="54"/>
      <c r="AF232" s="51"/>
      <c r="AG232" s="51"/>
      <c r="AH232" s="51"/>
      <c r="AI232" s="54"/>
      <c r="AJ232" s="51"/>
      <c r="AK232" s="51"/>
      <c r="AL232" s="51"/>
      <c r="AM232" s="54"/>
      <c r="AN232" s="51"/>
      <c r="AO232" s="51"/>
      <c r="AP232" s="51"/>
      <c r="AQ232" s="54"/>
      <c r="AR232" s="51"/>
      <c r="AS232" s="51"/>
      <c r="AT232" s="51"/>
      <c r="AU232" s="54"/>
      <c r="AV232" s="51"/>
      <c r="AW232" s="51"/>
      <c r="AX232" s="51"/>
      <c r="AY232" s="54"/>
      <c r="AZ232" s="51"/>
      <c r="BA232" s="51"/>
      <c r="BB232" s="51"/>
      <c r="BC232" s="54"/>
      <c r="BD232" s="51"/>
      <c r="BE232" s="51"/>
      <c r="BF232" s="51"/>
      <c r="BG232" s="54"/>
      <c r="BH232" s="51"/>
      <c r="BI232" s="51"/>
      <c r="BJ232" s="51"/>
      <c r="BK232" s="59"/>
      <c r="BL232" s="51"/>
      <c r="BM232" s="51"/>
      <c r="BN232" s="51"/>
      <c r="BO232" s="51"/>
      <c r="BP232" s="59"/>
      <c r="BQ232" s="51"/>
      <c r="BR232" s="51"/>
      <c r="BS232" s="60"/>
      <c r="BT232" s="59"/>
      <c r="BU232" s="59"/>
      <c r="BV232" s="51"/>
      <c r="BW232" s="51"/>
      <c r="BX232" s="60"/>
      <c r="BY232" s="51"/>
      <c r="BZ232" s="60"/>
      <c r="CA232" s="51"/>
      <c r="CB232" s="51"/>
      <c r="CC232" s="61"/>
      <c r="CD232" s="61"/>
      <c r="CE232" s="60"/>
      <c r="CF232" s="51"/>
      <c r="CG232" s="51"/>
      <c r="CH232" s="51"/>
      <c r="CI232" s="51"/>
      <c r="CJ232" s="60"/>
      <c r="CK232" s="51"/>
      <c r="CL232" s="51"/>
      <c r="CM232" s="60"/>
      <c r="CN232" s="60"/>
      <c r="CO232" s="60"/>
      <c r="CP232" s="51"/>
      <c r="CQ232" s="60"/>
      <c r="CR232" s="60"/>
      <c r="CS232" s="51"/>
      <c r="CT232" s="60"/>
      <c r="CU232" s="51"/>
      <c r="CV232" s="51"/>
      <c r="CW232" s="51"/>
      <c r="CX232" s="51"/>
      <c r="CY232" s="60"/>
      <c r="CZ232" s="60"/>
      <c r="DA232" s="60"/>
      <c r="DB232" s="60"/>
      <c r="DC232" s="54"/>
    </row>
    <row x14ac:dyDescent="0.25" r="233" customHeight="1" ht="18">
      <c r="A233" s="50"/>
      <c r="B233" s="50"/>
      <c r="C233" s="51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4"/>
      <c r="P233" s="51"/>
      <c r="Q233" s="51"/>
      <c r="R233" s="51"/>
      <c r="S233" s="54"/>
      <c r="T233" s="51"/>
      <c r="U233" s="51"/>
      <c r="V233" s="51"/>
      <c r="W233" s="54"/>
      <c r="X233" s="51"/>
      <c r="Y233" s="51"/>
      <c r="Z233" s="51"/>
      <c r="AA233" s="54"/>
      <c r="AB233" s="51"/>
      <c r="AC233" s="51"/>
      <c r="AD233" s="51"/>
      <c r="AE233" s="54"/>
      <c r="AF233" s="51"/>
      <c r="AG233" s="51"/>
      <c r="AH233" s="51"/>
      <c r="AI233" s="54"/>
      <c r="AJ233" s="51"/>
      <c r="AK233" s="51"/>
      <c r="AL233" s="51"/>
      <c r="AM233" s="54"/>
      <c r="AN233" s="51"/>
      <c r="AO233" s="51"/>
      <c r="AP233" s="51"/>
      <c r="AQ233" s="54"/>
      <c r="AR233" s="51"/>
      <c r="AS233" s="51"/>
      <c r="AT233" s="51"/>
      <c r="AU233" s="54"/>
      <c r="AV233" s="51"/>
      <c r="AW233" s="51"/>
      <c r="AX233" s="51"/>
      <c r="AY233" s="54"/>
      <c r="AZ233" s="51"/>
      <c r="BA233" s="51"/>
      <c r="BB233" s="51"/>
      <c r="BC233" s="54"/>
      <c r="BD233" s="51"/>
      <c r="BE233" s="51"/>
      <c r="BF233" s="51"/>
      <c r="BG233" s="54"/>
      <c r="BH233" s="51"/>
      <c r="BI233" s="51"/>
      <c r="BJ233" s="51"/>
      <c r="BK233" s="59"/>
      <c r="BL233" s="51"/>
      <c r="BM233" s="51"/>
      <c r="BN233" s="51"/>
      <c r="BO233" s="51"/>
      <c r="BP233" s="59"/>
      <c r="BQ233" s="51"/>
      <c r="BR233" s="51"/>
      <c r="BS233" s="60"/>
      <c r="BT233" s="59"/>
      <c r="BU233" s="59"/>
      <c r="BV233" s="51"/>
      <c r="BW233" s="51"/>
      <c r="BX233" s="60"/>
      <c r="BY233" s="51"/>
      <c r="BZ233" s="60"/>
      <c r="CA233" s="51"/>
      <c r="CB233" s="51"/>
      <c r="CC233" s="61"/>
      <c r="CD233" s="61"/>
      <c r="CE233" s="60"/>
      <c r="CF233" s="51"/>
      <c r="CG233" s="51"/>
      <c r="CH233" s="51"/>
      <c r="CI233" s="51"/>
      <c r="CJ233" s="60"/>
      <c r="CK233" s="51"/>
      <c r="CL233" s="51"/>
      <c r="CM233" s="60"/>
      <c r="CN233" s="60"/>
      <c r="CO233" s="60"/>
      <c r="CP233" s="51"/>
      <c r="CQ233" s="60"/>
      <c r="CR233" s="60"/>
      <c r="CS233" s="51"/>
      <c r="CT233" s="60"/>
      <c r="CU233" s="51"/>
      <c r="CV233" s="51"/>
      <c r="CW233" s="51"/>
      <c r="CX233" s="51"/>
      <c r="CY233" s="60"/>
      <c r="CZ233" s="60"/>
      <c r="DA233" s="60"/>
      <c r="DB233" s="60"/>
      <c r="DC233" s="54"/>
    </row>
    <row x14ac:dyDescent="0.25" r="234" customHeight="1" ht="18">
      <c r="A234" s="50"/>
      <c r="B234" s="50"/>
      <c r="C234" s="51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4"/>
      <c r="P234" s="51"/>
      <c r="Q234" s="51"/>
      <c r="R234" s="51"/>
      <c r="S234" s="54"/>
      <c r="T234" s="51"/>
      <c r="U234" s="51"/>
      <c r="V234" s="51"/>
      <c r="W234" s="54"/>
      <c r="X234" s="51"/>
      <c r="Y234" s="51"/>
      <c r="Z234" s="51"/>
      <c r="AA234" s="54"/>
      <c r="AB234" s="51"/>
      <c r="AC234" s="51"/>
      <c r="AD234" s="51"/>
      <c r="AE234" s="54"/>
      <c r="AF234" s="51"/>
      <c r="AG234" s="51"/>
      <c r="AH234" s="51"/>
      <c r="AI234" s="54"/>
      <c r="AJ234" s="51"/>
      <c r="AK234" s="51"/>
      <c r="AL234" s="51"/>
      <c r="AM234" s="54"/>
      <c r="AN234" s="51"/>
      <c r="AO234" s="51"/>
      <c r="AP234" s="51"/>
      <c r="AQ234" s="54"/>
      <c r="AR234" s="51"/>
      <c r="AS234" s="51"/>
      <c r="AT234" s="51"/>
      <c r="AU234" s="54"/>
      <c r="AV234" s="51"/>
      <c r="AW234" s="51"/>
      <c r="AX234" s="51"/>
      <c r="AY234" s="54"/>
      <c r="AZ234" s="51"/>
      <c r="BA234" s="51"/>
      <c r="BB234" s="51"/>
      <c r="BC234" s="54"/>
      <c r="BD234" s="51"/>
      <c r="BE234" s="51"/>
      <c r="BF234" s="51"/>
      <c r="BG234" s="54"/>
      <c r="BH234" s="51"/>
      <c r="BI234" s="51"/>
      <c r="BJ234" s="51"/>
      <c r="BK234" s="59"/>
      <c r="BL234" s="51"/>
      <c r="BM234" s="51"/>
      <c r="BN234" s="51"/>
      <c r="BO234" s="51"/>
      <c r="BP234" s="59"/>
      <c r="BQ234" s="51"/>
      <c r="BR234" s="51"/>
      <c r="BS234" s="60"/>
      <c r="BT234" s="59"/>
      <c r="BU234" s="59"/>
      <c r="BV234" s="51"/>
      <c r="BW234" s="51"/>
      <c r="BX234" s="60"/>
      <c r="BY234" s="51"/>
      <c r="BZ234" s="60"/>
      <c r="CA234" s="51"/>
      <c r="CB234" s="51"/>
      <c r="CC234" s="61"/>
      <c r="CD234" s="61"/>
      <c r="CE234" s="60"/>
      <c r="CF234" s="51"/>
      <c r="CG234" s="51"/>
      <c r="CH234" s="51"/>
      <c r="CI234" s="51"/>
      <c r="CJ234" s="60"/>
      <c r="CK234" s="51"/>
      <c r="CL234" s="51"/>
      <c r="CM234" s="60"/>
      <c r="CN234" s="60"/>
      <c r="CO234" s="60"/>
      <c r="CP234" s="51"/>
      <c r="CQ234" s="60"/>
      <c r="CR234" s="60"/>
      <c r="CS234" s="51"/>
      <c r="CT234" s="60"/>
      <c r="CU234" s="51"/>
      <c r="CV234" s="51"/>
      <c r="CW234" s="51"/>
      <c r="CX234" s="51"/>
      <c r="CY234" s="60"/>
      <c r="CZ234" s="60"/>
      <c r="DA234" s="60"/>
      <c r="DB234" s="60"/>
      <c r="DC234" s="54"/>
    </row>
    <row x14ac:dyDescent="0.25" r="235" customHeight="1" ht="18">
      <c r="A235" s="50"/>
      <c r="B235" s="50"/>
      <c r="C235" s="51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4"/>
      <c r="P235" s="51"/>
      <c r="Q235" s="51"/>
      <c r="R235" s="51"/>
      <c r="S235" s="54"/>
      <c r="T235" s="51"/>
      <c r="U235" s="51"/>
      <c r="V235" s="51"/>
      <c r="W235" s="54"/>
      <c r="X235" s="51"/>
      <c r="Y235" s="51"/>
      <c r="Z235" s="51"/>
      <c r="AA235" s="54"/>
      <c r="AB235" s="51"/>
      <c r="AC235" s="51"/>
      <c r="AD235" s="51"/>
      <c r="AE235" s="54"/>
      <c r="AF235" s="51"/>
      <c r="AG235" s="51"/>
      <c r="AH235" s="51"/>
      <c r="AI235" s="54"/>
      <c r="AJ235" s="51"/>
      <c r="AK235" s="51"/>
      <c r="AL235" s="51"/>
      <c r="AM235" s="54"/>
      <c r="AN235" s="51"/>
      <c r="AO235" s="51"/>
      <c r="AP235" s="51"/>
      <c r="AQ235" s="54"/>
      <c r="AR235" s="51"/>
      <c r="AS235" s="51"/>
      <c r="AT235" s="51"/>
      <c r="AU235" s="54"/>
      <c r="AV235" s="51"/>
      <c r="AW235" s="51"/>
      <c r="AX235" s="51"/>
      <c r="AY235" s="54"/>
      <c r="AZ235" s="51"/>
      <c r="BA235" s="51"/>
      <c r="BB235" s="51"/>
      <c r="BC235" s="54"/>
      <c r="BD235" s="51"/>
      <c r="BE235" s="51"/>
      <c r="BF235" s="51"/>
      <c r="BG235" s="54"/>
      <c r="BH235" s="51"/>
      <c r="BI235" s="51"/>
      <c r="BJ235" s="51"/>
      <c r="BK235" s="59"/>
      <c r="BL235" s="51"/>
      <c r="BM235" s="51"/>
      <c r="BN235" s="51"/>
      <c r="BO235" s="51"/>
      <c r="BP235" s="59"/>
      <c r="BQ235" s="51"/>
      <c r="BR235" s="51"/>
      <c r="BS235" s="60"/>
      <c r="BT235" s="59"/>
      <c r="BU235" s="59"/>
      <c r="BV235" s="51"/>
      <c r="BW235" s="51"/>
      <c r="BX235" s="60"/>
      <c r="BY235" s="51"/>
      <c r="BZ235" s="60"/>
      <c r="CA235" s="51"/>
      <c r="CB235" s="51"/>
      <c r="CC235" s="61"/>
      <c r="CD235" s="61"/>
      <c r="CE235" s="60"/>
      <c r="CF235" s="51"/>
      <c r="CG235" s="51"/>
      <c r="CH235" s="51"/>
      <c r="CI235" s="51"/>
      <c r="CJ235" s="60"/>
      <c r="CK235" s="51"/>
      <c r="CL235" s="51"/>
      <c r="CM235" s="60"/>
      <c r="CN235" s="60"/>
      <c r="CO235" s="60"/>
      <c r="CP235" s="51"/>
      <c r="CQ235" s="60"/>
      <c r="CR235" s="60"/>
      <c r="CS235" s="51"/>
      <c r="CT235" s="60"/>
      <c r="CU235" s="51"/>
      <c r="CV235" s="51"/>
      <c r="CW235" s="51"/>
      <c r="CX235" s="51"/>
      <c r="CY235" s="60"/>
      <c r="CZ235" s="60"/>
      <c r="DA235" s="60"/>
      <c r="DB235" s="60"/>
      <c r="DC235" s="54"/>
    </row>
    <row x14ac:dyDescent="0.25" r="236" customHeight="1" ht="18">
      <c r="A236" s="50"/>
      <c r="B236" s="50"/>
      <c r="C236" s="51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4"/>
      <c r="P236" s="51"/>
      <c r="Q236" s="51"/>
      <c r="R236" s="51"/>
      <c r="S236" s="54"/>
      <c r="T236" s="51"/>
      <c r="U236" s="51"/>
      <c r="V236" s="51"/>
      <c r="W236" s="54"/>
      <c r="X236" s="51"/>
      <c r="Y236" s="51"/>
      <c r="Z236" s="51"/>
      <c r="AA236" s="54"/>
      <c r="AB236" s="51"/>
      <c r="AC236" s="51"/>
      <c r="AD236" s="51"/>
      <c r="AE236" s="54"/>
      <c r="AF236" s="51"/>
      <c r="AG236" s="51"/>
      <c r="AH236" s="51"/>
      <c r="AI236" s="54"/>
      <c r="AJ236" s="51"/>
      <c r="AK236" s="51"/>
      <c r="AL236" s="51"/>
      <c r="AM236" s="54"/>
      <c r="AN236" s="51"/>
      <c r="AO236" s="51"/>
      <c r="AP236" s="51"/>
      <c r="AQ236" s="54"/>
      <c r="AR236" s="51"/>
      <c r="AS236" s="51"/>
      <c r="AT236" s="51"/>
      <c r="AU236" s="54"/>
      <c r="AV236" s="51"/>
      <c r="AW236" s="51"/>
      <c r="AX236" s="51"/>
      <c r="AY236" s="54"/>
      <c r="AZ236" s="51"/>
      <c r="BA236" s="51"/>
      <c r="BB236" s="51"/>
      <c r="BC236" s="54"/>
      <c r="BD236" s="51"/>
      <c r="BE236" s="51"/>
      <c r="BF236" s="51"/>
      <c r="BG236" s="54"/>
      <c r="BH236" s="51"/>
      <c r="BI236" s="51"/>
      <c r="BJ236" s="51"/>
      <c r="BK236" s="59"/>
      <c r="BL236" s="51"/>
      <c r="BM236" s="51"/>
      <c r="BN236" s="51"/>
      <c r="BO236" s="51"/>
      <c r="BP236" s="59"/>
      <c r="BQ236" s="51"/>
      <c r="BR236" s="51"/>
      <c r="BS236" s="60"/>
      <c r="BT236" s="59"/>
      <c r="BU236" s="59"/>
      <c r="BV236" s="51"/>
      <c r="BW236" s="51"/>
      <c r="BX236" s="60"/>
      <c r="BY236" s="51"/>
      <c r="BZ236" s="60"/>
      <c r="CA236" s="51"/>
      <c r="CB236" s="51"/>
      <c r="CC236" s="61"/>
      <c r="CD236" s="61"/>
      <c r="CE236" s="60"/>
      <c r="CF236" s="51"/>
      <c r="CG236" s="51"/>
      <c r="CH236" s="51"/>
      <c r="CI236" s="51"/>
      <c r="CJ236" s="60"/>
      <c r="CK236" s="51"/>
      <c r="CL236" s="51"/>
      <c r="CM236" s="60"/>
      <c r="CN236" s="60"/>
      <c r="CO236" s="60"/>
      <c r="CP236" s="51"/>
      <c r="CQ236" s="60"/>
      <c r="CR236" s="60"/>
      <c r="CS236" s="51"/>
      <c r="CT236" s="60"/>
      <c r="CU236" s="51"/>
      <c r="CV236" s="51"/>
      <c r="CW236" s="51"/>
      <c r="CX236" s="51"/>
      <c r="CY236" s="60"/>
      <c r="CZ236" s="60"/>
      <c r="DA236" s="60"/>
      <c r="DB236" s="60"/>
      <c r="DC236" s="54"/>
    </row>
    <row x14ac:dyDescent="0.25" r="237" customHeight="1" ht="18">
      <c r="A237" s="50"/>
      <c r="B237" s="50"/>
      <c r="C237" s="51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4"/>
      <c r="P237" s="51"/>
      <c r="Q237" s="51"/>
      <c r="R237" s="51"/>
      <c r="S237" s="54"/>
      <c r="T237" s="51"/>
      <c r="U237" s="51"/>
      <c r="V237" s="51"/>
      <c r="W237" s="54"/>
      <c r="X237" s="51"/>
      <c r="Y237" s="51"/>
      <c r="Z237" s="51"/>
      <c r="AA237" s="54"/>
      <c r="AB237" s="51"/>
      <c r="AC237" s="51"/>
      <c r="AD237" s="51"/>
      <c r="AE237" s="54"/>
      <c r="AF237" s="51"/>
      <c r="AG237" s="51"/>
      <c r="AH237" s="51"/>
      <c r="AI237" s="54"/>
      <c r="AJ237" s="51"/>
      <c r="AK237" s="51"/>
      <c r="AL237" s="51"/>
      <c r="AM237" s="54"/>
      <c r="AN237" s="51"/>
      <c r="AO237" s="51"/>
      <c r="AP237" s="51"/>
      <c r="AQ237" s="54"/>
      <c r="AR237" s="51"/>
      <c r="AS237" s="51"/>
      <c r="AT237" s="51"/>
      <c r="AU237" s="54"/>
      <c r="AV237" s="51"/>
      <c r="AW237" s="51"/>
      <c r="AX237" s="51"/>
      <c r="AY237" s="54"/>
      <c r="AZ237" s="51"/>
      <c r="BA237" s="51"/>
      <c r="BB237" s="51"/>
      <c r="BC237" s="54"/>
      <c r="BD237" s="51"/>
      <c r="BE237" s="51"/>
      <c r="BF237" s="51"/>
      <c r="BG237" s="54"/>
      <c r="BH237" s="51"/>
      <c r="BI237" s="51"/>
      <c r="BJ237" s="51"/>
      <c r="BK237" s="59"/>
      <c r="BL237" s="51"/>
      <c r="BM237" s="51"/>
      <c r="BN237" s="51"/>
      <c r="BO237" s="51"/>
      <c r="BP237" s="59"/>
      <c r="BQ237" s="51"/>
      <c r="BR237" s="51"/>
      <c r="BS237" s="60"/>
      <c r="BT237" s="59"/>
      <c r="BU237" s="59"/>
      <c r="BV237" s="51"/>
      <c r="BW237" s="51"/>
      <c r="BX237" s="60"/>
      <c r="BY237" s="51"/>
      <c r="BZ237" s="60"/>
      <c r="CA237" s="51"/>
      <c r="CB237" s="51"/>
      <c r="CC237" s="61"/>
      <c r="CD237" s="61"/>
      <c r="CE237" s="60"/>
      <c r="CF237" s="51"/>
      <c r="CG237" s="51"/>
      <c r="CH237" s="51"/>
      <c r="CI237" s="51"/>
      <c r="CJ237" s="60"/>
      <c r="CK237" s="51"/>
      <c r="CL237" s="51"/>
      <c r="CM237" s="60"/>
      <c r="CN237" s="60"/>
      <c r="CO237" s="60"/>
      <c r="CP237" s="51"/>
      <c r="CQ237" s="60"/>
      <c r="CR237" s="60"/>
      <c r="CS237" s="51"/>
      <c r="CT237" s="60"/>
      <c r="CU237" s="51"/>
      <c r="CV237" s="51"/>
      <c r="CW237" s="51"/>
      <c r="CX237" s="51"/>
      <c r="CY237" s="60"/>
      <c r="CZ237" s="60"/>
      <c r="DA237" s="60"/>
      <c r="DB237" s="60"/>
      <c r="DC237" s="54"/>
    </row>
    <row x14ac:dyDescent="0.25" r="238" customHeight="1" ht="18">
      <c r="A238" s="50"/>
      <c r="B238" s="50"/>
      <c r="C238" s="51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4"/>
      <c r="P238" s="51"/>
      <c r="Q238" s="51"/>
      <c r="R238" s="51"/>
      <c r="S238" s="54"/>
      <c r="T238" s="51"/>
      <c r="U238" s="51"/>
      <c r="V238" s="51"/>
      <c r="W238" s="54"/>
      <c r="X238" s="51"/>
      <c r="Y238" s="51"/>
      <c r="Z238" s="51"/>
      <c r="AA238" s="54"/>
      <c r="AB238" s="51"/>
      <c r="AC238" s="51"/>
      <c r="AD238" s="51"/>
      <c r="AE238" s="54"/>
      <c r="AF238" s="51"/>
      <c r="AG238" s="51"/>
      <c r="AH238" s="51"/>
      <c r="AI238" s="54"/>
      <c r="AJ238" s="51"/>
      <c r="AK238" s="51"/>
      <c r="AL238" s="51"/>
      <c r="AM238" s="54"/>
      <c r="AN238" s="51"/>
      <c r="AO238" s="51"/>
      <c r="AP238" s="51"/>
      <c r="AQ238" s="54"/>
      <c r="AR238" s="51"/>
      <c r="AS238" s="51"/>
      <c r="AT238" s="51"/>
      <c r="AU238" s="54"/>
      <c r="AV238" s="51"/>
      <c r="AW238" s="51"/>
      <c r="AX238" s="51"/>
      <c r="AY238" s="54"/>
      <c r="AZ238" s="51"/>
      <c r="BA238" s="51"/>
      <c r="BB238" s="51"/>
      <c r="BC238" s="54"/>
      <c r="BD238" s="51"/>
      <c r="BE238" s="51"/>
      <c r="BF238" s="51"/>
      <c r="BG238" s="54"/>
      <c r="BH238" s="51"/>
      <c r="BI238" s="51"/>
      <c r="BJ238" s="51"/>
      <c r="BK238" s="59"/>
      <c r="BL238" s="51"/>
      <c r="BM238" s="51"/>
      <c r="BN238" s="51"/>
      <c r="BO238" s="51"/>
      <c r="BP238" s="59"/>
      <c r="BQ238" s="51"/>
      <c r="BR238" s="51"/>
      <c r="BS238" s="60"/>
      <c r="BT238" s="59"/>
      <c r="BU238" s="59"/>
      <c r="BV238" s="51"/>
      <c r="BW238" s="51"/>
      <c r="BX238" s="60"/>
      <c r="BY238" s="51"/>
      <c r="BZ238" s="60"/>
      <c r="CA238" s="51"/>
      <c r="CB238" s="51"/>
      <c r="CC238" s="61"/>
      <c r="CD238" s="61"/>
      <c r="CE238" s="60"/>
      <c r="CF238" s="51"/>
      <c r="CG238" s="51"/>
      <c r="CH238" s="51"/>
      <c r="CI238" s="51"/>
      <c r="CJ238" s="60"/>
      <c r="CK238" s="51"/>
      <c r="CL238" s="51"/>
      <c r="CM238" s="60"/>
      <c r="CN238" s="60"/>
      <c r="CO238" s="60"/>
      <c r="CP238" s="51"/>
      <c r="CQ238" s="60"/>
      <c r="CR238" s="60"/>
      <c r="CS238" s="51"/>
      <c r="CT238" s="60"/>
      <c r="CU238" s="51"/>
      <c r="CV238" s="51"/>
      <c r="CW238" s="51"/>
      <c r="CX238" s="51"/>
      <c r="CY238" s="60"/>
      <c r="CZ238" s="60"/>
      <c r="DA238" s="60"/>
      <c r="DB238" s="60"/>
      <c r="DC238" s="54"/>
    </row>
    <row x14ac:dyDescent="0.25" r="239" customHeight="1" ht="18">
      <c r="A239" s="50"/>
      <c r="B239" s="50"/>
      <c r="C239" s="51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4"/>
      <c r="P239" s="51"/>
      <c r="Q239" s="51"/>
      <c r="R239" s="51"/>
      <c r="S239" s="54"/>
      <c r="T239" s="51"/>
      <c r="U239" s="51"/>
      <c r="V239" s="51"/>
      <c r="W239" s="54"/>
      <c r="X239" s="51"/>
      <c r="Y239" s="51"/>
      <c r="Z239" s="51"/>
      <c r="AA239" s="54"/>
      <c r="AB239" s="51"/>
      <c r="AC239" s="51"/>
      <c r="AD239" s="51"/>
      <c r="AE239" s="54"/>
      <c r="AF239" s="51"/>
      <c r="AG239" s="51"/>
      <c r="AH239" s="51"/>
      <c r="AI239" s="54"/>
      <c r="AJ239" s="51"/>
      <c r="AK239" s="51"/>
      <c r="AL239" s="51"/>
      <c r="AM239" s="54"/>
      <c r="AN239" s="51"/>
      <c r="AO239" s="51"/>
      <c r="AP239" s="51"/>
      <c r="AQ239" s="54"/>
      <c r="AR239" s="51"/>
      <c r="AS239" s="51"/>
      <c r="AT239" s="51"/>
      <c r="AU239" s="54"/>
      <c r="AV239" s="51"/>
      <c r="AW239" s="51"/>
      <c r="AX239" s="51"/>
      <c r="AY239" s="54"/>
      <c r="AZ239" s="51"/>
      <c r="BA239" s="51"/>
      <c r="BB239" s="51"/>
      <c r="BC239" s="54"/>
      <c r="BD239" s="51"/>
      <c r="BE239" s="51"/>
      <c r="BF239" s="51"/>
      <c r="BG239" s="54"/>
      <c r="BH239" s="51"/>
      <c r="BI239" s="51"/>
      <c r="BJ239" s="51"/>
      <c r="BK239" s="59"/>
      <c r="BL239" s="51"/>
      <c r="BM239" s="51"/>
      <c r="BN239" s="51"/>
      <c r="BO239" s="51"/>
      <c r="BP239" s="59"/>
      <c r="BQ239" s="51"/>
      <c r="BR239" s="51"/>
      <c r="BS239" s="60"/>
      <c r="BT239" s="59"/>
      <c r="BU239" s="59"/>
      <c r="BV239" s="51"/>
      <c r="BW239" s="51"/>
      <c r="BX239" s="60"/>
      <c r="BY239" s="51"/>
      <c r="BZ239" s="60"/>
      <c r="CA239" s="51"/>
      <c r="CB239" s="51"/>
      <c r="CC239" s="61"/>
      <c r="CD239" s="61"/>
      <c r="CE239" s="60"/>
      <c r="CF239" s="51"/>
      <c r="CG239" s="51"/>
      <c r="CH239" s="51"/>
      <c r="CI239" s="51"/>
      <c r="CJ239" s="60"/>
      <c r="CK239" s="51"/>
      <c r="CL239" s="51"/>
      <c r="CM239" s="60"/>
      <c r="CN239" s="60"/>
      <c r="CO239" s="60"/>
      <c r="CP239" s="51"/>
      <c r="CQ239" s="60"/>
      <c r="CR239" s="60"/>
      <c r="CS239" s="51"/>
      <c r="CT239" s="60"/>
      <c r="CU239" s="51"/>
      <c r="CV239" s="51"/>
      <c r="CW239" s="51"/>
      <c r="CX239" s="51"/>
      <c r="CY239" s="60"/>
      <c r="CZ239" s="60"/>
      <c r="DA239" s="60"/>
      <c r="DB239" s="60"/>
      <c r="DC239" s="54"/>
    </row>
    <row x14ac:dyDescent="0.25" r="240" customHeight="1" ht="18">
      <c r="A240" s="50"/>
      <c r="B240" s="50"/>
      <c r="C240" s="51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4"/>
      <c r="P240" s="51"/>
      <c r="Q240" s="51"/>
      <c r="R240" s="51"/>
      <c r="S240" s="54"/>
      <c r="T240" s="51"/>
      <c r="U240" s="51"/>
      <c r="V240" s="51"/>
      <c r="W240" s="54"/>
      <c r="X240" s="51"/>
      <c r="Y240" s="51"/>
      <c r="Z240" s="51"/>
      <c r="AA240" s="54"/>
      <c r="AB240" s="51"/>
      <c r="AC240" s="51"/>
      <c r="AD240" s="51"/>
      <c r="AE240" s="54"/>
      <c r="AF240" s="51"/>
      <c r="AG240" s="51"/>
      <c r="AH240" s="51"/>
      <c r="AI240" s="54"/>
      <c r="AJ240" s="51"/>
      <c r="AK240" s="51"/>
      <c r="AL240" s="51"/>
      <c r="AM240" s="54"/>
      <c r="AN240" s="51"/>
      <c r="AO240" s="51"/>
      <c r="AP240" s="51"/>
      <c r="AQ240" s="54"/>
      <c r="AR240" s="51"/>
      <c r="AS240" s="51"/>
      <c r="AT240" s="51"/>
      <c r="AU240" s="54"/>
      <c r="AV240" s="51"/>
      <c r="AW240" s="51"/>
      <c r="AX240" s="51"/>
      <c r="AY240" s="54"/>
      <c r="AZ240" s="51"/>
      <c r="BA240" s="51"/>
      <c r="BB240" s="51"/>
      <c r="BC240" s="54"/>
      <c r="BD240" s="51"/>
      <c r="BE240" s="51"/>
      <c r="BF240" s="51"/>
      <c r="BG240" s="54"/>
      <c r="BH240" s="51"/>
      <c r="BI240" s="51"/>
      <c r="BJ240" s="51"/>
      <c r="BK240" s="59"/>
      <c r="BL240" s="51"/>
      <c r="BM240" s="51"/>
      <c r="BN240" s="51"/>
      <c r="BO240" s="51"/>
      <c r="BP240" s="59"/>
      <c r="BQ240" s="51"/>
      <c r="BR240" s="51"/>
      <c r="BS240" s="60"/>
      <c r="BT240" s="59"/>
      <c r="BU240" s="59"/>
      <c r="BV240" s="51"/>
      <c r="BW240" s="51"/>
      <c r="BX240" s="60"/>
      <c r="BY240" s="51"/>
      <c r="BZ240" s="60"/>
      <c r="CA240" s="51"/>
      <c r="CB240" s="51"/>
      <c r="CC240" s="61"/>
      <c r="CD240" s="61"/>
      <c r="CE240" s="60"/>
      <c r="CF240" s="51"/>
      <c r="CG240" s="51"/>
      <c r="CH240" s="51"/>
      <c r="CI240" s="51"/>
      <c r="CJ240" s="60"/>
      <c r="CK240" s="51"/>
      <c r="CL240" s="51"/>
      <c r="CM240" s="60"/>
      <c r="CN240" s="60"/>
      <c r="CO240" s="60"/>
      <c r="CP240" s="51"/>
      <c r="CQ240" s="60"/>
      <c r="CR240" s="60"/>
      <c r="CS240" s="51"/>
      <c r="CT240" s="60"/>
      <c r="CU240" s="51"/>
      <c r="CV240" s="51"/>
      <c r="CW240" s="51"/>
      <c r="CX240" s="51"/>
      <c r="CY240" s="60"/>
      <c r="CZ240" s="60"/>
      <c r="DA240" s="60"/>
      <c r="DB240" s="60"/>
      <c r="DC240" s="54"/>
    </row>
    <row x14ac:dyDescent="0.25" r="241" customHeight="1" ht="18">
      <c r="A241" s="50"/>
      <c r="B241" s="50"/>
      <c r="C241" s="51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4"/>
      <c r="P241" s="51"/>
      <c r="Q241" s="51"/>
      <c r="R241" s="51"/>
      <c r="S241" s="54"/>
      <c r="T241" s="51"/>
      <c r="U241" s="51"/>
      <c r="V241" s="51"/>
      <c r="W241" s="54"/>
      <c r="X241" s="51"/>
      <c r="Y241" s="51"/>
      <c r="Z241" s="51"/>
      <c r="AA241" s="54"/>
      <c r="AB241" s="51"/>
      <c r="AC241" s="51"/>
      <c r="AD241" s="51"/>
      <c r="AE241" s="54"/>
      <c r="AF241" s="51"/>
      <c r="AG241" s="51"/>
      <c r="AH241" s="51"/>
      <c r="AI241" s="54"/>
      <c r="AJ241" s="51"/>
      <c r="AK241" s="51"/>
      <c r="AL241" s="51"/>
      <c r="AM241" s="54"/>
      <c r="AN241" s="51"/>
      <c r="AO241" s="51"/>
      <c r="AP241" s="51"/>
      <c r="AQ241" s="54"/>
      <c r="AR241" s="51"/>
      <c r="AS241" s="51"/>
      <c r="AT241" s="51"/>
      <c r="AU241" s="54"/>
      <c r="AV241" s="51"/>
      <c r="AW241" s="51"/>
      <c r="AX241" s="51"/>
      <c r="AY241" s="54"/>
      <c r="AZ241" s="51"/>
      <c r="BA241" s="51"/>
      <c r="BB241" s="51"/>
      <c r="BC241" s="54"/>
      <c r="BD241" s="51"/>
      <c r="BE241" s="51"/>
      <c r="BF241" s="51"/>
      <c r="BG241" s="54"/>
      <c r="BH241" s="51"/>
      <c r="BI241" s="51"/>
      <c r="BJ241" s="51"/>
      <c r="BK241" s="59"/>
      <c r="BL241" s="51"/>
      <c r="BM241" s="51"/>
      <c r="BN241" s="51"/>
      <c r="BO241" s="51"/>
      <c r="BP241" s="59"/>
      <c r="BQ241" s="51"/>
      <c r="BR241" s="51"/>
      <c r="BS241" s="60"/>
      <c r="BT241" s="59"/>
      <c r="BU241" s="59"/>
      <c r="BV241" s="51"/>
      <c r="BW241" s="51"/>
      <c r="BX241" s="60"/>
      <c r="BY241" s="51"/>
      <c r="BZ241" s="60"/>
      <c r="CA241" s="51"/>
      <c r="CB241" s="51"/>
      <c r="CC241" s="61"/>
      <c r="CD241" s="61"/>
      <c r="CE241" s="60"/>
      <c r="CF241" s="51"/>
      <c r="CG241" s="51"/>
      <c r="CH241" s="51"/>
      <c r="CI241" s="51"/>
      <c r="CJ241" s="60"/>
      <c r="CK241" s="51"/>
      <c r="CL241" s="51"/>
      <c r="CM241" s="60"/>
      <c r="CN241" s="60"/>
      <c r="CO241" s="60"/>
      <c r="CP241" s="51"/>
      <c r="CQ241" s="60"/>
      <c r="CR241" s="60"/>
      <c r="CS241" s="51"/>
      <c r="CT241" s="60"/>
      <c r="CU241" s="51"/>
      <c r="CV241" s="51"/>
      <c r="CW241" s="51"/>
      <c r="CX241" s="51"/>
      <c r="CY241" s="60"/>
      <c r="CZ241" s="60"/>
      <c r="DA241" s="60"/>
      <c r="DB241" s="60"/>
      <c r="DC241" s="54"/>
    </row>
    <row x14ac:dyDescent="0.25" r="242" customHeight="1" ht="18">
      <c r="A242" s="50"/>
      <c r="B242" s="50"/>
      <c r="C242" s="51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4"/>
      <c r="P242" s="51"/>
      <c r="Q242" s="51"/>
      <c r="R242" s="51"/>
      <c r="S242" s="54"/>
      <c r="T242" s="51"/>
      <c r="U242" s="51"/>
      <c r="V242" s="51"/>
      <c r="W242" s="54"/>
      <c r="X242" s="51"/>
      <c r="Y242" s="51"/>
      <c r="Z242" s="51"/>
      <c r="AA242" s="54"/>
      <c r="AB242" s="51"/>
      <c r="AC242" s="51"/>
      <c r="AD242" s="51"/>
      <c r="AE242" s="54"/>
      <c r="AF242" s="51"/>
      <c r="AG242" s="51"/>
      <c r="AH242" s="51"/>
      <c r="AI242" s="54"/>
      <c r="AJ242" s="51"/>
      <c r="AK242" s="51"/>
      <c r="AL242" s="51"/>
      <c r="AM242" s="54"/>
      <c r="AN242" s="51"/>
      <c r="AO242" s="51"/>
      <c r="AP242" s="51"/>
      <c r="AQ242" s="54"/>
      <c r="AR242" s="51"/>
      <c r="AS242" s="51"/>
      <c r="AT242" s="51"/>
      <c r="AU242" s="54"/>
      <c r="AV242" s="51"/>
      <c r="AW242" s="51"/>
      <c r="AX242" s="51"/>
      <c r="AY242" s="54"/>
      <c r="AZ242" s="51"/>
      <c r="BA242" s="51"/>
      <c r="BB242" s="51"/>
      <c r="BC242" s="54"/>
      <c r="BD242" s="51"/>
      <c r="BE242" s="51"/>
      <c r="BF242" s="51"/>
      <c r="BG242" s="54"/>
      <c r="BH242" s="51"/>
      <c r="BI242" s="51"/>
      <c r="BJ242" s="51"/>
      <c r="BK242" s="59"/>
      <c r="BL242" s="51"/>
      <c r="BM242" s="51"/>
      <c r="BN242" s="51"/>
      <c r="BO242" s="51"/>
      <c r="BP242" s="59"/>
      <c r="BQ242" s="51"/>
      <c r="BR242" s="51"/>
      <c r="BS242" s="60"/>
      <c r="BT242" s="59"/>
      <c r="BU242" s="59"/>
      <c r="BV242" s="51"/>
      <c r="BW242" s="51"/>
      <c r="BX242" s="60"/>
      <c r="BY242" s="51"/>
      <c r="BZ242" s="60"/>
      <c r="CA242" s="51"/>
      <c r="CB242" s="51"/>
      <c r="CC242" s="61"/>
      <c r="CD242" s="61"/>
      <c r="CE242" s="60"/>
      <c r="CF242" s="51"/>
      <c r="CG242" s="51"/>
      <c r="CH242" s="51"/>
      <c r="CI242" s="51"/>
      <c r="CJ242" s="60"/>
      <c r="CK242" s="51"/>
      <c r="CL242" s="51"/>
      <c r="CM242" s="60"/>
      <c r="CN242" s="60"/>
      <c r="CO242" s="60"/>
      <c r="CP242" s="51"/>
      <c r="CQ242" s="60"/>
      <c r="CR242" s="60"/>
      <c r="CS242" s="51"/>
      <c r="CT242" s="60"/>
      <c r="CU242" s="51"/>
      <c r="CV242" s="51"/>
      <c r="CW242" s="51"/>
      <c r="CX242" s="51"/>
      <c r="CY242" s="60"/>
      <c r="CZ242" s="60"/>
      <c r="DA242" s="60"/>
      <c r="DB242" s="60"/>
      <c r="DC242" s="54"/>
    </row>
    <row x14ac:dyDescent="0.25" r="243" customHeight="1" ht="18">
      <c r="A243" s="50"/>
      <c r="B243" s="50"/>
      <c r="C243" s="51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4"/>
      <c r="P243" s="51"/>
      <c r="Q243" s="51"/>
      <c r="R243" s="51"/>
      <c r="S243" s="54"/>
      <c r="T243" s="51"/>
      <c r="U243" s="51"/>
      <c r="V243" s="51"/>
      <c r="W243" s="54"/>
      <c r="X243" s="51"/>
      <c r="Y243" s="51"/>
      <c r="Z243" s="51"/>
      <c r="AA243" s="54"/>
      <c r="AB243" s="51"/>
      <c r="AC243" s="51"/>
      <c r="AD243" s="51"/>
      <c r="AE243" s="54"/>
      <c r="AF243" s="51"/>
      <c r="AG243" s="51"/>
      <c r="AH243" s="51"/>
      <c r="AI243" s="54"/>
      <c r="AJ243" s="51"/>
      <c r="AK243" s="51"/>
      <c r="AL243" s="51"/>
      <c r="AM243" s="54"/>
      <c r="AN243" s="51"/>
      <c r="AO243" s="51"/>
      <c r="AP243" s="51"/>
      <c r="AQ243" s="54"/>
      <c r="AR243" s="51"/>
      <c r="AS243" s="51"/>
      <c r="AT243" s="51"/>
      <c r="AU243" s="54"/>
      <c r="AV243" s="51"/>
      <c r="AW243" s="51"/>
      <c r="AX243" s="51"/>
      <c r="AY243" s="54"/>
      <c r="AZ243" s="51"/>
      <c r="BA243" s="51"/>
      <c r="BB243" s="51"/>
      <c r="BC243" s="54"/>
      <c r="BD243" s="51"/>
      <c r="BE243" s="51"/>
      <c r="BF243" s="51"/>
      <c r="BG243" s="54"/>
      <c r="BH243" s="51"/>
      <c r="BI243" s="51"/>
      <c r="BJ243" s="51"/>
      <c r="BK243" s="59"/>
      <c r="BL243" s="51"/>
      <c r="BM243" s="51"/>
      <c r="BN243" s="51"/>
      <c r="BO243" s="51"/>
      <c r="BP243" s="59"/>
      <c r="BQ243" s="51"/>
      <c r="BR243" s="51"/>
      <c r="BS243" s="60"/>
      <c r="BT243" s="59"/>
      <c r="BU243" s="59"/>
      <c r="BV243" s="51"/>
      <c r="BW243" s="51"/>
      <c r="BX243" s="60"/>
      <c r="BY243" s="51"/>
      <c r="BZ243" s="60"/>
      <c r="CA243" s="51"/>
      <c r="CB243" s="51"/>
      <c r="CC243" s="61"/>
      <c r="CD243" s="61"/>
      <c r="CE243" s="60"/>
      <c r="CF243" s="51"/>
      <c r="CG243" s="51"/>
      <c r="CH243" s="51"/>
      <c r="CI243" s="51"/>
      <c r="CJ243" s="60"/>
      <c r="CK243" s="51"/>
      <c r="CL243" s="51"/>
      <c r="CM243" s="60"/>
      <c r="CN243" s="60"/>
      <c r="CO243" s="60"/>
      <c r="CP243" s="51"/>
      <c r="CQ243" s="60"/>
      <c r="CR243" s="60"/>
      <c r="CS243" s="51"/>
      <c r="CT243" s="60"/>
      <c r="CU243" s="51"/>
      <c r="CV243" s="51"/>
      <c r="CW243" s="51"/>
      <c r="CX243" s="51"/>
      <c r="CY243" s="60"/>
      <c r="CZ243" s="60"/>
      <c r="DA243" s="60"/>
      <c r="DB243" s="60"/>
      <c r="DC243" s="54"/>
    </row>
    <row x14ac:dyDescent="0.25" r="244" customHeight="1" ht="18">
      <c r="A244" s="50"/>
      <c r="B244" s="50"/>
      <c r="C244" s="51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4"/>
      <c r="P244" s="51"/>
      <c r="Q244" s="51"/>
      <c r="R244" s="51"/>
      <c r="S244" s="54"/>
      <c r="T244" s="51"/>
      <c r="U244" s="51"/>
      <c r="V244" s="51"/>
      <c r="W244" s="54"/>
      <c r="X244" s="51"/>
      <c r="Y244" s="51"/>
      <c r="Z244" s="51"/>
      <c r="AA244" s="54"/>
      <c r="AB244" s="51"/>
      <c r="AC244" s="51"/>
      <c r="AD244" s="51"/>
      <c r="AE244" s="54"/>
      <c r="AF244" s="51"/>
      <c r="AG244" s="51"/>
      <c r="AH244" s="51"/>
      <c r="AI244" s="54"/>
      <c r="AJ244" s="51"/>
      <c r="AK244" s="51"/>
      <c r="AL244" s="51"/>
      <c r="AM244" s="54"/>
      <c r="AN244" s="51"/>
      <c r="AO244" s="51"/>
      <c r="AP244" s="51"/>
      <c r="AQ244" s="54"/>
      <c r="AR244" s="51"/>
      <c r="AS244" s="51"/>
      <c r="AT244" s="51"/>
      <c r="AU244" s="54"/>
      <c r="AV244" s="51"/>
      <c r="AW244" s="51"/>
      <c r="AX244" s="51"/>
      <c r="AY244" s="54"/>
      <c r="AZ244" s="51"/>
      <c r="BA244" s="51"/>
      <c r="BB244" s="51"/>
      <c r="BC244" s="54"/>
      <c r="BD244" s="51"/>
      <c r="BE244" s="51"/>
      <c r="BF244" s="51"/>
      <c r="BG244" s="54"/>
      <c r="BH244" s="51"/>
      <c r="BI244" s="51"/>
      <c r="BJ244" s="51"/>
      <c r="BK244" s="59"/>
      <c r="BL244" s="51"/>
      <c r="BM244" s="51"/>
      <c r="BN244" s="51"/>
      <c r="BO244" s="51"/>
      <c r="BP244" s="59"/>
      <c r="BQ244" s="51"/>
      <c r="BR244" s="51"/>
      <c r="BS244" s="60"/>
      <c r="BT244" s="59"/>
      <c r="BU244" s="59"/>
      <c r="BV244" s="51"/>
      <c r="BW244" s="51"/>
      <c r="BX244" s="60"/>
      <c r="BY244" s="51"/>
      <c r="BZ244" s="60"/>
      <c r="CA244" s="51"/>
      <c r="CB244" s="51"/>
      <c r="CC244" s="61"/>
      <c r="CD244" s="61"/>
      <c r="CE244" s="60"/>
      <c r="CF244" s="51"/>
      <c r="CG244" s="51"/>
      <c r="CH244" s="51"/>
      <c r="CI244" s="51"/>
      <c r="CJ244" s="60"/>
      <c r="CK244" s="51"/>
      <c r="CL244" s="51"/>
      <c r="CM244" s="60"/>
      <c r="CN244" s="60"/>
      <c r="CO244" s="60"/>
      <c r="CP244" s="51"/>
      <c r="CQ244" s="60"/>
      <c r="CR244" s="60"/>
      <c r="CS244" s="51"/>
      <c r="CT244" s="60"/>
      <c r="CU244" s="51"/>
      <c r="CV244" s="51"/>
      <c r="CW244" s="51"/>
      <c r="CX244" s="51"/>
      <c r="CY244" s="60"/>
      <c r="CZ244" s="60"/>
      <c r="DA244" s="60"/>
      <c r="DB244" s="60"/>
      <c r="DC244" s="54"/>
    </row>
    <row x14ac:dyDescent="0.25" r="245" customHeight="1" ht="18">
      <c r="A245" s="50"/>
      <c r="B245" s="50"/>
      <c r="C245" s="51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4"/>
      <c r="P245" s="51"/>
      <c r="Q245" s="51"/>
      <c r="R245" s="51"/>
      <c r="S245" s="54"/>
      <c r="T245" s="51"/>
      <c r="U245" s="51"/>
      <c r="V245" s="51"/>
      <c r="W245" s="54"/>
      <c r="X245" s="51"/>
      <c r="Y245" s="51"/>
      <c r="Z245" s="51"/>
      <c r="AA245" s="54"/>
      <c r="AB245" s="51"/>
      <c r="AC245" s="51"/>
      <c r="AD245" s="51"/>
      <c r="AE245" s="54"/>
      <c r="AF245" s="51"/>
      <c r="AG245" s="51"/>
      <c r="AH245" s="51"/>
      <c r="AI245" s="54"/>
      <c r="AJ245" s="51"/>
      <c r="AK245" s="51"/>
      <c r="AL245" s="51"/>
      <c r="AM245" s="54"/>
      <c r="AN245" s="51"/>
      <c r="AO245" s="51"/>
      <c r="AP245" s="51"/>
      <c r="AQ245" s="54"/>
      <c r="AR245" s="51"/>
      <c r="AS245" s="51"/>
      <c r="AT245" s="51"/>
      <c r="AU245" s="54"/>
      <c r="AV245" s="51"/>
      <c r="AW245" s="51"/>
      <c r="AX245" s="51"/>
      <c r="AY245" s="54"/>
      <c r="AZ245" s="51"/>
      <c r="BA245" s="51"/>
      <c r="BB245" s="51"/>
      <c r="BC245" s="54"/>
      <c r="BD245" s="51"/>
      <c r="BE245" s="51"/>
      <c r="BF245" s="51"/>
      <c r="BG245" s="54"/>
      <c r="BH245" s="51"/>
      <c r="BI245" s="51"/>
      <c r="BJ245" s="51"/>
      <c r="BK245" s="59"/>
      <c r="BL245" s="51"/>
      <c r="BM245" s="51"/>
      <c r="BN245" s="51"/>
      <c r="BO245" s="51"/>
      <c r="BP245" s="59"/>
      <c r="BQ245" s="51"/>
      <c r="BR245" s="51"/>
      <c r="BS245" s="60"/>
      <c r="BT245" s="59"/>
      <c r="BU245" s="59"/>
      <c r="BV245" s="51"/>
      <c r="BW245" s="51"/>
      <c r="BX245" s="60"/>
      <c r="BY245" s="51"/>
      <c r="BZ245" s="60"/>
      <c r="CA245" s="51"/>
      <c r="CB245" s="51"/>
      <c r="CC245" s="61"/>
      <c r="CD245" s="61"/>
      <c r="CE245" s="60"/>
      <c r="CF245" s="51"/>
      <c r="CG245" s="51"/>
      <c r="CH245" s="51"/>
      <c r="CI245" s="51"/>
      <c r="CJ245" s="60"/>
      <c r="CK245" s="51"/>
      <c r="CL245" s="51"/>
      <c r="CM245" s="60"/>
      <c r="CN245" s="60"/>
      <c r="CO245" s="60"/>
      <c r="CP245" s="51"/>
      <c r="CQ245" s="60"/>
      <c r="CR245" s="60"/>
      <c r="CS245" s="51"/>
      <c r="CT245" s="60"/>
      <c r="CU245" s="51"/>
      <c r="CV245" s="51"/>
      <c r="CW245" s="51"/>
      <c r="CX245" s="51"/>
      <c r="CY245" s="60"/>
      <c r="CZ245" s="60"/>
      <c r="DA245" s="60"/>
      <c r="DB245" s="60"/>
      <c r="DC245" s="54"/>
    </row>
    <row x14ac:dyDescent="0.25" r="246" customHeight="1" ht="18">
      <c r="A246" s="50"/>
      <c r="B246" s="50"/>
      <c r="C246" s="51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4"/>
      <c r="P246" s="51"/>
      <c r="Q246" s="51"/>
      <c r="R246" s="51"/>
      <c r="S246" s="54"/>
      <c r="T246" s="51"/>
      <c r="U246" s="51"/>
      <c r="V246" s="51"/>
      <c r="W246" s="54"/>
      <c r="X246" s="51"/>
      <c r="Y246" s="51"/>
      <c r="Z246" s="51"/>
      <c r="AA246" s="54"/>
      <c r="AB246" s="51"/>
      <c r="AC246" s="51"/>
      <c r="AD246" s="51"/>
      <c r="AE246" s="54"/>
      <c r="AF246" s="51"/>
      <c r="AG246" s="51"/>
      <c r="AH246" s="51"/>
      <c r="AI246" s="54"/>
      <c r="AJ246" s="51"/>
      <c r="AK246" s="51"/>
      <c r="AL246" s="51"/>
      <c r="AM246" s="54"/>
      <c r="AN246" s="51"/>
      <c r="AO246" s="51"/>
      <c r="AP246" s="51"/>
      <c r="AQ246" s="54"/>
      <c r="AR246" s="51"/>
      <c r="AS246" s="51"/>
      <c r="AT246" s="51"/>
      <c r="AU246" s="54"/>
      <c r="AV246" s="51"/>
      <c r="AW246" s="51"/>
      <c r="AX246" s="51"/>
      <c r="AY246" s="54"/>
      <c r="AZ246" s="51"/>
      <c r="BA246" s="51"/>
      <c r="BB246" s="51"/>
      <c r="BC246" s="54"/>
      <c r="BD246" s="51"/>
      <c r="BE246" s="51"/>
      <c r="BF246" s="51"/>
      <c r="BG246" s="54"/>
      <c r="BH246" s="51"/>
      <c r="BI246" s="51"/>
      <c r="BJ246" s="51"/>
      <c r="BK246" s="59"/>
      <c r="BL246" s="51"/>
      <c r="BM246" s="51"/>
      <c r="BN246" s="51"/>
      <c r="BO246" s="51"/>
      <c r="BP246" s="59"/>
      <c r="BQ246" s="51"/>
      <c r="BR246" s="51"/>
      <c r="BS246" s="60"/>
      <c r="BT246" s="59"/>
      <c r="BU246" s="59"/>
      <c r="BV246" s="51"/>
      <c r="BW246" s="51"/>
      <c r="BX246" s="60"/>
      <c r="BY246" s="51"/>
      <c r="BZ246" s="60"/>
      <c r="CA246" s="51"/>
      <c r="CB246" s="51"/>
      <c r="CC246" s="61"/>
      <c r="CD246" s="61"/>
      <c r="CE246" s="60"/>
      <c r="CF246" s="51"/>
      <c r="CG246" s="51"/>
      <c r="CH246" s="51"/>
      <c r="CI246" s="51"/>
      <c r="CJ246" s="60"/>
      <c r="CK246" s="51"/>
      <c r="CL246" s="51"/>
      <c r="CM246" s="60"/>
      <c r="CN246" s="60"/>
      <c r="CO246" s="60"/>
      <c r="CP246" s="51"/>
      <c r="CQ246" s="60"/>
      <c r="CR246" s="60"/>
      <c r="CS246" s="51"/>
      <c r="CT246" s="60"/>
      <c r="CU246" s="51"/>
      <c r="CV246" s="51"/>
      <c r="CW246" s="51"/>
      <c r="CX246" s="51"/>
      <c r="CY246" s="60"/>
      <c r="CZ246" s="60"/>
      <c r="DA246" s="60"/>
      <c r="DB246" s="60"/>
      <c r="DC246" s="54"/>
    </row>
    <row x14ac:dyDescent="0.25" r="247" customHeight="1" ht="18">
      <c r="A247" s="50"/>
      <c r="B247" s="50"/>
      <c r="C247" s="51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4"/>
      <c r="P247" s="51"/>
      <c r="Q247" s="51"/>
      <c r="R247" s="51"/>
      <c r="S247" s="54"/>
      <c r="T247" s="51"/>
      <c r="U247" s="51"/>
      <c r="V247" s="51"/>
      <c r="W247" s="54"/>
      <c r="X247" s="51"/>
      <c r="Y247" s="51"/>
      <c r="Z247" s="51"/>
      <c r="AA247" s="54"/>
      <c r="AB247" s="51"/>
      <c r="AC247" s="51"/>
      <c r="AD247" s="51"/>
      <c r="AE247" s="54"/>
      <c r="AF247" s="51"/>
      <c r="AG247" s="51"/>
      <c r="AH247" s="51"/>
      <c r="AI247" s="54"/>
      <c r="AJ247" s="51"/>
      <c r="AK247" s="51"/>
      <c r="AL247" s="51"/>
      <c r="AM247" s="54"/>
      <c r="AN247" s="51"/>
      <c r="AO247" s="51"/>
      <c r="AP247" s="51"/>
      <c r="AQ247" s="54"/>
      <c r="AR247" s="51"/>
      <c r="AS247" s="51"/>
      <c r="AT247" s="51"/>
      <c r="AU247" s="54"/>
      <c r="AV247" s="51"/>
      <c r="AW247" s="51"/>
      <c r="AX247" s="51"/>
      <c r="AY247" s="54"/>
      <c r="AZ247" s="51"/>
      <c r="BA247" s="51"/>
      <c r="BB247" s="51"/>
      <c r="BC247" s="54"/>
      <c r="BD247" s="51"/>
      <c r="BE247" s="51"/>
      <c r="BF247" s="51"/>
      <c r="BG247" s="54"/>
      <c r="BH247" s="51"/>
      <c r="BI247" s="51"/>
      <c r="BJ247" s="51"/>
      <c r="BK247" s="59"/>
      <c r="BL247" s="51"/>
      <c r="BM247" s="51"/>
      <c r="BN247" s="51"/>
      <c r="BO247" s="51"/>
      <c r="BP247" s="59"/>
      <c r="BQ247" s="51"/>
      <c r="BR247" s="51"/>
      <c r="BS247" s="60"/>
      <c r="BT247" s="59"/>
      <c r="BU247" s="59"/>
      <c r="BV247" s="51"/>
      <c r="BW247" s="51"/>
      <c r="BX247" s="60"/>
      <c r="BY247" s="51"/>
      <c r="BZ247" s="60"/>
      <c r="CA247" s="51"/>
      <c r="CB247" s="51"/>
      <c r="CC247" s="61"/>
      <c r="CD247" s="61"/>
      <c r="CE247" s="60"/>
      <c r="CF247" s="51"/>
      <c r="CG247" s="51"/>
      <c r="CH247" s="51"/>
      <c r="CI247" s="51"/>
      <c r="CJ247" s="60"/>
      <c r="CK247" s="51"/>
      <c r="CL247" s="51"/>
      <c r="CM247" s="60"/>
      <c r="CN247" s="60"/>
      <c r="CO247" s="60"/>
      <c r="CP247" s="51"/>
      <c r="CQ247" s="60"/>
      <c r="CR247" s="60"/>
      <c r="CS247" s="51"/>
      <c r="CT247" s="60"/>
      <c r="CU247" s="51"/>
      <c r="CV247" s="51"/>
      <c r="CW247" s="51"/>
      <c r="CX247" s="51"/>
      <c r="CY247" s="60"/>
      <c r="CZ247" s="60"/>
      <c r="DA247" s="60"/>
      <c r="DB247" s="60"/>
      <c r="DC247" s="54"/>
    </row>
    <row x14ac:dyDescent="0.25" r="248" customHeight="1" ht="18">
      <c r="A248" s="50"/>
      <c r="B248" s="50"/>
      <c r="C248" s="51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4"/>
      <c r="P248" s="51"/>
      <c r="Q248" s="51"/>
      <c r="R248" s="51"/>
      <c r="S248" s="54"/>
      <c r="T248" s="51"/>
      <c r="U248" s="51"/>
      <c r="V248" s="51"/>
      <c r="W248" s="54"/>
      <c r="X248" s="51"/>
      <c r="Y248" s="51"/>
      <c r="Z248" s="51"/>
      <c r="AA248" s="54"/>
      <c r="AB248" s="51"/>
      <c r="AC248" s="51"/>
      <c r="AD248" s="51"/>
      <c r="AE248" s="54"/>
      <c r="AF248" s="51"/>
      <c r="AG248" s="51"/>
      <c r="AH248" s="51"/>
      <c r="AI248" s="54"/>
      <c r="AJ248" s="51"/>
      <c r="AK248" s="51"/>
      <c r="AL248" s="51"/>
      <c r="AM248" s="54"/>
      <c r="AN248" s="51"/>
      <c r="AO248" s="51"/>
      <c r="AP248" s="51"/>
      <c r="AQ248" s="54"/>
      <c r="AR248" s="51"/>
      <c r="AS248" s="51"/>
      <c r="AT248" s="51"/>
      <c r="AU248" s="54"/>
      <c r="AV248" s="51"/>
      <c r="AW248" s="51"/>
      <c r="AX248" s="51"/>
      <c r="AY248" s="54"/>
      <c r="AZ248" s="51"/>
      <c r="BA248" s="51"/>
      <c r="BB248" s="51"/>
      <c r="BC248" s="54"/>
      <c r="BD248" s="51"/>
      <c r="BE248" s="51"/>
      <c r="BF248" s="51"/>
      <c r="BG248" s="54"/>
      <c r="BH248" s="51"/>
      <c r="BI248" s="51"/>
      <c r="BJ248" s="51"/>
      <c r="BK248" s="59"/>
      <c r="BL248" s="51"/>
      <c r="BM248" s="51"/>
      <c r="BN248" s="51"/>
      <c r="BO248" s="51"/>
      <c r="BP248" s="59"/>
      <c r="BQ248" s="51"/>
      <c r="BR248" s="51"/>
      <c r="BS248" s="60"/>
      <c r="BT248" s="59"/>
      <c r="BU248" s="59"/>
      <c r="BV248" s="51"/>
      <c r="BW248" s="51"/>
      <c r="BX248" s="60"/>
      <c r="BY248" s="51"/>
      <c r="BZ248" s="60"/>
      <c r="CA248" s="51"/>
      <c r="CB248" s="51"/>
      <c r="CC248" s="61"/>
      <c r="CD248" s="61"/>
      <c r="CE248" s="60"/>
      <c r="CF248" s="51"/>
      <c r="CG248" s="51"/>
      <c r="CH248" s="51"/>
      <c r="CI248" s="51"/>
      <c r="CJ248" s="60"/>
      <c r="CK248" s="51"/>
      <c r="CL248" s="51"/>
      <c r="CM248" s="60"/>
      <c r="CN248" s="60"/>
      <c r="CO248" s="60"/>
      <c r="CP248" s="51"/>
      <c r="CQ248" s="60"/>
      <c r="CR248" s="60"/>
      <c r="CS248" s="51"/>
      <c r="CT248" s="60"/>
      <c r="CU248" s="51"/>
      <c r="CV248" s="51"/>
      <c r="CW248" s="51"/>
      <c r="CX248" s="51"/>
      <c r="CY248" s="60"/>
      <c r="CZ248" s="60"/>
      <c r="DA248" s="60"/>
      <c r="DB248" s="60"/>
      <c r="DC248" s="54"/>
    </row>
    <row x14ac:dyDescent="0.25" r="249" customHeight="1" ht="18">
      <c r="A249" s="50"/>
      <c r="B249" s="50"/>
      <c r="C249" s="51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4"/>
      <c r="P249" s="51"/>
      <c r="Q249" s="51"/>
      <c r="R249" s="51"/>
      <c r="S249" s="54"/>
      <c r="T249" s="51"/>
      <c r="U249" s="51"/>
      <c r="V249" s="51"/>
      <c r="W249" s="54"/>
      <c r="X249" s="51"/>
      <c r="Y249" s="51"/>
      <c r="Z249" s="51"/>
      <c r="AA249" s="54"/>
      <c r="AB249" s="51"/>
      <c r="AC249" s="51"/>
      <c r="AD249" s="51"/>
      <c r="AE249" s="54"/>
      <c r="AF249" s="51"/>
      <c r="AG249" s="51"/>
      <c r="AH249" s="51"/>
      <c r="AI249" s="54"/>
      <c r="AJ249" s="51"/>
      <c r="AK249" s="51"/>
      <c r="AL249" s="51"/>
      <c r="AM249" s="54"/>
      <c r="AN249" s="51"/>
      <c r="AO249" s="51"/>
      <c r="AP249" s="51"/>
      <c r="AQ249" s="54"/>
      <c r="AR249" s="51"/>
      <c r="AS249" s="51"/>
      <c r="AT249" s="51"/>
      <c r="AU249" s="54"/>
      <c r="AV249" s="51"/>
      <c r="AW249" s="51"/>
      <c r="AX249" s="51"/>
      <c r="AY249" s="54"/>
      <c r="AZ249" s="51"/>
      <c r="BA249" s="51"/>
      <c r="BB249" s="51"/>
      <c r="BC249" s="54"/>
      <c r="BD249" s="51"/>
      <c r="BE249" s="51"/>
      <c r="BF249" s="51"/>
      <c r="BG249" s="54"/>
      <c r="BH249" s="51"/>
      <c r="BI249" s="51"/>
      <c r="BJ249" s="51"/>
      <c r="BK249" s="59"/>
      <c r="BL249" s="51"/>
      <c r="BM249" s="51"/>
      <c r="BN249" s="51"/>
      <c r="BO249" s="51"/>
      <c r="BP249" s="59"/>
      <c r="BQ249" s="51"/>
      <c r="BR249" s="51"/>
      <c r="BS249" s="60"/>
      <c r="BT249" s="59"/>
      <c r="BU249" s="59"/>
      <c r="BV249" s="51"/>
      <c r="BW249" s="51"/>
      <c r="BX249" s="60"/>
      <c r="BY249" s="51"/>
      <c r="BZ249" s="60"/>
      <c r="CA249" s="51"/>
      <c r="CB249" s="51"/>
      <c r="CC249" s="61"/>
      <c r="CD249" s="61"/>
      <c r="CE249" s="60"/>
      <c r="CF249" s="51"/>
      <c r="CG249" s="51"/>
      <c r="CH249" s="51"/>
      <c r="CI249" s="51"/>
      <c r="CJ249" s="60"/>
      <c r="CK249" s="51"/>
      <c r="CL249" s="51"/>
      <c r="CM249" s="60"/>
      <c r="CN249" s="60"/>
      <c r="CO249" s="60"/>
      <c r="CP249" s="51"/>
      <c r="CQ249" s="60"/>
      <c r="CR249" s="60"/>
      <c r="CS249" s="51"/>
      <c r="CT249" s="60"/>
      <c r="CU249" s="51"/>
      <c r="CV249" s="51"/>
      <c r="CW249" s="51"/>
      <c r="CX249" s="51"/>
      <c r="CY249" s="60"/>
      <c r="CZ249" s="60"/>
      <c r="DA249" s="60"/>
      <c r="DB249" s="60"/>
      <c r="DC249" s="54"/>
    </row>
    <row x14ac:dyDescent="0.25" r="250" customHeight="1" ht="18">
      <c r="A250" s="50"/>
      <c r="B250" s="50"/>
      <c r="C250" s="51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4"/>
      <c r="P250" s="51"/>
      <c r="Q250" s="51"/>
      <c r="R250" s="51"/>
      <c r="S250" s="54"/>
      <c r="T250" s="51"/>
      <c r="U250" s="51"/>
      <c r="V250" s="51"/>
      <c r="W250" s="54"/>
      <c r="X250" s="51"/>
      <c r="Y250" s="51"/>
      <c r="Z250" s="51"/>
      <c r="AA250" s="54"/>
      <c r="AB250" s="51"/>
      <c r="AC250" s="51"/>
      <c r="AD250" s="51"/>
      <c r="AE250" s="54"/>
      <c r="AF250" s="51"/>
      <c r="AG250" s="51"/>
      <c r="AH250" s="51"/>
      <c r="AI250" s="54"/>
      <c r="AJ250" s="51"/>
      <c r="AK250" s="51"/>
      <c r="AL250" s="51"/>
      <c r="AM250" s="54"/>
      <c r="AN250" s="51"/>
      <c r="AO250" s="51"/>
      <c r="AP250" s="51"/>
      <c r="AQ250" s="54"/>
      <c r="AR250" s="51"/>
      <c r="AS250" s="51"/>
      <c r="AT250" s="51"/>
      <c r="AU250" s="54"/>
      <c r="AV250" s="51"/>
      <c r="AW250" s="51"/>
      <c r="AX250" s="51"/>
      <c r="AY250" s="54"/>
      <c r="AZ250" s="51"/>
      <c r="BA250" s="51"/>
      <c r="BB250" s="51"/>
      <c r="BC250" s="54"/>
      <c r="BD250" s="51"/>
      <c r="BE250" s="51"/>
      <c r="BF250" s="51"/>
      <c r="BG250" s="54"/>
      <c r="BH250" s="51"/>
      <c r="BI250" s="51"/>
      <c r="BJ250" s="51"/>
      <c r="BK250" s="59"/>
      <c r="BL250" s="51"/>
      <c r="BM250" s="51"/>
      <c r="BN250" s="51"/>
      <c r="BO250" s="51"/>
      <c r="BP250" s="59"/>
      <c r="BQ250" s="51"/>
      <c r="BR250" s="51"/>
      <c r="BS250" s="60"/>
      <c r="BT250" s="59"/>
      <c r="BU250" s="59"/>
      <c r="BV250" s="51"/>
      <c r="BW250" s="51"/>
      <c r="BX250" s="60"/>
      <c r="BY250" s="51"/>
      <c r="BZ250" s="60"/>
      <c r="CA250" s="51"/>
      <c r="CB250" s="51"/>
      <c r="CC250" s="61"/>
      <c r="CD250" s="61"/>
      <c r="CE250" s="60"/>
      <c r="CF250" s="51"/>
      <c r="CG250" s="51"/>
      <c r="CH250" s="51"/>
      <c r="CI250" s="51"/>
      <c r="CJ250" s="60"/>
      <c r="CK250" s="51"/>
      <c r="CL250" s="51"/>
      <c r="CM250" s="60"/>
      <c r="CN250" s="60"/>
      <c r="CO250" s="60"/>
      <c r="CP250" s="51"/>
      <c r="CQ250" s="60"/>
      <c r="CR250" s="60"/>
      <c r="CS250" s="51"/>
      <c r="CT250" s="60"/>
      <c r="CU250" s="51"/>
      <c r="CV250" s="51"/>
      <c r="CW250" s="51"/>
      <c r="CX250" s="51"/>
      <c r="CY250" s="60"/>
      <c r="CZ250" s="60"/>
      <c r="DA250" s="60"/>
      <c r="DB250" s="60"/>
      <c r="DC250" s="54"/>
    </row>
    <row x14ac:dyDescent="0.25" r="251" customHeight="1" ht="18">
      <c r="A251" s="50"/>
      <c r="B251" s="50"/>
      <c r="C251" s="51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4"/>
      <c r="P251" s="51"/>
      <c r="Q251" s="51"/>
      <c r="R251" s="51"/>
      <c r="S251" s="54"/>
      <c r="T251" s="51"/>
      <c r="U251" s="51"/>
      <c r="V251" s="51"/>
      <c r="W251" s="54"/>
      <c r="X251" s="51"/>
      <c r="Y251" s="51"/>
      <c r="Z251" s="51"/>
      <c r="AA251" s="54"/>
      <c r="AB251" s="51"/>
      <c r="AC251" s="51"/>
      <c r="AD251" s="51"/>
      <c r="AE251" s="54"/>
      <c r="AF251" s="51"/>
      <c r="AG251" s="51"/>
      <c r="AH251" s="51"/>
      <c r="AI251" s="54"/>
      <c r="AJ251" s="51"/>
      <c r="AK251" s="51"/>
      <c r="AL251" s="51"/>
      <c r="AM251" s="54"/>
      <c r="AN251" s="51"/>
      <c r="AO251" s="51"/>
      <c r="AP251" s="51"/>
      <c r="AQ251" s="54"/>
      <c r="AR251" s="51"/>
      <c r="AS251" s="51"/>
      <c r="AT251" s="51"/>
      <c r="AU251" s="54"/>
      <c r="AV251" s="51"/>
      <c r="AW251" s="51"/>
      <c r="AX251" s="51"/>
      <c r="AY251" s="54"/>
      <c r="AZ251" s="51"/>
      <c r="BA251" s="51"/>
      <c r="BB251" s="51"/>
      <c r="BC251" s="54"/>
      <c r="BD251" s="51"/>
      <c r="BE251" s="51"/>
      <c r="BF251" s="51"/>
      <c r="BG251" s="54"/>
      <c r="BH251" s="51"/>
      <c r="BI251" s="51"/>
      <c r="BJ251" s="51"/>
      <c r="BK251" s="59"/>
      <c r="BL251" s="51"/>
      <c r="BM251" s="51"/>
      <c r="BN251" s="51"/>
      <c r="BO251" s="51"/>
      <c r="BP251" s="59"/>
      <c r="BQ251" s="51"/>
      <c r="BR251" s="51"/>
      <c r="BS251" s="60"/>
      <c r="BT251" s="59"/>
      <c r="BU251" s="59"/>
      <c r="BV251" s="51"/>
      <c r="BW251" s="51"/>
      <c r="BX251" s="60"/>
      <c r="BY251" s="51"/>
      <c r="BZ251" s="60"/>
      <c r="CA251" s="51"/>
      <c r="CB251" s="51"/>
      <c r="CC251" s="61"/>
      <c r="CD251" s="61"/>
      <c r="CE251" s="60"/>
      <c r="CF251" s="51"/>
      <c r="CG251" s="51"/>
      <c r="CH251" s="51"/>
      <c r="CI251" s="51"/>
      <c r="CJ251" s="60"/>
      <c r="CK251" s="51"/>
      <c r="CL251" s="51"/>
      <c r="CM251" s="60"/>
      <c r="CN251" s="60"/>
      <c r="CO251" s="60"/>
      <c r="CP251" s="51"/>
      <c r="CQ251" s="60"/>
      <c r="CR251" s="60"/>
      <c r="CS251" s="51"/>
      <c r="CT251" s="60"/>
      <c r="CU251" s="51"/>
      <c r="CV251" s="51"/>
      <c r="CW251" s="51"/>
      <c r="CX251" s="51"/>
      <c r="CY251" s="60"/>
      <c r="CZ251" s="60"/>
      <c r="DA251" s="60"/>
      <c r="DB251" s="60"/>
      <c r="DC251" s="54"/>
    </row>
    <row x14ac:dyDescent="0.25" r="252" customHeight="1" ht="18">
      <c r="A252" s="50"/>
      <c r="B252" s="50"/>
      <c r="C252" s="51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4"/>
      <c r="P252" s="51"/>
      <c r="Q252" s="51"/>
      <c r="R252" s="51"/>
      <c r="S252" s="54"/>
      <c r="T252" s="51"/>
      <c r="U252" s="51"/>
      <c r="V252" s="51"/>
      <c r="W252" s="54"/>
      <c r="X252" s="51"/>
      <c r="Y252" s="51"/>
      <c r="Z252" s="51"/>
      <c r="AA252" s="54"/>
      <c r="AB252" s="51"/>
      <c r="AC252" s="51"/>
      <c r="AD252" s="51"/>
      <c r="AE252" s="54"/>
      <c r="AF252" s="51"/>
      <c r="AG252" s="51"/>
      <c r="AH252" s="51"/>
      <c r="AI252" s="54"/>
      <c r="AJ252" s="51"/>
      <c r="AK252" s="51"/>
      <c r="AL252" s="51"/>
      <c r="AM252" s="54"/>
      <c r="AN252" s="51"/>
      <c r="AO252" s="51"/>
      <c r="AP252" s="51"/>
      <c r="AQ252" s="54"/>
      <c r="AR252" s="51"/>
      <c r="AS252" s="51"/>
      <c r="AT252" s="51"/>
      <c r="AU252" s="54"/>
      <c r="AV252" s="51"/>
      <c r="AW252" s="51"/>
      <c r="AX252" s="51"/>
      <c r="AY252" s="54"/>
      <c r="AZ252" s="51"/>
      <c r="BA252" s="51"/>
      <c r="BB252" s="51"/>
      <c r="BC252" s="54"/>
      <c r="BD252" s="51"/>
      <c r="BE252" s="51"/>
      <c r="BF252" s="51"/>
      <c r="BG252" s="54"/>
      <c r="BH252" s="51"/>
      <c r="BI252" s="51"/>
      <c r="BJ252" s="51"/>
      <c r="BK252" s="59"/>
      <c r="BL252" s="51"/>
      <c r="BM252" s="51"/>
      <c r="BN252" s="51"/>
      <c r="BO252" s="51"/>
      <c r="BP252" s="59"/>
      <c r="BQ252" s="51"/>
      <c r="BR252" s="51"/>
      <c r="BS252" s="60"/>
      <c r="BT252" s="59"/>
      <c r="BU252" s="59"/>
      <c r="BV252" s="51"/>
      <c r="BW252" s="51"/>
      <c r="BX252" s="60"/>
      <c r="BY252" s="51"/>
      <c r="BZ252" s="60"/>
      <c r="CA252" s="51"/>
      <c r="CB252" s="51"/>
      <c r="CC252" s="61"/>
      <c r="CD252" s="61"/>
      <c r="CE252" s="60"/>
      <c r="CF252" s="51"/>
      <c r="CG252" s="51"/>
      <c r="CH252" s="51"/>
      <c r="CI252" s="51"/>
      <c r="CJ252" s="60"/>
      <c r="CK252" s="51"/>
      <c r="CL252" s="51"/>
      <c r="CM252" s="60"/>
      <c r="CN252" s="60"/>
      <c r="CO252" s="60"/>
      <c r="CP252" s="51"/>
      <c r="CQ252" s="60"/>
      <c r="CR252" s="60"/>
      <c r="CS252" s="51"/>
      <c r="CT252" s="60"/>
      <c r="CU252" s="51"/>
      <c r="CV252" s="51"/>
      <c r="CW252" s="51"/>
      <c r="CX252" s="51"/>
      <c r="CY252" s="60"/>
      <c r="CZ252" s="60"/>
      <c r="DA252" s="60"/>
      <c r="DB252" s="60"/>
      <c r="DC252" s="54"/>
    </row>
    <row x14ac:dyDescent="0.25" r="253" customHeight="1" ht="18">
      <c r="A253" s="50"/>
      <c r="B253" s="50"/>
      <c r="C253" s="51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4"/>
      <c r="P253" s="51"/>
      <c r="Q253" s="51"/>
      <c r="R253" s="51"/>
      <c r="S253" s="54"/>
      <c r="T253" s="51"/>
      <c r="U253" s="51"/>
      <c r="V253" s="51"/>
      <c r="W253" s="54"/>
      <c r="X253" s="51"/>
      <c r="Y253" s="51"/>
      <c r="Z253" s="51"/>
      <c r="AA253" s="54"/>
      <c r="AB253" s="51"/>
      <c r="AC253" s="51"/>
      <c r="AD253" s="51"/>
      <c r="AE253" s="54"/>
      <c r="AF253" s="51"/>
      <c r="AG253" s="51"/>
      <c r="AH253" s="51"/>
      <c r="AI253" s="54"/>
      <c r="AJ253" s="51"/>
      <c r="AK253" s="51"/>
      <c r="AL253" s="51"/>
      <c r="AM253" s="54"/>
      <c r="AN253" s="51"/>
      <c r="AO253" s="51"/>
      <c r="AP253" s="51"/>
      <c r="AQ253" s="54"/>
      <c r="AR253" s="51"/>
      <c r="AS253" s="51"/>
      <c r="AT253" s="51"/>
      <c r="AU253" s="54"/>
      <c r="AV253" s="51"/>
      <c r="AW253" s="51"/>
      <c r="AX253" s="51"/>
      <c r="AY253" s="54"/>
      <c r="AZ253" s="51"/>
      <c r="BA253" s="51"/>
      <c r="BB253" s="51"/>
      <c r="BC253" s="54"/>
      <c r="BD253" s="51"/>
      <c r="BE253" s="51"/>
      <c r="BF253" s="51"/>
      <c r="BG253" s="54"/>
      <c r="BH253" s="51"/>
      <c r="BI253" s="51"/>
      <c r="BJ253" s="51"/>
      <c r="BK253" s="59"/>
      <c r="BL253" s="51"/>
      <c r="BM253" s="51"/>
      <c r="BN253" s="51"/>
      <c r="BO253" s="51"/>
      <c r="BP253" s="59"/>
      <c r="BQ253" s="51"/>
      <c r="BR253" s="51"/>
      <c r="BS253" s="60"/>
      <c r="BT253" s="59"/>
      <c r="BU253" s="59"/>
      <c r="BV253" s="51"/>
      <c r="BW253" s="51"/>
      <c r="BX253" s="60"/>
      <c r="BY253" s="51"/>
      <c r="BZ253" s="60"/>
      <c r="CA253" s="51"/>
      <c r="CB253" s="51"/>
      <c r="CC253" s="61"/>
      <c r="CD253" s="61"/>
      <c r="CE253" s="60"/>
      <c r="CF253" s="51"/>
      <c r="CG253" s="51"/>
      <c r="CH253" s="51"/>
      <c r="CI253" s="51"/>
      <c r="CJ253" s="60"/>
      <c r="CK253" s="51"/>
      <c r="CL253" s="51"/>
      <c r="CM253" s="60"/>
      <c r="CN253" s="60"/>
      <c r="CO253" s="60"/>
      <c r="CP253" s="51"/>
      <c r="CQ253" s="60"/>
      <c r="CR253" s="60"/>
      <c r="CS253" s="51"/>
      <c r="CT253" s="60"/>
      <c r="CU253" s="51"/>
      <c r="CV253" s="51"/>
      <c r="CW253" s="51"/>
      <c r="CX253" s="51"/>
      <c r="CY253" s="60"/>
      <c r="CZ253" s="60"/>
      <c r="DA253" s="60"/>
      <c r="DB253" s="60"/>
      <c r="DC253" s="54"/>
    </row>
    <row x14ac:dyDescent="0.25" r="254" customHeight="1" ht="18">
      <c r="A254" s="50"/>
      <c r="B254" s="50"/>
      <c r="C254" s="51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4"/>
      <c r="P254" s="51"/>
      <c r="Q254" s="51"/>
      <c r="R254" s="51"/>
      <c r="S254" s="54"/>
      <c r="T254" s="51"/>
      <c r="U254" s="51"/>
      <c r="V254" s="51"/>
      <c r="W254" s="54"/>
      <c r="X254" s="51"/>
      <c r="Y254" s="51"/>
      <c r="Z254" s="51"/>
      <c r="AA254" s="54"/>
      <c r="AB254" s="51"/>
      <c r="AC254" s="51"/>
      <c r="AD254" s="51"/>
      <c r="AE254" s="54"/>
      <c r="AF254" s="51"/>
      <c r="AG254" s="51"/>
      <c r="AH254" s="51"/>
      <c r="AI254" s="54"/>
      <c r="AJ254" s="51"/>
      <c r="AK254" s="51"/>
      <c r="AL254" s="51"/>
      <c r="AM254" s="54"/>
      <c r="AN254" s="51"/>
      <c r="AO254" s="51"/>
      <c r="AP254" s="51"/>
      <c r="AQ254" s="54"/>
      <c r="AR254" s="51"/>
      <c r="AS254" s="51"/>
      <c r="AT254" s="51"/>
      <c r="AU254" s="54"/>
      <c r="AV254" s="51"/>
      <c r="AW254" s="51"/>
      <c r="AX254" s="51"/>
      <c r="AY254" s="54"/>
      <c r="AZ254" s="51"/>
      <c r="BA254" s="51"/>
      <c r="BB254" s="51"/>
      <c r="BC254" s="54"/>
      <c r="BD254" s="51"/>
      <c r="BE254" s="51"/>
      <c r="BF254" s="51"/>
      <c r="BG254" s="54"/>
      <c r="BH254" s="51"/>
      <c r="BI254" s="51"/>
      <c r="BJ254" s="51"/>
      <c r="BK254" s="59"/>
      <c r="BL254" s="51"/>
      <c r="BM254" s="51"/>
      <c r="BN254" s="51"/>
      <c r="BO254" s="51"/>
      <c r="BP254" s="59"/>
      <c r="BQ254" s="51"/>
      <c r="BR254" s="51"/>
      <c r="BS254" s="60"/>
      <c r="BT254" s="59"/>
      <c r="BU254" s="59"/>
      <c r="BV254" s="51"/>
      <c r="BW254" s="51"/>
      <c r="BX254" s="60"/>
      <c r="BY254" s="51"/>
      <c r="BZ254" s="60"/>
      <c r="CA254" s="51"/>
      <c r="CB254" s="51"/>
      <c r="CC254" s="61"/>
      <c r="CD254" s="61"/>
      <c r="CE254" s="60"/>
      <c r="CF254" s="51"/>
      <c r="CG254" s="51"/>
      <c r="CH254" s="51"/>
      <c r="CI254" s="51"/>
      <c r="CJ254" s="60"/>
      <c r="CK254" s="51"/>
      <c r="CL254" s="51"/>
      <c r="CM254" s="60"/>
      <c r="CN254" s="60"/>
      <c r="CO254" s="60"/>
      <c r="CP254" s="51"/>
      <c r="CQ254" s="60"/>
      <c r="CR254" s="60"/>
      <c r="CS254" s="51"/>
      <c r="CT254" s="60"/>
      <c r="CU254" s="51"/>
      <c r="CV254" s="51"/>
      <c r="CW254" s="51"/>
      <c r="CX254" s="51"/>
      <c r="CY254" s="60"/>
      <c r="CZ254" s="60"/>
      <c r="DA254" s="60"/>
      <c r="DB254" s="60"/>
      <c r="DC254" s="54"/>
    </row>
    <row x14ac:dyDescent="0.25" r="255" customHeight="1" ht="18">
      <c r="A255" s="50"/>
      <c r="B255" s="50"/>
      <c r="C255" s="51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4"/>
      <c r="P255" s="51"/>
      <c r="Q255" s="51"/>
      <c r="R255" s="51"/>
      <c r="S255" s="54"/>
      <c r="T255" s="51"/>
      <c r="U255" s="51"/>
      <c r="V255" s="51"/>
      <c r="W255" s="54"/>
      <c r="X255" s="51"/>
      <c r="Y255" s="51"/>
      <c r="Z255" s="51"/>
      <c r="AA255" s="54"/>
      <c r="AB255" s="51"/>
      <c r="AC255" s="51"/>
      <c r="AD255" s="51"/>
      <c r="AE255" s="54"/>
      <c r="AF255" s="51"/>
      <c r="AG255" s="51"/>
      <c r="AH255" s="51"/>
      <c r="AI255" s="54"/>
      <c r="AJ255" s="51"/>
      <c r="AK255" s="51"/>
      <c r="AL255" s="51"/>
      <c r="AM255" s="54"/>
      <c r="AN255" s="51"/>
      <c r="AO255" s="51"/>
      <c r="AP255" s="51"/>
      <c r="AQ255" s="54"/>
      <c r="AR255" s="51"/>
      <c r="AS255" s="51"/>
      <c r="AT255" s="51"/>
      <c r="AU255" s="54"/>
      <c r="AV255" s="51"/>
      <c r="AW255" s="51"/>
      <c r="AX255" s="51"/>
      <c r="AY255" s="54"/>
      <c r="AZ255" s="51"/>
      <c r="BA255" s="51"/>
      <c r="BB255" s="51"/>
      <c r="BC255" s="54"/>
      <c r="BD255" s="51"/>
      <c r="BE255" s="51"/>
      <c r="BF255" s="51"/>
      <c r="BG255" s="54"/>
      <c r="BH255" s="51"/>
      <c r="BI255" s="51"/>
      <c r="BJ255" s="51"/>
      <c r="BK255" s="59"/>
      <c r="BL255" s="51"/>
      <c r="BM255" s="51"/>
      <c r="BN255" s="51"/>
      <c r="BO255" s="51"/>
      <c r="BP255" s="59"/>
      <c r="BQ255" s="51"/>
      <c r="BR255" s="51"/>
      <c r="BS255" s="60"/>
      <c r="BT255" s="59"/>
      <c r="BU255" s="59"/>
      <c r="BV255" s="51"/>
      <c r="BW255" s="51"/>
      <c r="BX255" s="60"/>
      <c r="BY255" s="51"/>
      <c r="BZ255" s="60"/>
      <c r="CA255" s="51"/>
      <c r="CB255" s="51"/>
      <c r="CC255" s="61"/>
      <c r="CD255" s="61"/>
      <c r="CE255" s="60"/>
      <c r="CF255" s="51"/>
      <c r="CG255" s="51"/>
      <c r="CH255" s="51"/>
      <c r="CI255" s="51"/>
      <c r="CJ255" s="60"/>
      <c r="CK255" s="51"/>
      <c r="CL255" s="51"/>
      <c r="CM255" s="60"/>
      <c r="CN255" s="60"/>
      <c r="CO255" s="60"/>
      <c r="CP255" s="51"/>
      <c r="CQ255" s="60"/>
      <c r="CR255" s="60"/>
      <c r="CS255" s="51"/>
      <c r="CT255" s="60"/>
      <c r="CU255" s="51"/>
      <c r="CV255" s="51"/>
      <c r="CW255" s="51"/>
      <c r="CX255" s="51"/>
      <c r="CY255" s="60"/>
      <c r="CZ255" s="60"/>
      <c r="DA255" s="60"/>
      <c r="DB255" s="60"/>
      <c r="DC255" s="54"/>
    </row>
    <row x14ac:dyDescent="0.25" r="256" customHeight="1" ht="18">
      <c r="A256" s="50"/>
      <c r="B256" s="50"/>
      <c r="C256" s="51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4"/>
      <c r="P256" s="51"/>
      <c r="Q256" s="51"/>
      <c r="R256" s="51"/>
      <c r="S256" s="54"/>
      <c r="T256" s="51"/>
      <c r="U256" s="51"/>
      <c r="V256" s="51"/>
      <c r="W256" s="54"/>
      <c r="X256" s="51"/>
      <c r="Y256" s="51"/>
      <c r="Z256" s="51"/>
      <c r="AA256" s="54"/>
      <c r="AB256" s="51"/>
      <c r="AC256" s="51"/>
      <c r="AD256" s="51"/>
      <c r="AE256" s="54"/>
      <c r="AF256" s="51"/>
      <c r="AG256" s="51"/>
      <c r="AH256" s="51"/>
      <c r="AI256" s="54"/>
      <c r="AJ256" s="51"/>
      <c r="AK256" s="51"/>
      <c r="AL256" s="51"/>
      <c r="AM256" s="54"/>
      <c r="AN256" s="51"/>
      <c r="AO256" s="51"/>
      <c r="AP256" s="51"/>
      <c r="AQ256" s="54"/>
      <c r="AR256" s="51"/>
      <c r="AS256" s="51"/>
      <c r="AT256" s="51"/>
      <c r="AU256" s="54"/>
      <c r="AV256" s="51"/>
      <c r="AW256" s="51"/>
      <c r="AX256" s="51"/>
      <c r="AY256" s="54"/>
      <c r="AZ256" s="51"/>
      <c r="BA256" s="51"/>
      <c r="BB256" s="51"/>
      <c r="BC256" s="54"/>
      <c r="BD256" s="51"/>
      <c r="BE256" s="51"/>
      <c r="BF256" s="51"/>
      <c r="BG256" s="54"/>
      <c r="BH256" s="51"/>
      <c r="BI256" s="51"/>
      <c r="BJ256" s="51"/>
      <c r="BK256" s="59"/>
      <c r="BL256" s="51"/>
      <c r="BM256" s="51"/>
      <c r="BN256" s="51"/>
      <c r="BO256" s="51"/>
      <c r="BP256" s="59"/>
      <c r="BQ256" s="51"/>
      <c r="BR256" s="51"/>
      <c r="BS256" s="60"/>
      <c r="BT256" s="59"/>
      <c r="BU256" s="59"/>
      <c r="BV256" s="51"/>
      <c r="BW256" s="51"/>
      <c r="BX256" s="60"/>
      <c r="BY256" s="51"/>
      <c r="BZ256" s="60"/>
      <c r="CA256" s="51"/>
      <c r="CB256" s="51"/>
      <c r="CC256" s="61"/>
      <c r="CD256" s="61"/>
      <c r="CE256" s="60"/>
      <c r="CF256" s="51"/>
      <c r="CG256" s="51"/>
      <c r="CH256" s="51"/>
      <c r="CI256" s="51"/>
      <c r="CJ256" s="60"/>
      <c r="CK256" s="51"/>
      <c r="CL256" s="51"/>
      <c r="CM256" s="60"/>
      <c r="CN256" s="60"/>
      <c r="CO256" s="60"/>
      <c r="CP256" s="51"/>
      <c r="CQ256" s="60"/>
      <c r="CR256" s="60"/>
      <c r="CS256" s="51"/>
      <c r="CT256" s="60"/>
      <c r="CU256" s="51"/>
      <c r="CV256" s="51"/>
      <c r="CW256" s="51"/>
      <c r="CX256" s="51"/>
      <c r="CY256" s="60"/>
      <c r="CZ256" s="60"/>
      <c r="DA256" s="60"/>
      <c r="DB256" s="60"/>
      <c r="DC256" s="54"/>
    </row>
    <row x14ac:dyDescent="0.25" r="257" customHeight="1" ht="18">
      <c r="A257" s="50"/>
      <c r="B257" s="50"/>
      <c r="C257" s="51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4"/>
      <c r="P257" s="51"/>
      <c r="Q257" s="51"/>
      <c r="R257" s="51"/>
      <c r="S257" s="54"/>
      <c r="T257" s="51"/>
      <c r="U257" s="51"/>
      <c r="V257" s="51"/>
      <c r="W257" s="54"/>
      <c r="X257" s="51"/>
      <c r="Y257" s="51"/>
      <c r="Z257" s="51"/>
      <c r="AA257" s="54"/>
      <c r="AB257" s="51"/>
      <c r="AC257" s="51"/>
      <c r="AD257" s="51"/>
      <c r="AE257" s="54"/>
      <c r="AF257" s="51"/>
      <c r="AG257" s="51"/>
      <c r="AH257" s="51"/>
      <c r="AI257" s="54"/>
      <c r="AJ257" s="51"/>
      <c r="AK257" s="51"/>
      <c r="AL257" s="51"/>
      <c r="AM257" s="54"/>
      <c r="AN257" s="51"/>
      <c r="AO257" s="51"/>
      <c r="AP257" s="51"/>
      <c r="AQ257" s="54"/>
      <c r="AR257" s="51"/>
      <c r="AS257" s="51"/>
      <c r="AT257" s="51"/>
      <c r="AU257" s="54"/>
      <c r="AV257" s="51"/>
      <c r="AW257" s="51"/>
      <c r="AX257" s="51"/>
      <c r="AY257" s="54"/>
      <c r="AZ257" s="51"/>
      <c r="BA257" s="51"/>
      <c r="BB257" s="51"/>
      <c r="BC257" s="54"/>
      <c r="BD257" s="51"/>
      <c r="BE257" s="51"/>
      <c r="BF257" s="51"/>
      <c r="BG257" s="54"/>
      <c r="BH257" s="51"/>
      <c r="BI257" s="51"/>
      <c r="BJ257" s="51"/>
      <c r="BK257" s="59"/>
      <c r="BL257" s="51"/>
      <c r="BM257" s="51"/>
      <c r="BN257" s="51"/>
      <c r="BO257" s="51"/>
      <c r="BP257" s="59"/>
      <c r="BQ257" s="51"/>
      <c r="BR257" s="51"/>
      <c r="BS257" s="60"/>
      <c r="BT257" s="59"/>
      <c r="BU257" s="59"/>
      <c r="BV257" s="51"/>
      <c r="BW257" s="51"/>
      <c r="BX257" s="60"/>
      <c r="BY257" s="51"/>
      <c r="BZ257" s="60"/>
      <c r="CA257" s="51"/>
      <c r="CB257" s="51"/>
      <c r="CC257" s="61"/>
      <c r="CD257" s="61"/>
      <c r="CE257" s="60"/>
      <c r="CF257" s="51"/>
      <c r="CG257" s="51"/>
      <c r="CH257" s="51"/>
      <c r="CI257" s="51"/>
      <c r="CJ257" s="60"/>
      <c r="CK257" s="51"/>
      <c r="CL257" s="51"/>
      <c r="CM257" s="60"/>
      <c r="CN257" s="60"/>
      <c r="CO257" s="60"/>
      <c r="CP257" s="51"/>
      <c r="CQ257" s="60"/>
      <c r="CR257" s="60"/>
      <c r="CS257" s="51"/>
      <c r="CT257" s="60"/>
      <c r="CU257" s="51"/>
      <c r="CV257" s="51"/>
      <c r="CW257" s="51"/>
      <c r="CX257" s="51"/>
      <c r="CY257" s="60"/>
      <c r="CZ257" s="60"/>
      <c r="DA257" s="60"/>
      <c r="DB257" s="60"/>
      <c r="DC257" s="54"/>
    </row>
    <row x14ac:dyDescent="0.25" r="258" customHeight="1" ht="18">
      <c r="A258" s="50"/>
      <c r="B258" s="50"/>
      <c r="C258" s="51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4"/>
      <c r="P258" s="51"/>
      <c r="Q258" s="51"/>
      <c r="R258" s="51"/>
      <c r="S258" s="54"/>
      <c r="T258" s="51"/>
      <c r="U258" s="51"/>
      <c r="V258" s="51"/>
      <c r="W258" s="54"/>
      <c r="X258" s="51"/>
      <c r="Y258" s="51"/>
      <c r="Z258" s="51"/>
      <c r="AA258" s="54"/>
      <c r="AB258" s="51"/>
      <c r="AC258" s="51"/>
      <c r="AD258" s="51"/>
      <c r="AE258" s="54"/>
      <c r="AF258" s="51"/>
      <c r="AG258" s="51"/>
      <c r="AH258" s="51"/>
      <c r="AI258" s="54"/>
      <c r="AJ258" s="51"/>
      <c r="AK258" s="51"/>
      <c r="AL258" s="51"/>
      <c r="AM258" s="54"/>
      <c r="AN258" s="51"/>
      <c r="AO258" s="51"/>
      <c r="AP258" s="51"/>
      <c r="AQ258" s="54"/>
      <c r="AR258" s="51"/>
      <c r="AS258" s="51"/>
      <c r="AT258" s="51"/>
      <c r="AU258" s="54"/>
      <c r="AV258" s="51"/>
      <c r="AW258" s="51"/>
      <c r="AX258" s="51"/>
      <c r="AY258" s="54"/>
      <c r="AZ258" s="51"/>
      <c r="BA258" s="51"/>
      <c r="BB258" s="51"/>
      <c r="BC258" s="54"/>
      <c r="BD258" s="51"/>
      <c r="BE258" s="51"/>
      <c r="BF258" s="51"/>
      <c r="BG258" s="54"/>
      <c r="BH258" s="51"/>
      <c r="BI258" s="51"/>
      <c r="BJ258" s="51"/>
      <c r="BK258" s="59"/>
      <c r="BL258" s="51"/>
      <c r="BM258" s="51"/>
      <c r="BN258" s="51"/>
      <c r="BO258" s="51"/>
      <c r="BP258" s="59"/>
      <c r="BQ258" s="51"/>
      <c r="BR258" s="51"/>
      <c r="BS258" s="60"/>
      <c r="BT258" s="59"/>
      <c r="BU258" s="59"/>
      <c r="BV258" s="51"/>
      <c r="BW258" s="51"/>
      <c r="BX258" s="60"/>
      <c r="BY258" s="51"/>
      <c r="BZ258" s="60"/>
      <c r="CA258" s="51"/>
      <c r="CB258" s="51"/>
      <c r="CC258" s="61"/>
      <c r="CD258" s="61"/>
      <c r="CE258" s="60"/>
      <c r="CF258" s="51"/>
      <c r="CG258" s="51"/>
      <c r="CH258" s="51"/>
      <c r="CI258" s="51"/>
      <c r="CJ258" s="60"/>
      <c r="CK258" s="51"/>
      <c r="CL258" s="51"/>
      <c r="CM258" s="60"/>
      <c r="CN258" s="60"/>
      <c r="CO258" s="60"/>
      <c r="CP258" s="51"/>
      <c r="CQ258" s="60"/>
      <c r="CR258" s="60"/>
      <c r="CS258" s="51"/>
      <c r="CT258" s="60"/>
      <c r="CU258" s="51"/>
      <c r="CV258" s="51"/>
      <c r="CW258" s="51"/>
      <c r="CX258" s="51"/>
      <c r="CY258" s="60"/>
      <c r="CZ258" s="60"/>
      <c r="DA258" s="60"/>
      <c r="DB258" s="60"/>
      <c r="DC258" s="54"/>
    </row>
    <row x14ac:dyDescent="0.25" r="259" customHeight="1" ht="18">
      <c r="A259" s="50"/>
      <c r="B259" s="50"/>
      <c r="C259" s="51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4"/>
      <c r="P259" s="51"/>
      <c r="Q259" s="51"/>
      <c r="R259" s="51"/>
      <c r="S259" s="54"/>
      <c r="T259" s="51"/>
      <c r="U259" s="51"/>
      <c r="V259" s="51"/>
      <c r="W259" s="54"/>
      <c r="X259" s="51"/>
      <c r="Y259" s="51"/>
      <c r="Z259" s="51"/>
      <c r="AA259" s="54"/>
      <c r="AB259" s="51"/>
      <c r="AC259" s="51"/>
      <c r="AD259" s="51"/>
      <c r="AE259" s="54"/>
      <c r="AF259" s="51"/>
      <c r="AG259" s="51"/>
      <c r="AH259" s="51"/>
      <c r="AI259" s="54"/>
      <c r="AJ259" s="51"/>
      <c r="AK259" s="51"/>
      <c r="AL259" s="51"/>
      <c r="AM259" s="54"/>
      <c r="AN259" s="51"/>
      <c r="AO259" s="51"/>
      <c r="AP259" s="51"/>
      <c r="AQ259" s="54"/>
      <c r="AR259" s="51"/>
      <c r="AS259" s="51"/>
      <c r="AT259" s="51"/>
      <c r="AU259" s="54"/>
      <c r="AV259" s="51"/>
      <c r="AW259" s="51"/>
      <c r="AX259" s="51"/>
      <c r="AY259" s="54"/>
      <c r="AZ259" s="51"/>
      <c r="BA259" s="51"/>
      <c r="BB259" s="51"/>
      <c r="BC259" s="54"/>
      <c r="BD259" s="51"/>
      <c r="BE259" s="51"/>
      <c r="BF259" s="51"/>
      <c r="BG259" s="54"/>
      <c r="BH259" s="51"/>
      <c r="BI259" s="51"/>
      <c r="BJ259" s="51"/>
      <c r="BK259" s="59"/>
      <c r="BL259" s="51"/>
      <c r="BM259" s="51"/>
      <c r="BN259" s="51"/>
      <c r="BO259" s="51"/>
      <c r="BP259" s="59"/>
      <c r="BQ259" s="51"/>
      <c r="BR259" s="51"/>
      <c r="BS259" s="60"/>
      <c r="BT259" s="59"/>
      <c r="BU259" s="59"/>
      <c r="BV259" s="51"/>
      <c r="BW259" s="51"/>
      <c r="BX259" s="60"/>
      <c r="BY259" s="51"/>
      <c r="BZ259" s="60"/>
      <c r="CA259" s="51"/>
      <c r="CB259" s="51"/>
      <c r="CC259" s="61"/>
      <c r="CD259" s="61"/>
      <c r="CE259" s="60"/>
      <c r="CF259" s="51"/>
      <c r="CG259" s="51"/>
      <c r="CH259" s="51"/>
      <c r="CI259" s="51"/>
      <c r="CJ259" s="60"/>
      <c r="CK259" s="51"/>
      <c r="CL259" s="51"/>
      <c r="CM259" s="60"/>
      <c r="CN259" s="60"/>
      <c r="CO259" s="60"/>
      <c r="CP259" s="51"/>
      <c r="CQ259" s="60"/>
      <c r="CR259" s="60"/>
      <c r="CS259" s="51"/>
      <c r="CT259" s="60"/>
      <c r="CU259" s="51"/>
      <c r="CV259" s="51"/>
      <c r="CW259" s="51"/>
      <c r="CX259" s="51"/>
      <c r="CY259" s="60"/>
      <c r="CZ259" s="60"/>
      <c r="DA259" s="60"/>
      <c r="DB259" s="60"/>
      <c r="DC259" s="54"/>
    </row>
    <row x14ac:dyDescent="0.25" r="260" customHeight="1" ht="18">
      <c r="A260" s="50"/>
      <c r="B260" s="50"/>
      <c r="C260" s="51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4"/>
      <c r="P260" s="51"/>
      <c r="Q260" s="51"/>
      <c r="R260" s="51"/>
      <c r="S260" s="54"/>
      <c r="T260" s="51"/>
      <c r="U260" s="51"/>
      <c r="V260" s="51"/>
      <c r="W260" s="54"/>
      <c r="X260" s="51"/>
      <c r="Y260" s="51"/>
      <c r="Z260" s="51"/>
      <c r="AA260" s="54"/>
      <c r="AB260" s="51"/>
      <c r="AC260" s="51"/>
      <c r="AD260" s="51"/>
      <c r="AE260" s="54"/>
      <c r="AF260" s="51"/>
      <c r="AG260" s="51"/>
      <c r="AH260" s="51"/>
      <c r="AI260" s="54"/>
      <c r="AJ260" s="51"/>
      <c r="AK260" s="51"/>
      <c r="AL260" s="51"/>
      <c r="AM260" s="54"/>
      <c r="AN260" s="51"/>
      <c r="AO260" s="51"/>
      <c r="AP260" s="51"/>
      <c r="AQ260" s="54"/>
      <c r="AR260" s="51"/>
      <c r="AS260" s="51"/>
      <c r="AT260" s="51"/>
      <c r="AU260" s="54"/>
      <c r="AV260" s="51"/>
      <c r="AW260" s="51"/>
      <c r="AX260" s="51"/>
      <c r="AY260" s="54"/>
      <c r="AZ260" s="51"/>
      <c r="BA260" s="51"/>
      <c r="BB260" s="51"/>
      <c r="BC260" s="54"/>
      <c r="BD260" s="51"/>
      <c r="BE260" s="51"/>
      <c r="BF260" s="51"/>
      <c r="BG260" s="54"/>
      <c r="BH260" s="51"/>
      <c r="BI260" s="51"/>
      <c r="BJ260" s="51"/>
      <c r="BK260" s="59"/>
      <c r="BL260" s="51"/>
      <c r="BM260" s="51"/>
      <c r="BN260" s="51"/>
      <c r="BO260" s="51"/>
      <c r="BP260" s="59"/>
      <c r="BQ260" s="51"/>
      <c r="BR260" s="51"/>
      <c r="BS260" s="60"/>
      <c r="BT260" s="59"/>
      <c r="BU260" s="59"/>
      <c r="BV260" s="51"/>
      <c r="BW260" s="51"/>
      <c r="BX260" s="60"/>
      <c r="BY260" s="51"/>
      <c r="BZ260" s="60"/>
      <c r="CA260" s="51"/>
      <c r="CB260" s="51"/>
      <c r="CC260" s="61"/>
      <c r="CD260" s="61"/>
      <c r="CE260" s="60"/>
      <c r="CF260" s="51"/>
      <c r="CG260" s="51"/>
      <c r="CH260" s="51"/>
      <c r="CI260" s="51"/>
      <c r="CJ260" s="60"/>
      <c r="CK260" s="51"/>
      <c r="CL260" s="51"/>
      <c r="CM260" s="60"/>
      <c r="CN260" s="60"/>
      <c r="CO260" s="60"/>
      <c r="CP260" s="51"/>
      <c r="CQ260" s="60"/>
      <c r="CR260" s="60"/>
      <c r="CS260" s="51"/>
      <c r="CT260" s="60"/>
      <c r="CU260" s="51"/>
      <c r="CV260" s="51"/>
      <c r="CW260" s="51"/>
      <c r="CX260" s="51"/>
      <c r="CY260" s="60"/>
      <c r="CZ260" s="60"/>
      <c r="DA260" s="60"/>
      <c r="DB260" s="60"/>
      <c r="DC260" s="54"/>
    </row>
    <row x14ac:dyDescent="0.25" r="261" customHeight="1" ht="18">
      <c r="A261" s="50"/>
      <c r="B261" s="50"/>
      <c r="C261" s="51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4"/>
      <c r="P261" s="51"/>
      <c r="Q261" s="51"/>
      <c r="R261" s="51"/>
      <c r="S261" s="54"/>
      <c r="T261" s="51"/>
      <c r="U261" s="51"/>
      <c r="V261" s="51"/>
      <c r="W261" s="54"/>
      <c r="X261" s="51"/>
      <c r="Y261" s="51"/>
      <c r="Z261" s="51"/>
      <c r="AA261" s="54"/>
      <c r="AB261" s="51"/>
      <c r="AC261" s="51"/>
      <c r="AD261" s="51"/>
      <c r="AE261" s="54"/>
      <c r="AF261" s="51"/>
      <c r="AG261" s="51"/>
      <c r="AH261" s="51"/>
      <c r="AI261" s="54"/>
      <c r="AJ261" s="51"/>
      <c r="AK261" s="51"/>
      <c r="AL261" s="51"/>
      <c r="AM261" s="54"/>
      <c r="AN261" s="51"/>
      <c r="AO261" s="51"/>
      <c r="AP261" s="51"/>
      <c r="AQ261" s="54"/>
      <c r="AR261" s="51"/>
      <c r="AS261" s="51"/>
      <c r="AT261" s="51"/>
      <c r="AU261" s="54"/>
      <c r="AV261" s="51"/>
      <c r="AW261" s="51"/>
      <c r="AX261" s="51"/>
      <c r="AY261" s="54"/>
      <c r="AZ261" s="51"/>
      <c r="BA261" s="51"/>
      <c r="BB261" s="51"/>
      <c r="BC261" s="54"/>
      <c r="BD261" s="51"/>
      <c r="BE261" s="51"/>
      <c r="BF261" s="51"/>
      <c r="BG261" s="54"/>
      <c r="BH261" s="51"/>
      <c r="BI261" s="51"/>
      <c r="BJ261" s="51"/>
      <c r="BK261" s="59"/>
      <c r="BL261" s="51"/>
      <c r="BM261" s="51"/>
      <c r="BN261" s="51"/>
      <c r="BO261" s="51"/>
      <c r="BP261" s="59"/>
      <c r="BQ261" s="51"/>
      <c r="BR261" s="51"/>
      <c r="BS261" s="60"/>
      <c r="BT261" s="59"/>
      <c r="BU261" s="59"/>
      <c r="BV261" s="51"/>
      <c r="BW261" s="51"/>
      <c r="BX261" s="60"/>
      <c r="BY261" s="51"/>
      <c r="BZ261" s="60"/>
      <c r="CA261" s="51"/>
      <c r="CB261" s="51"/>
      <c r="CC261" s="61"/>
      <c r="CD261" s="61"/>
      <c r="CE261" s="60"/>
      <c r="CF261" s="51"/>
      <c r="CG261" s="51"/>
      <c r="CH261" s="51"/>
      <c r="CI261" s="51"/>
      <c r="CJ261" s="60"/>
      <c r="CK261" s="51"/>
      <c r="CL261" s="51"/>
      <c r="CM261" s="60"/>
      <c r="CN261" s="60"/>
      <c r="CO261" s="60"/>
      <c r="CP261" s="51"/>
      <c r="CQ261" s="60"/>
      <c r="CR261" s="60"/>
      <c r="CS261" s="51"/>
      <c r="CT261" s="60"/>
      <c r="CU261" s="51"/>
      <c r="CV261" s="51"/>
      <c r="CW261" s="51"/>
      <c r="CX261" s="51"/>
      <c r="CY261" s="60"/>
      <c r="CZ261" s="60"/>
      <c r="DA261" s="60"/>
      <c r="DB261" s="60"/>
      <c r="DC261" s="54"/>
    </row>
    <row x14ac:dyDescent="0.25" r="262" customHeight="1" ht="18">
      <c r="A262" s="50"/>
      <c r="B262" s="50"/>
      <c r="C262" s="51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4"/>
      <c r="P262" s="51"/>
      <c r="Q262" s="51"/>
      <c r="R262" s="51"/>
      <c r="S262" s="54"/>
      <c r="T262" s="51"/>
      <c r="U262" s="51"/>
      <c r="V262" s="51"/>
      <c r="W262" s="54"/>
      <c r="X262" s="51"/>
      <c r="Y262" s="51"/>
      <c r="Z262" s="51"/>
      <c r="AA262" s="54"/>
      <c r="AB262" s="51"/>
      <c r="AC262" s="51"/>
      <c r="AD262" s="51"/>
      <c r="AE262" s="54"/>
      <c r="AF262" s="51"/>
      <c r="AG262" s="51"/>
      <c r="AH262" s="51"/>
      <c r="AI262" s="54"/>
      <c r="AJ262" s="51"/>
      <c r="AK262" s="51"/>
      <c r="AL262" s="51"/>
      <c r="AM262" s="54"/>
      <c r="AN262" s="51"/>
      <c r="AO262" s="51"/>
      <c r="AP262" s="51"/>
      <c r="AQ262" s="54"/>
      <c r="AR262" s="51"/>
      <c r="AS262" s="51"/>
      <c r="AT262" s="51"/>
      <c r="AU262" s="54"/>
      <c r="AV262" s="51"/>
      <c r="AW262" s="51"/>
      <c r="AX262" s="51"/>
      <c r="AY262" s="54"/>
      <c r="AZ262" s="51"/>
      <c r="BA262" s="51"/>
      <c r="BB262" s="51"/>
      <c r="BC262" s="54"/>
      <c r="BD262" s="51"/>
      <c r="BE262" s="51"/>
      <c r="BF262" s="51"/>
      <c r="BG262" s="54"/>
      <c r="BH262" s="51"/>
      <c r="BI262" s="51"/>
      <c r="BJ262" s="51"/>
      <c r="BK262" s="59"/>
      <c r="BL262" s="51"/>
      <c r="BM262" s="51"/>
      <c r="BN262" s="51"/>
      <c r="BO262" s="51"/>
      <c r="BP262" s="59"/>
      <c r="BQ262" s="51"/>
      <c r="BR262" s="51"/>
      <c r="BS262" s="60"/>
      <c r="BT262" s="59"/>
      <c r="BU262" s="59"/>
      <c r="BV262" s="51"/>
      <c r="BW262" s="51"/>
      <c r="BX262" s="60"/>
      <c r="BY262" s="51"/>
      <c r="BZ262" s="60"/>
      <c r="CA262" s="51"/>
      <c r="CB262" s="51"/>
      <c r="CC262" s="61"/>
      <c r="CD262" s="61"/>
      <c r="CE262" s="60"/>
      <c r="CF262" s="51"/>
      <c r="CG262" s="51"/>
      <c r="CH262" s="51"/>
      <c r="CI262" s="51"/>
      <c r="CJ262" s="60"/>
      <c r="CK262" s="51"/>
      <c r="CL262" s="51"/>
      <c r="CM262" s="60"/>
      <c r="CN262" s="60"/>
      <c r="CO262" s="60"/>
      <c r="CP262" s="51"/>
      <c r="CQ262" s="60"/>
      <c r="CR262" s="60"/>
      <c r="CS262" s="51"/>
      <c r="CT262" s="60"/>
      <c r="CU262" s="51"/>
      <c r="CV262" s="51"/>
      <c r="CW262" s="51"/>
      <c r="CX262" s="51"/>
      <c r="CY262" s="60"/>
      <c r="CZ262" s="60"/>
      <c r="DA262" s="60"/>
      <c r="DB262" s="60"/>
      <c r="DC262" s="54"/>
    </row>
    <row x14ac:dyDescent="0.25" r="263" customHeight="1" ht="18">
      <c r="A263" s="50"/>
      <c r="B263" s="50"/>
      <c r="C263" s="51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4"/>
      <c r="P263" s="51"/>
      <c r="Q263" s="51"/>
      <c r="R263" s="51"/>
      <c r="S263" s="54"/>
      <c r="T263" s="51"/>
      <c r="U263" s="51"/>
      <c r="V263" s="51"/>
      <c r="W263" s="54"/>
      <c r="X263" s="51"/>
      <c r="Y263" s="51"/>
      <c r="Z263" s="51"/>
      <c r="AA263" s="54"/>
      <c r="AB263" s="51"/>
      <c r="AC263" s="51"/>
      <c r="AD263" s="51"/>
      <c r="AE263" s="54"/>
      <c r="AF263" s="51"/>
      <c r="AG263" s="51"/>
      <c r="AH263" s="51"/>
      <c r="AI263" s="54"/>
      <c r="AJ263" s="51"/>
      <c r="AK263" s="51"/>
      <c r="AL263" s="51"/>
      <c r="AM263" s="54"/>
      <c r="AN263" s="51"/>
      <c r="AO263" s="51"/>
      <c r="AP263" s="51"/>
      <c r="AQ263" s="54"/>
      <c r="AR263" s="51"/>
      <c r="AS263" s="51"/>
      <c r="AT263" s="51"/>
      <c r="AU263" s="54"/>
      <c r="AV263" s="51"/>
      <c r="AW263" s="51"/>
      <c r="AX263" s="51"/>
      <c r="AY263" s="54"/>
      <c r="AZ263" s="51"/>
      <c r="BA263" s="51"/>
      <c r="BB263" s="51"/>
      <c r="BC263" s="54"/>
      <c r="BD263" s="51"/>
      <c r="BE263" s="51"/>
      <c r="BF263" s="51"/>
      <c r="BG263" s="54"/>
      <c r="BH263" s="51"/>
      <c r="BI263" s="51"/>
      <c r="BJ263" s="51"/>
      <c r="BK263" s="59"/>
      <c r="BL263" s="51"/>
      <c r="BM263" s="51"/>
      <c r="BN263" s="51"/>
      <c r="BO263" s="51"/>
      <c r="BP263" s="59"/>
      <c r="BQ263" s="51"/>
      <c r="BR263" s="51"/>
      <c r="BS263" s="60"/>
      <c r="BT263" s="59"/>
      <c r="BU263" s="59"/>
      <c r="BV263" s="51"/>
      <c r="BW263" s="51"/>
      <c r="BX263" s="60"/>
      <c r="BY263" s="51"/>
      <c r="BZ263" s="60"/>
      <c r="CA263" s="51"/>
      <c r="CB263" s="51"/>
      <c r="CC263" s="61"/>
      <c r="CD263" s="61"/>
      <c r="CE263" s="60"/>
      <c r="CF263" s="51"/>
      <c r="CG263" s="51"/>
      <c r="CH263" s="51"/>
      <c r="CI263" s="51"/>
      <c r="CJ263" s="60"/>
      <c r="CK263" s="51"/>
      <c r="CL263" s="51"/>
      <c r="CM263" s="60"/>
      <c r="CN263" s="60"/>
      <c r="CO263" s="60"/>
      <c r="CP263" s="51"/>
      <c r="CQ263" s="60"/>
      <c r="CR263" s="60"/>
      <c r="CS263" s="51"/>
      <c r="CT263" s="60"/>
      <c r="CU263" s="51"/>
      <c r="CV263" s="51"/>
      <c r="CW263" s="51"/>
      <c r="CX263" s="51"/>
      <c r="CY263" s="60"/>
      <c r="CZ263" s="60"/>
      <c r="DA263" s="60"/>
      <c r="DB263" s="60"/>
      <c r="DC263" s="54"/>
    </row>
    <row x14ac:dyDescent="0.25" r="264" customHeight="1" ht="18">
      <c r="A264" s="50"/>
      <c r="B264" s="50"/>
      <c r="C264" s="51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4"/>
      <c r="P264" s="51"/>
      <c r="Q264" s="51"/>
      <c r="R264" s="51"/>
      <c r="S264" s="54"/>
      <c r="T264" s="51"/>
      <c r="U264" s="51"/>
      <c r="V264" s="51"/>
      <c r="W264" s="54"/>
      <c r="X264" s="51"/>
      <c r="Y264" s="51"/>
      <c r="Z264" s="51"/>
      <c r="AA264" s="54"/>
      <c r="AB264" s="51"/>
      <c r="AC264" s="51"/>
      <c r="AD264" s="51"/>
      <c r="AE264" s="54"/>
      <c r="AF264" s="51"/>
      <c r="AG264" s="51"/>
      <c r="AH264" s="51"/>
      <c r="AI264" s="54"/>
      <c r="AJ264" s="51"/>
      <c r="AK264" s="51"/>
      <c r="AL264" s="51"/>
      <c r="AM264" s="54"/>
      <c r="AN264" s="51"/>
      <c r="AO264" s="51"/>
      <c r="AP264" s="51"/>
      <c r="AQ264" s="54"/>
      <c r="AR264" s="51"/>
      <c r="AS264" s="51"/>
      <c r="AT264" s="51"/>
      <c r="AU264" s="54"/>
      <c r="AV264" s="51"/>
      <c r="AW264" s="51"/>
      <c r="AX264" s="51"/>
      <c r="AY264" s="54"/>
      <c r="AZ264" s="51"/>
      <c r="BA264" s="51"/>
      <c r="BB264" s="51"/>
      <c r="BC264" s="54"/>
      <c r="BD264" s="51"/>
      <c r="BE264" s="51"/>
      <c r="BF264" s="51"/>
      <c r="BG264" s="54"/>
      <c r="BH264" s="51"/>
      <c r="BI264" s="51"/>
      <c r="BJ264" s="51"/>
      <c r="BK264" s="59"/>
      <c r="BL264" s="51"/>
      <c r="BM264" s="51"/>
      <c r="BN264" s="51"/>
      <c r="BO264" s="51"/>
      <c r="BP264" s="59"/>
      <c r="BQ264" s="51"/>
      <c r="BR264" s="51"/>
      <c r="BS264" s="60"/>
      <c r="BT264" s="59"/>
      <c r="BU264" s="59"/>
      <c r="BV264" s="51"/>
      <c r="BW264" s="51"/>
      <c r="BX264" s="60"/>
      <c r="BY264" s="51"/>
      <c r="BZ264" s="60"/>
      <c r="CA264" s="51"/>
      <c r="CB264" s="51"/>
      <c r="CC264" s="61"/>
      <c r="CD264" s="61"/>
      <c r="CE264" s="60"/>
      <c r="CF264" s="51"/>
      <c r="CG264" s="51"/>
      <c r="CH264" s="51"/>
      <c r="CI264" s="51"/>
      <c r="CJ264" s="60"/>
      <c r="CK264" s="51"/>
      <c r="CL264" s="51"/>
      <c r="CM264" s="60"/>
      <c r="CN264" s="60"/>
      <c r="CO264" s="60"/>
      <c r="CP264" s="51"/>
      <c r="CQ264" s="60"/>
      <c r="CR264" s="60"/>
      <c r="CS264" s="51"/>
      <c r="CT264" s="60"/>
      <c r="CU264" s="51"/>
      <c r="CV264" s="51"/>
      <c r="CW264" s="51"/>
      <c r="CX264" s="51"/>
      <c r="CY264" s="60"/>
      <c r="CZ264" s="60"/>
      <c r="DA264" s="60"/>
      <c r="DB264" s="60"/>
      <c r="DC264" s="54"/>
    </row>
    <row x14ac:dyDescent="0.25" r="265" customHeight="1" ht="18">
      <c r="A265" s="50"/>
      <c r="B265" s="50"/>
      <c r="C265" s="51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4"/>
      <c r="P265" s="51"/>
      <c r="Q265" s="51"/>
      <c r="R265" s="51"/>
      <c r="S265" s="54"/>
      <c r="T265" s="51"/>
      <c r="U265" s="51"/>
      <c r="V265" s="51"/>
      <c r="W265" s="54"/>
      <c r="X265" s="51"/>
      <c r="Y265" s="51"/>
      <c r="Z265" s="51"/>
      <c r="AA265" s="54"/>
      <c r="AB265" s="51"/>
      <c r="AC265" s="51"/>
      <c r="AD265" s="51"/>
      <c r="AE265" s="54"/>
      <c r="AF265" s="51"/>
      <c r="AG265" s="51"/>
      <c r="AH265" s="51"/>
      <c r="AI265" s="54"/>
      <c r="AJ265" s="51"/>
      <c r="AK265" s="51"/>
      <c r="AL265" s="51"/>
      <c r="AM265" s="54"/>
      <c r="AN265" s="51"/>
      <c r="AO265" s="51"/>
      <c r="AP265" s="51"/>
      <c r="AQ265" s="54"/>
      <c r="AR265" s="51"/>
      <c r="AS265" s="51"/>
      <c r="AT265" s="51"/>
      <c r="AU265" s="54"/>
      <c r="AV265" s="51"/>
      <c r="AW265" s="51"/>
      <c r="AX265" s="51"/>
      <c r="AY265" s="54"/>
      <c r="AZ265" s="51"/>
      <c r="BA265" s="51"/>
      <c r="BB265" s="51"/>
      <c r="BC265" s="54"/>
      <c r="BD265" s="51"/>
      <c r="BE265" s="51"/>
      <c r="BF265" s="51"/>
      <c r="BG265" s="54"/>
      <c r="BH265" s="51"/>
      <c r="BI265" s="51"/>
      <c r="BJ265" s="51"/>
      <c r="BK265" s="59"/>
      <c r="BL265" s="51"/>
      <c r="BM265" s="51"/>
      <c r="BN265" s="51"/>
      <c r="BO265" s="51"/>
      <c r="BP265" s="59"/>
      <c r="BQ265" s="51"/>
      <c r="BR265" s="51"/>
      <c r="BS265" s="60"/>
      <c r="BT265" s="59"/>
      <c r="BU265" s="59"/>
      <c r="BV265" s="51"/>
      <c r="BW265" s="51"/>
      <c r="BX265" s="60"/>
      <c r="BY265" s="51"/>
      <c r="BZ265" s="60"/>
      <c r="CA265" s="51"/>
      <c r="CB265" s="51"/>
      <c r="CC265" s="61"/>
      <c r="CD265" s="61"/>
      <c r="CE265" s="60"/>
      <c r="CF265" s="51"/>
      <c r="CG265" s="51"/>
      <c r="CH265" s="51"/>
      <c r="CI265" s="51"/>
      <c r="CJ265" s="60"/>
      <c r="CK265" s="51"/>
      <c r="CL265" s="51"/>
      <c r="CM265" s="60"/>
      <c r="CN265" s="60"/>
      <c r="CO265" s="60"/>
      <c r="CP265" s="51"/>
      <c r="CQ265" s="60"/>
      <c r="CR265" s="60"/>
      <c r="CS265" s="51"/>
      <c r="CT265" s="60"/>
      <c r="CU265" s="51"/>
      <c r="CV265" s="51"/>
      <c r="CW265" s="51"/>
      <c r="CX265" s="51"/>
      <c r="CY265" s="60"/>
      <c r="CZ265" s="60"/>
      <c r="DA265" s="60"/>
      <c r="DB265" s="60"/>
      <c r="DC265" s="54"/>
    </row>
    <row x14ac:dyDescent="0.25" r="266" customHeight="1" ht="18">
      <c r="A266" s="50"/>
      <c r="B266" s="50"/>
      <c r="C266" s="51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4"/>
      <c r="P266" s="51"/>
      <c r="Q266" s="51"/>
      <c r="R266" s="51"/>
      <c r="S266" s="54"/>
      <c r="T266" s="51"/>
      <c r="U266" s="51"/>
      <c r="V266" s="51"/>
      <c r="W266" s="54"/>
      <c r="X266" s="51"/>
      <c r="Y266" s="51"/>
      <c r="Z266" s="51"/>
      <c r="AA266" s="54"/>
      <c r="AB266" s="51"/>
      <c r="AC266" s="51"/>
      <c r="AD266" s="51"/>
      <c r="AE266" s="54"/>
      <c r="AF266" s="51"/>
      <c r="AG266" s="51"/>
      <c r="AH266" s="51"/>
      <c r="AI266" s="54"/>
      <c r="AJ266" s="51"/>
      <c r="AK266" s="51"/>
      <c r="AL266" s="51"/>
      <c r="AM266" s="54"/>
      <c r="AN266" s="51"/>
      <c r="AO266" s="51"/>
      <c r="AP266" s="51"/>
      <c r="AQ266" s="54"/>
      <c r="AR266" s="51"/>
      <c r="AS266" s="51"/>
      <c r="AT266" s="51"/>
      <c r="AU266" s="54"/>
      <c r="AV266" s="51"/>
      <c r="AW266" s="51"/>
      <c r="AX266" s="51"/>
      <c r="AY266" s="54"/>
      <c r="AZ266" s="51"/>
      <c r="BA266" s="51"/>
      <c r="BB266" s="51"/>
      <c r="BC266" s="54"/>
      <c r="BD266" s="51"/>
      <c r="BE266" s="51"/>
      <c r="BF266" s="51"/>
      <c r="BG266" s="54"/>
      <c r="BH266" s="51"/>
      <c r="BI266" s="51"/>
      <c r="BJ266" s="51"/>
      <c r="BK266" s="59"/>
      <c r="BL266" s="51"/>
      <c r="BM266" s="51"/>
      <c r="BN266" s="51"/>
      <c r="BO266" s="51"/>
      <c r="BP266" s="59"/>
      <c r="BQ266" s="51"/>
      <c r="BR266" s="51"/>
      <c r="BS266" s="60"/>
      <c r="BT266" s="59"/>
      <c r="BU266" s="59"/>
      <c r="BV266" s="51"/>
      <c r="BW266" s="51"/>
      <c r="BX266" s="60"/>
      <c r="BY266" s="51"/>
      <c r="BZ266" s="60"/>
      <c r="CA266" s="51"/>
      <c r="CB266" s="51"/>
      <c r="CC266" s="61"/>
      <c r="CD266" s="61"/>
      <c r="CE266" s="60"/>
      <c r="CF266" s="51"/>
      <c r="CG266" s="51"/>
      <c r="CH266" s="51"/>
      <c r="CI266" s="51"/>
      <c r="CJ266" s="60"/>
      <c r="CK266" s="51"/>
      <c r="CL266" s="51"/>
      <c r="CM266" s="60"/>
      <c r="CN266" s="60"/>
      <c r="CO266" s="60"/>
      <c r="CP266" s="51"/>
      <c r="CQ266" s="60"/>
      <c r="CR266" s="60"/>
      <c r="CS266" s="51"/>
      <c r="CT266" s="60"/>
      <c r="CU266" s="51"/>
      <c r="CV266" s="51"/>
      <c r="CW266" s="51"/>
      <c r="CX266" s="51"/>
      <c r="CY266" s="60"/>
      <c r="CZ266" s="60"/>
      <c r="DA266" s="60"/>
      <c r="DB266" s="60"/>
      <c r="DC266" s="54"/>
    </row>
    <row x14ac:dyDescent="0.25" r="267" customHeight="1" ht="18">
      <c r="A267" s="50"/>
      <c r="B267" s="50"/>
      <c r="C267" s="51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4"/>
      <c r="P267" s="51"/>
      <c r="Q267" s="51"/>
      <c r="R267" s="51"/>
      <c r="S267" s="54"/>
      <c r="T267" s="51"/>
      <c r="U267" s="51"/>
      <c r="V267" s="51"/>
      <c r="W267" s="54"/>
      <c r="X267" s="51"/>
      <c r="Y267" s="51"/>
      <c r="Z267" s="51"/>
      <c r="AA267" s="54"/>
      <c r="AB267" s="51"/>
      <c r="AC267" s="51"/>
      <c r="AD267" s="51"/>
      <c r="AE267" s="54"/>
      <c r="AF267" s="51"/>
      <c r="AG267" s="51"/>
      <c r="AH267" s="51"/>
      <c r="AI267" s="54"/>
      <c r="AJ267" s="51"/>
      <c r="AK267" s="51"/>
      <c r="AL267" s="51"/>
      <c r="AM267" s="54"/>
      <c r="AN267" s="51"/>
      <c r="AO267" s="51"/>
      <c r="AP267" s="51"/>
      <c r="AQ267" s="54"/>
      <c r="AR267" s="51"/>
      <c r="AS267" s="51"/>
      <c r="AT267" s="51"/>
      <c r="AU267" s="54"/>
      <c r="AV267" s="51"/>
      <c r="AW267" s="51"/>
      <c r="AX267" s="51"/>
      <c r="AY267" s="54"/>
      <c r="AZ267" s="51"/>
      <c r="BA267" s="51"/>
      <c r="BB267" s="51"/>
      <c r="BC267" s="54"/>
      <c r="BD267" s="51"/>
      <c r="BE267" s="51"/>
      <c r="BF267" s="51"/>
      <c r="BG267" s="54"/>
      <c r="BH267" s="51"/>
      <c r="BI267" s="51"/>
      <c r="BJ267" s="51"/>
      <c r="BK267" s="59"/>
      <c r="BL267" s="51"/>
      <c r="BM267" s="51"/>
      <c r="BN267" s="51"/>
      <c r="BO267" s="51"/>
      <c r="BP267" s="59"/>
      <c r="BQ267" s="51"/>
      <c r="BR267" s="51"/>
      <c r="BS267" s="60"/>
      <c r="BT267" s="59"/>
      <c r="BU267" s="59"/>
      <c r="BV267" s="51"/>
      <c r="BW267" s="51"/>
      <c r="BX267" s="60"/>
      <c r="BY267" s="51"/>
      <c r="BZ267" s="60"/>
      <c r="CA267" s="51"/>
      <c r="CB267" s="51"/>
      <c r="CC267" s="61"/>
      <c r="CD267" s="61"/>
      <c r="CE267" s="60"/>
      <c r="CF267" s="51"/>
      <c r="CG267" s="51"/>
      <c r="CH267" s="51"/>
      <c r="CI267" s="51"/>
      <c r="CJ267" s="60"/>
      <c r="CK267" s="51"/>
      <c r="CL267" s="51"/>
      <c r="CM267" s="60"/>
      <c r="CN267" s="60"/>
      <c r="CO267" s="60"/>
      <c r="CP267" s="51"/>
      <c r="CQ267" s="60"/>
      <c r="CR267" s="60"/>
      <c r="CS267" s="51"/>
      <c r="CT267" s="60"/>
      <c r="CU267" s="51"/>
      <c r="CV267" s="51"/>
      <c r="CW267" s="51"/>
      <c r="CX267" s="51"/>
      <c r="CY267" s="60"/>
      <c r="CZ267" s="60"/>
      <c r="DA267" s="60"/>
      <c r="DB267" s="60"/>
      <c r="DC267" s="54"/>
    </row>
    <row x14ac:dyDescent="0.25" r="268" customHeight="1" ht="18">
      <c r="A268" s="50"/>
      <c r="B268" s="50"/>
      <c r="C268" s="51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4"/>
      <c r="P268" s="51"/>
      <c r="Q268" s="51"/>
      <c r="R268" s="51"/>
      <c r="S268" s="54"/>
      <c r="T268" s="51"/>
      <c r="U268" s="51"/>
      <c r="V268" s="51"/>
      <c r="W268" s="54"/>
      <c r="X268" s="51"/>
      <c r="Y268" s="51"/>
      <c r="Z268" s="51"/>
      <c r="AA268" s="54"/>
      <c r="AB268" s="51"/>
      <c r="AC268" s="51"/>
      <c r="AD268" s="51"/>
      <c r="AE268" s="54"/>
      <c r="AF268" s="51"/>
      <c r="AG268" s="51"/>
      <c r="AH268" s="51"/>
      <c r="AI268" s="54"/>
      <c r="AJ268" s="51"/>
      <c r="AK268" s="51"/>
      <c r="AL268" s="51"/>
      <c r="AM268" s="54"/>
      <c r="AN268" s="51"/>
      <c r="AO268" s="51"/>
      <c r="AP268" s="51"/>
      <c r="AQ268" s="54"/>
      <c r="AR268" s="51"/>
      <c r="AS268" s="51"/>
      <c r="AT268" s="51"/>
      <c r="AU268" s="54"/>
      <c r="AV268" s="51"/>
      <c r="AW268" s="51"/>
      <c r="AX268" s="51"/>
      <c r="AY268" s="54"/>
      <c r="AZ268" s="51"/>
      <c r="BA268" s="51"/>
      <c r="BB268" s="51"/>
      <c r="BC268" s="54"/>
      <c r="BD268" s="51"/>
      <c r="BE268" s="51"/>
      <c r="BF268" s="51"/>
      <c r="BG268" s="54"/>
      <c r="BH268" s="51"/>
      <c r="BI268" s="51"/>
      <c r="BJ268" s="51"/>
      <c r="BK268" s="59"/>
      <c r="BL268" s="51"/>
      <c r="BM268" s="51"/>
      <c r="BN268" s="51"/>
      <c r="BO268" s="51"/>
      <c r="BP268" s="59"/>
      <c r="BQ268" s="51"/>
      <c r="BR268" s="51"/>
      <c r="BS268" s="60"/>
      <c r="BT268" s="59"/>
      <c r="BU268" s="59"/>
      <c r="BV268" s="51"/>
      <c r="BW268" s="51"/>
      <c r="BX268" s="60"/>
      <c r="BY268" s="51"/>
      <c r="BZ268" s="60"/>
      <c r="CA268" s="51"/>
      <c r="CB268" s="51"/>
      <c r="CC268" s="61"/>
      <c r="CD268" s="61"/>
      <c r="CE268" s="60"/>
      <c r="CF268" s="51"/>
      <c r="CG268" s="51"/>
      <c r="CH268" s="51"/>
      <c r="CI268" s="51"/>
      <c r="CJ268" s="60"/>
      <c r="CK268" s="51"/>
      <c r="CL268" s="51"/>
      <c r="CM268" s="60"/>
      <c r="CN268" s="60"/>
      <c r="CO268" s="60"/>
      <c r="CP268" s="51"/>
      <c r="CQ268" s="60"/>
      <c r="CR268" s="60"/>
      <c r="CS268" s="51"/>
      <c r="CT268" s="60"/>
      <c r="CU268" s="51"/>
      <c r="CV268" s="51"/>
      <c r="CW268" s="51"/>
      <c r="CX268" s="51"/>
      <c r="CY268" s="60"/>
      <c r="CZ268" s="60"/>
      <c r="DA268" s="60"/>
      <c r="DB268" s="60"/>
      <c r="DC268" s="54"/>
    </row>
    <row x14ac:dyDescent="0.25" r="269" customHeight="1" ht="18">
      <c r="A269" s="50"/>
      <c r="B269" s="50"/>
      <c r="C269" s="51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4"/>
      <c r="P269" s="51"/>
      <c r="Q269" s="51"/>
      <c r="R269" s="51"/>
      <c r="S269" s="54"/>
      <c r="T269" s="51"/>
      <c r="U269" s="51"/>
      <c r="V269" s="51"/>
      <c r="W269" s="54"/>
      <c r="X269" s="51"/>
      <c r="Y269" s="51"/>
      <c r="Z269" s="51"/>
      <c r="AA269" s="54"/>
      <c r="AB269" s="51"/>
      <c r="AC269" s="51"/>
      <c r="AD269" s="51"/>
      <c r="AE269" s="54"/>
      <c r="AF269" s="51"/>
      <c r="AG269" s="51"/>
      <c r="AH269" s="51"/>
      <c r="AI269" s="54"/>
      <c r="AJ269" s="51"/>
      <c r="AK269" s="51"/>
      <c r="AL269" s="51"/>
      <c r="AM269" s="54"/>
      <c r="AN269" s="51"/>
      <c r="AO269" s="51"/>
      <c r="AP269" s="51"/>
      <c r="AQ269" s="54"/>
      <c r="AR269" s="51"/>
      <c r="AS269" s="51"/>
      <c r="AT269" s="51"/>
      <c r="AU269" s="54"/>
      <c r="AV269" s="51"/>
      <c r="AW269" s="51"/>
      <c r="AX269" s="51"/>
      <c r="AY269" s="54"/>
      <c r="AZ269" s="51"/>
      <c r="BA269" s="51"/>
      <c r="BB269" s="51"/>
      <c r="BC269" s="54"/>
      <c r="BD269" s="51"/>
      <c r="BE269" s="51"/>
      <c r="BF269" s="51"/>
      <c r="BG269" s="54"/>
      <c r="BH269" s="51"/>
      <c r="BI269" s="51"/>
      <c r="BJ269" s="51"/>
      <c r="BK269" s="59"/>
      <c r="BL269" s="51"/>
      <c r="BM269" s="51"/>
      <c r="BN269" s="51"/>
      <c r="BO269" s="51"/>
      <c r="BP269" s="59"/>
      <c r="BQ269" s="51"/>
      <c r="BR269" s="51"/>
      <c r="BS269" s="60"/>
      <c r="BT269" s="59"/>
      <c r="BU269" s="59"/>
      <c r="BV269" s="51"/>
      <c r="BW269" s="51"/>
      <c r="BX269" s="60"/>
      <c r="BY269" s="51"/>
      <c r="BZ269" s="60"/>
      <c r="CA269" s="51"/>
      <c r="CB269" s="51"/>
      <c r="CC269" s="61"/>
      <c r="CD269" s="61"/>
      <c r="CE269" s="60"/>
      <c r="CF269" s="51"/>
      <c r="CG269" s="51"/>
      <c r="CH269" s="51"/>
      <c r="CI269" s="51"/>
      <c r="CJ269" s="60"/>
      <c r="CK269" s="51"/>
      <c r="CL269" s="51"/>
      <c r="CM269" s="60"/>
      <c r="CN269" s="60"/>
      <c r="CO269" s="60"/>
      <c r="CP269" s="51"/>
      <c r="CQ269" s="60"/>
      <c r="CR269" s="60"/>
      <c r="CS269" s="51"/>
      <c r="CT269" s="60"/>
      <c r="CU269" s="51"/>
      <c r="CV269" s="51"/>
      <c r="CW269" s="51"/>
      <c r="CX269" s="51"/>
      <c r="CY269" s="60"/>
      <c r="CZ269" s="60"/>
      <c r="DA269" s="60"/>
      <c r="DB269" s="60"/>
      <c r="DC269" s="54"/>
    </row>
    <row x14ac:dyDescent="0.25" r="270" customHeight="1" ht="18">
      <c r="A270" s="50"/>
      <c r="B270" s="50"/>
      <c r="C270" s="51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4"/>
      <c r="P270" s="51"/>
      <c r="Q270" s="51"/>
      <c r="R270" s="51"/>
      <c r="S270" s="54"/>
      <c r="T270" s="51"/>
      <c r="U270" s="51"/>
      <c r="V270" s="51"/>
      <c r="W270" s="54"/>
      <c r="X270" s="51"/>
      <c r="Y270" s="51"/>
      <c r="Z270" s="51"/>
      <c r="AA270" s="54"/>
      <c r="AB270" s="51"/>
      <c r="AC270" s="51"/>
      <c r="AD270" s="51"/>
      <c r="AE270" s="54"/>
      <c r="AF270" s="51"/>
      <c r="AG270" s="51"/>
      <c r="AH270" s="51"/>
      <c r="AI270" s="54"/>
      <c r="AJ270" s="51"/>
      <c r="AK270" s="51"/>
      <c r="AL270" s="51"/>
      <c r="AM270" s="54"/>
      <c r="AN270" s="51"/>
      <c r="AO270" s="51"/>
      <c r="AP270" s="51"/>
      <c r="AQ270" s="54"/>
      <c r="AR270" s="51"/>
      <c r="AS270" s="51"/>
      <c r="AT270" s="51"/>
      <c r="AU270" s="54"/>
      <c r="AV270" s="51"/>
      <c r="AW270" s="51"/>
      <c r="AX270" s="51"/>
      <c r="AY270" s="54"/>
      <c r="AZ270" s="51"/>
      <c r="BA270" s="51"/>
      <c r="BB270" s="51"/>
      <c r="BC270" s="54"/>
      <c r="BD270" s="51"/>
      <c r="BE270" s="51"/>
      <c r="BF270" s="51"/>
      <c r="BG270" s="54"/>
      <c r="BH270" s="51"/>
      <c r="BI270" s="51"/>
      <c r="BJ270" s="51"/>
      <c r="BK270" s="59"/>
      <c r="BL270" s="51"/>
      <c r="BM270" s="51"/>
      <c r="BN270" s="51"/>
      <c r="BO270" s="51"/>
      <c r="BP270" s="59"/>
      <c r="BQ270" s="51"/>
      <c r="BR270" s="51"/>
      <c r="BS270" s="60"/>
      <c r="BT270" s="59"/>
      <c r="BU270" s="59"/>
      <c r="BV270" s="51"/>
      <c r="BW270" s="51"/>
      <c r="BX270" s="60"/>
      <c r="BY270" s="51"/>
      <c r="BZ270" s="60"/>
      <c r="CA270" s="51"/>
      <c r="CB270" s="51"/>
      <c r="CC270" s="61"/>
      <c r="CD270" s="61"/>
      <c r="CE270" s="60"/>
      <c r="CF270" s="51"/>
      <c r="CG270" s="51"/>
      <c r="CH270" s="51"/>
      <c r="CI270" s="51"/>
      <c r="CJ270" s="60"/>
      <c r="CK270" s="51"/>
      <c r="CL270" s="51"/>
      <c r="CM270" s="60"/>
      <c r="CN270" s="60"/>
      <c r="CO270" s="60"/>
      <c r="CP270" s="51"/>
      <c r="CQ270" s="60"/>
      <c r="CR270" s="60"/>
      <c r="CS270" s="51"/>
      <c r="CT270" s="60"/>
      <c r="CU270" s="51"/>
      <c r="CV270" s="51"/>
      <c r="CW270" s="51"/>
      <c r="CX270" s="51"/>
      <c r="CY270" s="60"/>
      <c r="CZ270" s="60"/>
      <c r="DA270" s="60"/>
      <c r="DB270" s="60"/>
      <c r="DC270" s="54"/>
    </row>
    <row x14ac:dyDescent="0.25" r="271" customHeight="1" ht="18">
      <c r="A271" s="50"/>
      <c r="B271" s="50"/>
      <c r="C271" s="51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4"/>
      <c r="P271" s="51"/>
      <c r="Q271" s="51"/>
      <c r="R271" s="51"/>
      <c r="S271" s="54"/>
      <c r="T271" s="51"/>
      <c r="U271" s="51"/>
      <c r="V271" s="51"/>
      <c r="W271" s="54"/>
      <c r="X271" s="51"/>
      <c r="Y271" s="51"/>
      <c r="Z271" s="51"/>
      <c r="AA271" s="54"/>
      <c r="AB271" s="51"/>
      <c r="AC271" s="51"/>
      <c r="AD271" s="51"/>
      <c r="AE271" s="54"/>
      <c r="AF271" s="51"/>
      <c r="AG271" s="51"/>
      <c r="AH271" s="51"/>
      <c r="AI271" s="54"/>
      <c r="AJ271" s="51"/>
      <c r="AK271" s="51"/>
      <c r="AL271" s="51"/>
      <c r="AM271" s="54"/>
      <c r="AN271" s="51"/>
      <c r="AO271" s="51"/>
      <c r="AP271" s="51"/>
      <c r="AQ271" s="54"/>
      <c r="AR271" s="51"/>
      <c r="AS271" s="51"/>
      <c r="AT271" s="51"/>
      <c r="AU271" s="54"/>
      <c r="AV271" s="51"/>
      <c r="AW271" s="51"/>
      <c r="AX271" s="51"/>
      <c r="AY271" s="54"/>
      <c r="AZ271" s="51"/>
      <c r="BA271" s="51"/>
      <c r="BB271" s="51"/>
      <c r="BC271" s="54"/>
      <c r="BD271" s="51"/>
      <c r="BE271" s="51"/>
      <c r="BF271" s="51"/>
      <c r="BG271" s="54"/>
      <c r="BH271" s="51"/>
      <c r="BI271" s="51"/>
      <c r="BJ271" s="51"/>
      <c r="BK271" s="59"/>
      <c r="BL271" s="51"/>
      <c r="BM271" s="51"/>
      <c r="BN271" s="51"/>
      <c r="BO271" s="51"/>
      <c r="BP271" s="59"/>
      <c r="BQ271" s="51"/>
      <c r="BR271" s="51"/>
      <c r="BS271" s="60"/>
      <c r="BT271" s="59"/>
      <c r="BU271" s="59"/>
      <c r="BV271" s="51"/>
      <c r="BW271" s="51"/>
      <c r="BX271" s="60"/>
      <c r="BY271" s="51"/>
      <c r="BZ271" s="60"/>
      <c r="CA271" s="51"/>
      <c r="CB271" s="51"/>
      <c r="CC271" s="61"/>
      <c r="CD271" s="61"/>
      <c r="CE271" s="60"/>
      <c r="CF271" s="51"/>
      <c r="CG271" s="51"/>
      <c r="CH271" s="51"/>
      <c r="CI271" s="51"/>
      <c r="CJ271" s="60"/>
      <c r="CK271" s="51"/>
      <c r="CL271" s="51"/>
      <c r="CM271" s="60"/>
      <c r="CN271" s="60"/>
      <c r="CO271" s="60"/>
      <c r="CP271" s="51"/>
      <c r="CQ271" s="60"/>
      <c r="CR271" s="60"/>
      <c r="CS271" s="51"/>
      <c r="CT271" s="60"/>
      <c r="CU271" s="51"/>
      <c r="CV271" s="51"/>
      <c r="CW271" s="51"/>
      <c r="CX271" s="51"/>
      <c r="CY271" s="60"/>
      <c r="CZ271" s="60"/>
      <c r="DA271" s="60"/>
      <c r="DB271" s="60"/>
      <c r="DC271" s="54"/>
    </row>
    <row x14ac:dyDescent="0.25" r="272" customHeight="1" ht="18">
      <c r="A272" s="50"/>
      <c r="B272" s="50"/>
      <c r="C272" s="51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4"/>
      <c r="P272" s="51"/>
      <c r="Q272" s="51"/>
      <c r="R272" s="51"/>
      <c r="S272" s="54"/>
      <c r="T272" s="51"/>
      <c r="U272" s="51"/>
      <c r="V272" s="51"/>
      <c r="W272" s="54"/>
      <c r="X272" s="51"/>
      <c r="Y272" s="51"/>
      <c r="Z272" s="51"/>
      <c r="AA272" s="54"/>
      <c r="AB272" s="51"/>
      <c r="AC272" s="51"/>
      <c r="AD272" s="51"/>
      <c r="AE272" s="54"/>
      <c r="AF272" s="51"/>
      <c r="AG272" s="51"/>
      <c r="AH272" s="51"/>
      <c r="AI272" s="54"/>
      <c r="AJ272" s="51"/>
      <c r="AK272" s="51"/>
      <c r="AL272" s="51"/>
      <c r="AM272" s="54"/>
      <c r="AN272" s="51"/>
      <c r="AO272" s="51"/>
      <c r="AP272" s="51"/>
      <c r="AQ272" s="54"/>
      <c r="AR272" s="51"/>
      <c r="AS272" s="51"/>
      <c r="AT272" s="51"/>
      <c r="AU272" s="54"/>
      <c r="AV272" s="51"/>
      <c r="AW272" s="51"/>
      <c r="AX272" s="51"/>
      <c r="AY272" s="54"/>
      <c r="AZ272" s="51"/>
      <c r="BA272" s="51"/>
      <c r="BB272" s="51"/>
      <c r="BC272" s="54"/>
      <c r="BD272" s="51"/>
      <c r="BE272" s="51"/>
      <c r="BF272" s="51"/>
      <c r="BG272" s="54"/>
      <c r="BH272" s="51"/>
      <c r="BI272" s="51"/>
      <c r="BJ272" s="51"/>
      <c r="BK272" s="59"/>
      <c r="BL272" s="51"/>
      <c r="BM272" s="51"/>
      <c r="BN272" s="51"/>
      <c r="BO272" s="51"/>
      <c r="BP272" s="59"/>
      <c r="BQ272" s="51"/>
      <c r="BR272" s="51"/>
      <c r="BS272" s="60"/>
      <c r="BT272" s="59"/>
      <c r="BU272" s="59"/>
      <c r="BV272" s="51"/>
      <c r="BW272" s="51"/>
      <c r="BX272" s="60"/>
      <c r="BY272" s="51"/>
      <c r="BZ272" s="60"/>
      <c r="CA272" s="51"/>
      <c r="CB272" s="51"/>
      <c r="CC272" s="61"/>
      <c r="CD272" s="61"/>
      <c r="CE272" s="60"/>
      <c r="CF272" s="51"/>
      <c r="CG272" s="51"/>
      <c r="CH272" s="51"/>
      <c r="CI272" s="51"/>
      <c r="CJ272" s="60"/>
      <c r="CK272" s="51"/>
      <c r="CL272" s="51"/>
      <c r="CM272" s="60"/>
      <c r="CN272" s="60"/>
      <c r="CO272" s="60"/>
      <c r="CP272" s="51"/>
      <c r="CQ272" s="60"/>
      <c r="CR272" s="60"/>
      <c r="CS272" s="51"/>
      <c r="CT272" s="60"/>
      <c r="CU272" s="51"/>
      <c r="CV272" s="51"/>
      <c r="CW272" s="51"/>
      <c r="CX272" s="51"/>
      <c r="CY272" s="60"/>
      <c r="CZ272" s="60"/>
      <c r="DA272" s="60"/>
      <c r="DB272" s="60"/>
      <c r="DC272" s="54"/>
    </row>
    <row x14ac:dyDescent="0.25" r="273" customHeight="1" ht="18">
      <c r="A273" s="50"/>
      <c r="B273" s="50"/>
      <c r="C273" s="51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4"/>
      <c r="P273" s="51"/>
      <c r="Q273" s="51"/>
      <c r="R273" s="51"/>
      <c r="S273" s="54"/>
      <c r="T273" s="51"/>
      <c r="U273" s="51"/>
      <c r="V273" s="51"/>
      <c r="W273" s="54"/>
      <c r="X273" s="51"/>
      <c r="Y273" s="51"/>
      <c r="Z273" s="51"/>
      <c r="AA273" s="54"/>
      <c r="AB273" s="51"/>
      <c r="AC273" s="51"/>
      <c r="AD273" s="51"/>
      <c r="AE273" s="54"/>
      <c r="AF273" s="51"/>
      <c r="AG273" s="51"/>
      <c r="AH273" s="51"/>
      <c r="AI273" s="54"/>
      <c r="AJ273" s="51"/>
      <c r="AK273" s="51"/>
      <c r="AL273" s="51"/>
      <c r="AM273" s="54"/>
      <c r="AN273" s="51"/>
      <c r="AO273" s="51"/>
      <c r="AP273" s="51"/>
      <c r="AQ273" s="54"/>
      <c r="AR273" s="51"/>
      <c r="AS273" s="51"/>
      <c r="AT273" s="51"/>
      <c r="AU273" s="54"/>
      <c r="AV273" s="51"/>
      <c r="AW273" s="51"/>
      <c r="AX273" s="51"/>
      <c r="AY273" s="54"/>
      <c r="AZ273" s="51"/>
      <c r="BA273" s="51"/>
      <c r="BB273" s="51"/>
      <c r="BC273" s="54"/>
      <c r="BD273" s="51"/>
      <c r="BE273" s="51"/>
      <c r="BF273" s="51"/>
      <c r="BG273" s="54"/>
      <c r="BH273" s="51"/>
      <c r="BI273" s="51"/>
      <c r="BJ273" s="51"/>
      <c r="BK273" s="59"/>
      <c r="BL273" s="51"/>
      <c r="BM273" s="51"/>
      <c r="BN273" s="51"/>
      <c r="BO273" s="51"/>
      <c r="BP273" s="59"/>
      <c r="BQ273" s="51"/>
      <c r="BR273" s="51"/>
      <c r="BS273" s="60"/>
      <c r="BT273" s="59"/>
      <c r="BU273" s="59"/>
      <c r="BV273" s="51"/>
      <c r="BW273" s="51"/>
      <c r="BX273" s="60"/>
      <c r="BY273" s="51"/>
      <c r="BZ273" s="60"/>
      <c r="CA273" s="51"/>
      <c r="CB273" s="51"/>
      <c r="CC273" s="61"/>
      <c r="CD273" s="61"/>
      <c r="CE273" s="60"/>
      <c r="CF273" s="51"/>
      <c r="CG273" s="51"/>
      <c r="CH273" s="51"/>
      <c r="CI273" s="51"/>
      <c r="CJ273" s="60"/>
      <c r="CK273" s="51"/>
      <c r="CL273" s="51"/>
      <c r="CM273" s="60"/>
      <c r="CN273" s="60"/>
      <c r="CO273" s="60"/>
      <c r="CP273" s="51"/>
      <c r="CQ273" s="60"/>
      <c r="CR273" s="60"/>
      <c r="CS273" s="51"/>
      <c r="CT273" s="60"/>
      <c r="CU273" s="51"/>
      <c r="CV273" s="51"/>
      <c r="CW273" s="51"/>
      <c r="CX273" s="51"/>
      <c r="CY273" s="60"/>
      <c r="CZ273" s="60"/>
      <c r="DA273" s="60"/>
      <c r="DB273" s="60"/>
      <c r="DC273" s="54"/>
    </row>
    <row x14ac:dyDescent="0.25" r="274" customHeight="1" ht="18">
      <c r="A274" s="50"/>
      <c r="B274" s="50"/>
      <c r="C274" s="51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4"/>
      <c r="P274" s="51"/>
      <c r="Q274" s="51"/>
      <c r="R274" s="51"/>
      <c r="S274" s="54"/>
      <c r="T274" s="51"/>
      <c r="U274" s="51"/>
      <c r="V274" s="51"/>
      <c r="W274" s="54"/>
      <c r="X274" s="51"/>
      <c r="Y274" s="51"/>
      <c r="Z274" s="51"/>
      <c r="AA274" s="54"/>
      <c r="AB274" s="51"/>
      <c r="AC274" s="51"/>
      <c r="AD274" s="51"/>
      <c r="AE274" s="54"/>
      <c r="AF274" s="51"/>
      <c r="AG274" s="51"/>
      <c r="AH274" s="51"/>
      <c r="AI274" s="54"/>
      <c r="AJ274" s="51"/>
      <c r="AK274" s="51"/>
      <c r="AL274" s="51"/>
      <c r="AM274" s="54"/>
      <c r="AN274" s="51"/>
      <c r="AO274" s="51"/>
      <c r="AP274" s="51"/>
      <c r="AQ274" s="54"/>
      <c r="AR274" s="51"/>
      <c r="AS274" s="51"/>
      <c r="AT274" s="51"/>
      <c r="AU274" s="54"/>
      <c r="AV274" s="51"/>
      <c r="AW274" s="51"/>
      <c r="AX274" s="51"/>
      <c r="AY274" s="54"/>
      <c r="AZ274" s="51"/>
      <c r="BA274" s="51"/>
      <c r="BB274" s="51"/>
      <c r="BC274" s="54"/>
      <c r="BD274" s="51"/>
      <c r="BE274" s="51"/>
      <c r="BF274" s="51"/>
      <c r="BG274" s="54"/>
      <c r="BH274" s="51"/>
      <c r="BI274" s="51"/>
      <c r="BJ274" s="51"/>
      <c r="BK274" s="59"/>
      <c r="BL274" s="51"/>
      <c r="BM274" s="51"/>
      <c r="BN274" s="51"/>
      <c r="BO274" s="51"/>
      <c r="BP274" s="59"/>
      <c r="BQ274" s="51"/>
      <c r="BR274" s="51"/>
      <c r="BS274" s="60"/>
      <c r="BT274" s="59"/>
      <c r="BU274" s="59"/>
      <c r="BV274" s="51"/>
      <c r="BW274" s="51"/>
      <c r="BX274" s="60"/>
      <c r="BY274" s="51"/>
      <c r="BZ274" s="60"/>
      <c r="CA274" s="51"/>
      <c r="CB274" s="51"/>
      <c r="CC274" s="61"/>
      <c r="CD274" s="61"/>
      <c r="CE274" s="60"/>
      <c r="CF274" s="51"/>
      <c r="CG274" s="51"/>
      <c r="CH274" s="51"/>
      <c r="CI274" s="51"/>
      <c r="CJ274" s="60"/>
      <c r="CK274" s="51"/>
      <c r="CL274" s="51"/>
      <c r="CM274" s="60"/>
      <c r="CN274" s="60"/>
      <c r="CO274" s="60"/>
      <c r="CP274" s="51"/>
      <c r="CQ274" s="60"/>
      <c r="CR274" s="60"/>
      <c r="CS274" s="51"/>
      <c r="CT274" s="60"/>
      <c r="CU274" s="51"/>
      <c r="CV274" s="51"/>
      <c r="CW274" s="51"/>
      <c r="CX274" s="51"/>
      <c r="CY274" s="60"/>
      <c r="CZ274" s="60"/>
      <c r="DA274" s="60"/>
      <c r="DB274" s="60"/>
      <c r="DC274" s="54"/>
    </row>
    <row x14ac:dyDescent="0.25" r="275" customHeight="1" ht="18">
      <c r="A275" s="50"/>
      <c r="B275" s="50"/>
      <c r="C275" s="51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4"/>
      <c r="P275" s="51"/>
      <c r="Q275" s="51"/>
      <c r="R275" s="51"/>
      <c r="S275" s="54"/>
      <c r="T275" s="51"/>
      <c r="U275" s="51"/>
      <c r="V275" s="51"/>
      <c r="W275" s="54"/>
      <c r="X275" s="51"/>
      <c r="Y275" s="51"/>
      <c r="Z275" s="51"/>
      <c r="AA275" s="54"/>
      <c r="AB275" s="51"/>
      <c r="AC275" s="51"/>
      <c r="AD275" s="51"/>
      <c r="AE275" s="54"/>
      <c r="AF275" s="51"/>
      <c r="AG275" s="51"/>
      <c r="AH275" s="51"/>
      <c r="AI275" s="54"/>
      <c r="AJ275" s="51"/>
      <c r="AK275" s="51"/>
      <c r="AL275" s="51"/>
      <c r="AM275" s="54"/>
      <c r="AN275" s="51"/>
      <c r="AO275" s="51"/>
      <c r="AP275" s="51"/>
      <c r="AQ275" s="54"/>
      <c r="AR275" s="51"/>
      <c r="AS275" s="51"/>
      <c r="AT275" s="51"/>
      <c r="AU275" s="54"/>
      <c r="AV275" s="51"/>
      <c r="AW275" s="51"/>
      <c r="AX275" s="51"/>
      <c r="AY275" s="54"/>
      <c r="AZ275" s="51"/>
      <c r="BA275" s="51"/>
      <c r="BB275" s="51"/>
      <c r="BC275" s="54"/>
      <c r="BD275" s="51"/>
      <c r="BE275" s="51"/>
      <c r="BF275" s="51"/>
      <c r="BG275" s="54"/>
      <c r="BH275" s="51"/>
      <c r="BI275" s="51"/>
      <c r="BJ275" s="51"/>
      <c r="BK275" s="59"/>
      <c r="BL275" s="51"/>
      <c r="BM275" s="51"/>
      <c r="BN275" s="51"/>
      <c r="BO275" s="51"/>
      <c r="BP275" s="59"/>
      <c r="BQ275" s="51"/>
      <c r="BR275" s="51"/>
      <c r="BS275" s="60"/>
      <c r="BT275" s="59"/>
      <c r="BU275" s="59"/>
      <c r="BV275" s="51"/>
      <c r="BW275" s="51"/>
      <c r="BX275" s="60"/>
      <c r="BY275" s="51"/>
      <c r="BZ275" s="60"/>
      <c r="CA275" s="51"/>
      <c r="CB275" s="51"/>
      <c r="CC275" s="61"/>
      <c r="CD275" s="61"/>
      <c r="CE275" s="60"/>
      <c r="CF275" s="51"/>
      <c r="CG275" s="51"/>
      <c r="CH275" s="51"/>
      <c r="CI275" s="51"/>
      <c r="CJ275" s="60"/>
      <c r="CK275" s="51"/>
      <c r="CL275" s="51"/>
      <c r="CM275" s="60"/>
      <c r="CN275" s="60"/>
      <c r="CO275" s="60"/>
      <c r="CP275" s="51"/>
      <c r="CQ275" s="60"/>
      <c r="CR275" s="60"/>
      <c r="CS275" s="51"/>
      <c r="CT275" s="60"/>
      <c r="CU275" s="51"/>
      <c r="CV275" s="51"/>
      <c r="CW275" s="51"/>
      <c r="CX275" s="51"/>
      <c r="CY275" s="60"/>
      <c r="CZ275" s="60"/>
      <c r="DA275" s="60"/>
      <c r="DB275" s="60"/>
      <c r="DC275" s="54"/>
    </row>
  </sheetData>
  <mergeCells count="125">
    <mergeCell ref="A1:A3"/>
    <mergeCell ref="B1:B3"/>
    <mergeCell ref="D1:D3"/>
    <mergeCell ref="G1:G3"/>
    <mergeCell ref="J1:J3"/>
    <mergeCell ref="K1:K3"/>
    <mergeCell ref="L1:L3"/>
    <mergeCell ref="M1:M3"/>
    <mergeCell ref="N1:Q1"/>
    <mergeCell ref="R1:U1"/>
    <mergeCell ref="V1:Y1"/>
    <mergeCell ref="Z1:AB1"/>
    <mergeCell ref="AD1:AF1"/>
    <mergeCell ref="AH1:AJ1"/>
    <mergeCell ref="AL1:AN1"/>
    <mergeCell ref="AP1:AR1"/>
    <mergeCell ref="AT1:AV1"/>
    <mergeCell ref="AX1:AZ1"/>
    <mergeCell ref="BB1:BE1"/>
    <mergeCell ref="BF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C2"/>
    <mergeCell ref="C2:C3"/>
    <mergeCell ref="A29:A30"/>
    <mergeCell ref="B29:B30"/>
    <mergeCell ref="C29:C30"/>
    <mergeCell ref="D29:D30"/>
    <mergeCell ref="J29:J30"/>
    <mergeCell ref="BE29:BE30"/>
    <mergeCell ref="BH29:BH30"/>
    <mergeCell ref="BN29:BN30"/>
    <mergeCell ref="BO29:BO30"/>
    <mergeCell ref="BP29:BP30"/>
    <mergeCell ref="BQ29:BQ30"/>
    <mergeCell ref="BR29:BR30"/>
    <mergeCell ref="A79:A80"/>
    <mergeCell ref="B79:B80"/>
    <mergeCell ref="D79:D80"/>
    <mergeCell ref="G79:G80"/>
    <mergeCell ref="J79:J80"/>
    <mergeCell ref="BA79:BA80"/>
    <mergeCell ref="BE79:BE80"/>
    <mergeCell ref="BH79:BH80"/>
    <mergeCell ref="BI79:BI80"/>
    <mergeCell ref="BJ79:BJ80"/>
    <mergeCell ref="BK79:BK80"/>
    <mergeCell ref="BO79:BO80"/>
    <mergeCell ref="BP79:BP80"/>
    <mergeCell ref="BT79:BT80"/>
    <mergeCell ref="BU79:BU80"/>
    <mergeCell ref="BY79:BY80"/>
    <mergeCell ref="BZ79:BZ80"/>
    <mergeCell ref="CD79:CD80"/>
    <mergeCell ref="CE79:CE80"/>
    <mergeCell ref="CI79:CI80"/>
    <mergeCell ref="CJ79:CJ80"/>
    <mergeCell ref="CN79:CN80"/>
    <mergeCell ref="CO79:CO80"/>
    <mergeCell ref="CS79:CS80"/>
    <mergeCell ref="CT79:CT80"/>
    <mergeCell ref="CX79:CX80"/>
    <mergeCell ref="CY79:CY80"/>
    <mergeCell ref="A87:A88"/>
    <mergeCell ref="B87:B88"/>
    <mergeCell ref="C87:C88"/>
    <mergeCell ref="D87:D88"/>
    <mergeCell ref="F87:F88"/>
    <mergeCell ref="G87:G88"/>
    <mergeCell ref="J87:J88"/>
    <mergeCell ref="BA87:BA88"/>
    <mergeCell ref="BH87:BH88"/>
    <mergeCell ref="DC87:DC88"/>
    <mergeCell ref="A90:A91"/>
    <mergeCell ref="B90:B91"/>
    <mergeCell ref="C90:C91"/>
    <mergeCell ref="D90:D91"/>
    <mergeCell ref="G90:G91"/>
    <mergeCell ref="J90:J91"/>
    <mergeCell ref="BA90:BA91"/>
    <mergeCell ref="BH90:BH91"/>
    <mergeCell ref="BI90:BI91"/>
    <mergeCell ref="BJ90:BJ91"/>
    <mergeCell ref="BK90:BK91"/>
    <mergeCell ref="BL90:BL91"/>
    <mergeCell ref="BM90:BM91"/>
    <mergeCell ref="BO90:BO91"/>
    <mergeCell ref="BP90:BP91"/>
    <mergeCell ref="BQ90:BQ91"/>
    <mergeCell ref="BR90:BR91"/>
    <mergeCell ref="BT90:BT91"/>
    <mergeCell ref="BU90:BU91"/>
    <mergeCell ref="BV90:BV91"/>
    <mergeCell ref="BW90:BW91"/>
    <mergeCell ref="BY90:BY91"/>
    <mergeCell ref="BZ90:BZ91"/>
    <mergeCell ref="CA90:CA91"/>
    <mergeCell ref="CB90:CB91"/>
    <mergeCell ref="CD90:CD91"/>
    <mergeCell ref="CE90:CE91"/>
    <mergeCell ref="CF90:CF91"/>
    <mergeCell ref="CG90:CG91"/>
    <mergeCell ref="CI90:CI91"/>
    <mergeCell ref="CJ90:CJ91"/>
    <mergeCell ref="CK90:CK91"/>
    <mergeCell ref="CL90:CL91"/>
    <mergeCell ref="CN90:CN91"/>
    <mergeCell ref="CO90:CO91"/>
    <mergeCell ref="CP90:CP91"/>
    <mergeCell ref="CQ90:CQ91"/>
    <mergeCell ref="CS90:CS91"/>
    <mergeCell ref="CT90:CT91"/>
    <mergeCell ref="CU90:CU91"/>
    <mergeCell ref="CV90:CV91"/>
    <mergeCell ref="CX90:CX91"/>
    <mergeCell ref="CY90:CY91"/>
    <mergeCell ref="CZ90:CZ91"/>
    <mergeCell ref="DA90:DA9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F&amp;amp;B UK</vt:lpstr>
      <vt:lpstr>F&amp;amp;B IRE</vt:lpstr>
      <vt:lpstr>Fashion &amp;amp; WFJ UK</vt:lpstr>
      <vt:lpstr>Fashion &amp;amp; WFJ IRE</vt:lpstr>
      <vt:lpstr>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2024-12-26T17:46:53.853Z</dcterms:created>
  <dcterms:modified xsi:type="dcterms:W3CDTF">2024-12-26T17:46:53.853Z</dcterms:modified>
</cp:coreProperties>
</file>