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03981a6e91772/Research/China_NGV/"/>
    </mc:Choice>
  </mc:AlternateContent>
  <xr:revisionPtr revIDLastSave="260" documentId="8_{AD65E2BC-77E4-4FE0-B345-E129110AC813}" xr6:coauthVersionLast="45" xr6:coauthVersionMax="45" xr10:uidLastSave="{A04D4A14-C078-4565-88BA-183C8EDAA8FF}"/>
  <bookViews>
    <workbookView xWindow="-28920" yWindow="-1410" windowWidth="29040" windowHeight="17640" activeTab="6" xr2:uid="{C13AE1B6-928C-459D-8D1C-12179E6285BD}"/>
  </bookViews>
  <sheets>
    <sheet name="Fig1" sheetId="1" r:id="rId1"/>
    <sheet name="Fig2" sheetId="2" r:id="rId2"/>
    <sheet name="Fig3" sheetId="3" r:id="rId3"/>
    <sheet name="Fig4" sheetId="4" r:id="rId4"/>
    <sheet name="FigS1" sheetId="5" r:id="rId5"/>
    <sheet name="FigS2" sheetId="6" r:id="rId6"/>
    <sheet name="FigS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4" i="3"/>
  <c r="E3" i="3"/>
  <c r="H19" i="1"/>
  <c r="C19" i="1"/>
  <c r="H18" i="1"/>
  <c r="C18" i="1"/>
  <c r="H17" i="1"/>
  <c r="C17" i="1"/>
  <c r="H16" i="1"/>
  <c r="H15" i="1"/>
  <c r="H14" i="1"/>
  <c r="E14" i="1"/>
  <c r="E15" i="1" s="1"/>
  <c r="E16" i="1" s="1"/>
  <c r="H13" i="1"/>
  <c r="F13" i="1"/>
  <c r="D13" i="1"/>
  <c r="D14" i="1" s="1"/>
  <c r="C13" i="1"/>
  <c r="H12" i="1"/>
  <c r="H11" i="1"/>
  <c r="D11" i="1"/>
  <c r="F11" i="1" s="1"/>
  <c r="C11" i="1"/>
  <c r="H10" i="1"/>
  <c r="F10" i="1"/>
  <c r="C10" i="1"/>
  <c r="H9" i="1"/>
  <c r="F9" i="1"/>
  <c r="C9" i="1"/>
  <c r="H8" i="1"/>
  <c r="D8" i="1"/>
  <c r="F8" i="1" s="1"/>
  <c r="C8" i="1"/>
  <c r="H7" i="1"/>
  <c r="F7" i="1"/>
  <c r="C7" i="1"/>
  <c r="H6" i="1"/>
  <c r="F6" i="1"/>
  <c r="C6" i="1"/>
  <c r="H5" i="1"/>
  <c r="F5" i="1"/>
  <c r="C5" i="1"/>
  <c r="H4" i="1"/>
  <c r="F4" i="1"/>
  <c r="C4" i="1"/>
  <c r="H3" i="1"/>
  <c r="F3" i="1"/>
  <c r="C3" i="1"/>
  <c r="H2" i="1"/>
  <c r="F2" i="1"/>
  <c r="C2" i="1"/>
  <c r="D15" i="1" l="1"/>
  <c r="C14" i="1"/>
  <c r="D12" i="1"/>
  <c r="C12" i="1" s="1"/>
  <c r="C15" i="1" l="1"/>
  <c r="D16" i="1"/>
  <c r="C16" i="1" s="1"/>
</calcChain>
</file>

<file path=xl/sharedStrings.xml><?xml version="1.0" encoding="utf-8"?>
<sst xmlns="http://schemas.openxmlformats.org/spreadsheetml/2006/main" count="113" uniqueCount="100">
  <si>
    <t>Year</t>
  </si>
  <si>
    <t>Total natural gas vehicles</t>
  </si>
  <si>
    <t>Light duty natural gas vehicles</t>
  </si>
  <si>
    <t>Heavy duty natural gas buses</t>
  </si>
  <si>
    <t>Heavy duty natural gas trucks</t>
  </si>
  <si>
    <t>Natural gas taxis</t>
  </si>
  <si>
    <t>Total Vehicle population</t>
  </si>
  <si>
    <t>Vehicle share</t>
  </si>
  <si>
    <t>Vehicle type</t>
  </si>
  <si>
    <t>Fuel specific emission factor (%)</t>
  </si>
  <si>
    <t>Uncertainty (Standard Error)</t>
  </si>
  <si>
    <t>5th percentile</t>
  </si>
  <si>
    <t>25th percentile</t>
  </si>
  <si>
    <t>Median</t>
  </si>
  <si>
    <t>75th percentile</t>
  </si>
  <si>
    <t>95th percentile</t>
  </si>
  <si>
    <t>Light-duty vehicle</t>
  </si>
  <si>
    <t>China, this study</t>
  </si>
  <si>
    <t>China, this study, adjusted</t>
  </si>
  <si>
    <t>China, Xie et al.</t>
  </si>
  <si>
    <t xml:space="preserve">China, Traffic, Hu et al. </t>
  </si>
  <si>
    <t>Thailand &amp; Brazil</t>
  </si>
  <si>
    <t>US &amp; EU</t>
  </si>
  <si>
    <t>Heavy-duty vehicles</t>
  </si>
  <si>
    <t>China, this study (Bus)</t>
  </si>
  <si>
    <t>China, this study (Bus), adjusted</t>
  </si>
  <si>
    <t>[-0.7, 0.9]</t>
  </si>
  <si>
    <t>China, this study (Truck)</t>
  </si>
  <si>
    <t>China, this study (Truck), adjusted</t>
  </si>
  <si>
    <t>China, Guo et al. (Bus)</t>
  </si>
  <si>
    <t>LB + OC (Bus)</t>
  </si>
  <si>
    <t>SM + TWC (Bus)</t>
  </si>
  <si>
    <t>SM + TWC (Truck)</t>
  </si>
  <si>
    <t>SM + TWC (All)</t>
  </si>
  <si>
    <t>SM + TWC w. CC (All)</t>
  </si>
  <si>
    <t>HPDI (Truck)</t>
  </si>
  <si>
    <t>HPDI w. DV (Truck)</t>
  </si>
  <si>
    <t>Well-to-Pump</t>
  </si>
  <si>
    <t>China</t>
  </si>
  <si>
    <t xml:space="preserve">WTW GHG emissions without CH4 from NGVs and WTP CH4 </t>
  </si>
  <si>
    <t>WTP CH4</t>
  </si>
  <si>
    <t>CH4 from NGVs</t>
  </si>
  <si>
    <t>Total WTW GHG</t>
  </si>
  <si>
    <t>Standard error</t>
  </si>
  <si>
    <t>(a) Cars</t>
  </si>
  <si>
    <t>Gasoline car</t>
  </si>
  <si>
    <t>NG car</t>
  </si>
  <si>
    <t>[-21.5, 22.2]</t>
  </si>
  <si>
    <t>(b) Buses and trucks</t>
  </si>
  <si>
    <t>Diesel bus</t>
  </si>
  <si>
    <t>NG bus, current</t>
  </si>
  <si>
    <t>NG bus, SM + TWC w. CC</t>
  </si>
  <si>
    <t>NG bus, China VI</t>
  </si>
  <si>
    <t>Diesel truck</t>
  </si>
  <si>
    <t>NG truck, current</t>
  </si>
  <si>
    <t>NG truck, SM + TWC w. CC</t>
  </si>
  <si>
    <t>NG truck, HPDI w. DV</t>
  </si>
  <si>
    <t>NG truck, China VI</t>
  </si>
  <si>
    <t>(b) CH4 emissions</t>
  </si>
  <si>
    <t>(c) ∆WTW GHG</t>
  </si>
  <si>
    <t>Heavy-duty bus</t>
  </si>
  <si>
    <t>Heavy-duty truck</t>
  </si>
  <si>
    <t>Taxi</t>
  </si>
  <si>
    <t>Light-duty vehicle (w/o taxi)</t>
  </si>
  <si>
    <t>Standard error (lower bound)</t>
  </si>
  <si>
    <t>Standard error (upper bound)</t>
  </si>
  <si>
    <t>High scenario</t>
  </si>
  <si>
    <t>Medium scenario</t>
  </si>
  <si>
    <t>Low scenario</t>
  </si>
  <si>
    <t>2000-2017</t>
  </si>
  <si>
    <t>Standard error (low bound)</t>
  </si>
  <si>
    <t>Price ratio</t>
  </si>
  <si>
    <t>Payback year (AMT=200 thousand km)</t>
  </si>
  <si>
    <t>Payback year (AMT=150 thousand km)</t>
  </si>
  <si>
    <t>Payback year (AMT=100 thousand km)</t>
  </si>
  <si>
    <t>Payback year (AMT=50 thousand km)</t>
  </si>
  <si>
    <t>NG bus emission ratio</t>
  </si>
  <si>
    <t>Light-duty NGV emission ratio</t>
  </si>
  <si>
    <t>Medium</t>
  </si>
  <si>
    <t>This study, all vehicles</t>
  </si>
  <si>
    <t>This study,  NG buses in China</t>
  </si>
  <si>
    <t>This study,  NG taxis in China</t>
  </si>
  <si>
    <t>Literature, LB + OC</t>
  </si>
  <si>
    <t>Literature, SM + TWC</t>
  </si>
  <si>
    <t>Mean NH3:CO2 ER</t>
  </si>
  <si>
    <t>US, this study (Bus)</t>
  </si>
  <si>
    <t>US (Bus)</t>
  </si>
  <si>
    <t>[-1.2, 0.5]</t>
  </si>
  <si>
    <t>[-0.8, 1.0]</t>
  </si>
  <si>
    <t>[-1.7, 1.0]</t>
  </si>
  <si>
    <t>[-138.2, 152.9]</t>
  </si>
  <si>
    <t>[-186.9, 164.8]</t>
  </si>
  <si>
    <t>NG_cons_Bus</t>
  </si>
  <si>
    <t>NG_cons_HDT</t>
  </si>
  <si>
    <t>NG_cons_LDV</t>
  </si>
  <si>
    <t>NG_cons_Taxi</t>
  </si>
  <si>
    <t>NG_cons_all</t>
  </si>
  <si>
    <t>(a) NG consumption</t>
  </si>
  <si>
    <t>China Statistical Year Book</t>
  </si>
  <si>
    <t>Median 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</si>
</sst>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084B-1207-4792-AFBB-02CF37F1F566}">
  <dimension ref="A1:H19"/>
  <sheetViews>
    <sheetView workbookViewId="0">
      <selection activeCell="C13" sqref="C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</v>
      </c>
      <c r="B2">
        <v>6000</v>
      </c>
      <c r="C2">
        <f>(B2-D2-E2)*0.75</f>
        <v>3000</v>
      </c>
      <c r="D2">
        <v>2000</v>
      </c>
      <c r="E2">
        <v>0</v>
      </c>
      <c r="F2">
        <f>(B2-D2-E2)*0.25</f>
        <v>1000</v>
      </c>
      <c r="G2">
        <v>16089100</v>
      </c>
      <c r="H2">
        <f>B2/G2*100</f>
        <v>3.7292328346520312E-2</v>
      </c>
    </row>
    <row r="3" spans="1:8" x14ac:dyDescent="0.25">
      <c r="A3">
        <v>2001</v>
      </c>
      <c r="B3">
        <v>36000</v>
      </c>
      <c r="C3">
        <f t="shared" ref="C3:C11" si="0">(B3-D3-E3)*0.75</f>
        <v>21000</v>
      </c>
      <c r="D3">
        <v>8000</v>
      </c>
      <c r="E3">
        <v>0</v>
      </c>
      <c r="F3">
        <f t="shared" ref="F3:F11" si="1">(B3-D3-E3)*0.25</f>
        <v>7000</v>
      </c>
      <c r="G3">
        <v>18020400</v>
      </c>
      <c r="H3">
        <f t="shared" ref="H3:H19" si="2">B3/G3*100</f>
        <v>0.19977358993141106</v>
      </c>
    </row>
    <row r="4" spans="1:8" x14ac:dyDescent="0.25">
      <c r="A4">
        <v>2002</v>
      </c>
      <c r="B4">
        <v>52600</v>
      </c>
      <c r="C4">
        <f t="shared" si="0"/>
        <v>30450</v>
      </c>
      <c r="D4">
        <v>12000</v>
      </c>
      <c r="E4">
        <v>0</v>
      </c>
      <c r="F4">
        <f t="shared" si="1"/>
        <v>10150</v>
      </c>
      <c r="G4">
        <v>20531700</v>
      </c>
      <c r="H4">
        <f t="shared" si="2"/>
        <v>0.25618920985597882</v>
      </c>
    </row>
    <row r="5" spans="1:8" x14ac:dyDescent="0.25">
      <c r="A5">
        <v>2003</v>
      </c>
      <c r="B5">
        <v>69300</v>
      </c>
      <c r="C5">
        <f t="shared" si="0"/>
        <v>39975</v>
      </c>
      <c r="D5">
        <v>16000</v>
      </c>
      <c r="E5">
        <v>0</v>
      </c>
      <c r="F5">
        <f t="shared" si="1"/>
        <v>13325</v>
      </c>
      <c r="G5">
        <v>23829300</v>
      </c>
      <c r="H5">
        <f t="shared" si="2"/>
        <v>0.29081844619858743</v>
      </c>
    </row>
    <row r="6" spans="1:8" x14ac:dyDescent="0.25">
      <c r="A6">
        <v>2004</v>
      </c>
      <c r="B6">
        <v>118000</v>
      </c>
      <c r="C6">
        <f t="shared" si="0"/>
        <v>71175</v>
      </c>
      <c r="D6">
        <v>23100</v>
      </c>
      <c r="E6">
        <v>0</v>
      </c>
      <c r="F6">
        <f t="shared" si="1"/>
        <v>23725</v>
      </c>
      <c r="G6">
        <v>26937100</v>
      </c>
      <c r="H6">
        <f t="shared" si="2"/>
        <v>0.4380575488823964</v>
      </c>
    </row>
    <row r="7" spans="1:8" x14ac:dyDescent="0.25">
      <c r="A7">
        <v>2005</v>
      </c>
      <c r="B7">
        <v>188000</v>
      </c>
      <c r="C7">
        <f t="shared" si="0"/>
        <v>116700</v>
      </c>
      <c r="D7">
        <v>32400</v>
      </c>
      <c r="E7">
        <v>0</v>
      </c>
      <c r="F7">
        <f t="shared" si="1"/>
        <v>38900</v>
      </c>
      <c r="G7">
        <v>31596600</v>
      </c>
      <c r="H7">
        <f t="shared" si="2"/>
        <v>0.59500072792642245</v>
      </c>
    </row>
    <row r="8" spans="1:8" x14ac:dyDescent="0.25">
      <c r="A8">
        <v>2006</v>
      </c>
      <c r="B8">
        <v>307000</v>
      </c>
      <c r="C8">
        <f t="shared" si="0"/>
        <v>175800</v>
      </c>
      <c r="D8">
        <f>D7+40200</f>
        <v>72600</v>
      </c>
      <c r="E8">
        <v>0</v>
      </c>
      <c r="F8">
        <f t="shared" si="1"/>
        <v>58600</v>
      </c>
      <c r="G8">
        <v>36973500</v>
      </c>
      <c r="H8">
        <f t="shared" si="2"/>
        <v>0.83032442154516073</v>
      </c>
    </row>
    <row r="9" spans="1:8" x14ac:dyDescent="0.25">
      <c r="A9">
        <v>2007</v>
      </c>
      <c r="B9">
        <v>496000</v>
      </c>
      <c r="C9">
        <f t="shared" si="0"/>
        <v>286608.75</v>
      </c>
      <c r="D9">
        <v>112755</v>
      </c>
      <c r="E9">
        <v>1100</v>
      </c>
      <c r="F9">
        <f t="shared" si="1"/>
        <v>95536.25</v>
      </c>
      <c r="G9">
        <v>43583600</v>
      </c>
      <c r="H9">
        <f t="shared" si="2"/>
        <v>1.1380427500252388</v>
      </c>
    </row>
    <row r="10" spans="1:8" x14ac:dyDescent="0.25">
      <c r="A10">
        <v>2008</v>
      </c>
      <c r="B10">
        <v>700000</v>
      </c>
      <c r="C10">
        <f t="shared" si="0"/>
        <v>390000</v>
      </c>
      <c r="D10">
        <v>150000</v>
      </c>
      <c r="E10">
        <v>30000</v>
      </c>
      <c r="F10">
        <f t="shared" si="1"/>
        <v>130000</v>
      </c>
      <c r="G10">
        <v>50996100</v>
      </c>
      <c r="H10">
        <f t="shared" si="2"/>
        <v>1.3726539872656929</v>
      </c>
    </row>
    <row r="11" spans="1:8" x14ac:dyDescent="0.25">
      <c r="A11">
        <v>2009</v>
      </c>
      <c r="B11">
        <v>916000</v>
      </c>
      <c r="C11">
        <f t="shared" si="0"/>
        <v>534187.5</v>
      </c>
      <c r="D11">
        <f>D10+13750</f>
        <v>163750</v>
      </c>
      <c r="E11">
        <v>40000</v>
      </c>
      <c r="F11">
        <f t="shared" si="1"/>
        <v>178062.5</v>
      </c>
      <c r="G11">
        <v>62806100</v>
      </c>
      <c r="H11">
        <f t="shared" si="2"/>
        <v>1.458457060699518</v>
      </c>
    </row>
    <row r="12" spans="1:8" x14ac:dyDescent="0.25">
      <c r="A12">
        <v>2010</v>
      </c>
      <c r="B12">
        <v>1127000</v>
      </c>
      <c r="C12">
        <f t="shared" ref="C12:C19" si="3">B12-SUM(D12:F12)</f>
        <v>648558</v>
      </c>
      <c r="D12">
        <f>D11+13750</f>
        <v>177500</v>
      </c>
      <c r="E12">
        <v>50000</v>
      </c>
      <c r="F12">
        <v>250942</v>
      </c>
      <c r="G12">
        <v>78018300</v>
      </c>
      <c r="H12">
        <f t="shared" si="2"/>
        <v>1.4445328852333361</v>
      </c>
    </row>
    <row r="13" spans="1:8" x14ac:dyDescent="0.25">
      <c r="A13">
        <v>2011</v>
      </c>
      <c r="B13">
        <v>1526000</v>
      </c>
      <c r="C13">
        <f t="shared" si="3"/>
        <v>929854</v>
      </c>
      <c r="D13">
        <f>205000</f>
        <v>205000</v>
      </c>
      <c r="E13">
        <v>61905</v>
      </c>
      <c r="F13">
        <f>73528+255713</f>
        <v>329241</v>
      </c>
      <c r="G13">
        <v>93563200</v>
      </c>
      <c r="H13">
        <f t="shared" si="2"/>
        <v>1.6309831215691639</v>
      </c>
    </row>
    <row r="14" spans="1:8" x14ac:dyDescent="0.25">
      <c r="A14">
        <v>2012</v>
      </c>
      <c r="B14">
        <v>2162000</v>
      </c>
      <c r="C14">
        <f t="shared" si="3"/>
        <v>1456925.25</v>
      </c>
      <c r="D14">
        <f t="shared" ref="D14:D16" si="4">D13+18570</f>
        <v>223570</v>
      </c>
      <c r="E14">
        <f>E13+27023.75</f>
        <v>88928.75</v>
      </c>
      <c r="F14">
        <v>392576</v>
      </c>
      <c r="G14">
        <v>109330900</v>
      </c>
      <c r="H14">
        <f t="shared" si="2"/>
        <v>1.9774830354456059</v>
      </c>
    </row>
    <row r="15" spans="1:8" x14ac:dyDescent="0.25">
      <c r="A15">
        <v>2013</v>
      </c>
      <c r="B15">
        <v>3327500</v>
      </c>
      <c r="C15">
        <f t="shared" si="3"/>
        <v>2526432.5</v>
      </c>
      <c r="D15">
        <f t="shared" si="4"/>
        <v>242140</v>
      </c>
      <c r="E15">
        <f t="shared" ref="E15:E16" si="5">E14+27023.75</f>
        <v>115952.5</v>
      </c>
      <c r="F15">
        <v>442975</v>
      </c>
      <c r="G15">
        <v>126701400</v>
      </c>
      <c r="H15">
        <f t="shared" si="2"/>
        <v>2.6262535378456748</v>
      </c>
    </row>
    <row r="16" spans="1:8" x14ac:dyDescent="0.25">
      <c r="A16">
        <v>2014</v>
      </c>
      <c r="B16">
        <v>4606000</v>
      </c>
      <c r="C16">
        <f t="shared" si="3"/>
        <v>3661534.75</v>
      </c>
      <c r="D16">
        <f t="shared" si="4"/>
        <v>260710</v>
      </c>
      <c r="E16">
        <f t="shared" si="5"/>
        <v>142976.25</v>
      </c>
      <c r="F16">
        <v>540779</v>
      </c>
      <c r="G16">
        <v>145981100</v>
      </c>
      <c r="H16">
        <f t="shared" si="2"/>
        <v>3.1552029680554536</v>
      </c>
    </row>
    <row r="17" spans="1:8" x14ac:dyDescent="0.25">
      <c r="A17">
        <v>2015</v>
      </c>
      <c r="B17">
        <v>5190000</v>
      </c>
      <c r="C17">
        <f t="shared" si="3"/>
        <v>4121485</v>
      </c>
      <c r="D17">
        <v>280000</v>
      </c>
      <c r="E17">
        <v>170000</v>
      </c>
      <c r="F17">
        <v>618515</v>
      </c>
      <c r="G17">
        <v>162844500</v>
      </c>
      <c r="H17">
        <f t="shared" si="2"/>
        <v>3.1870895240551569</v>
      </c>
    </row>
    <row r="18" spans="1:8" x14ac:dyDescent="0.25">
      <c r="A18">
        <v>2016</v>
      </c>
      <c r="B18">
        <v>5576000</v>
      </c>
      <c r="C18">
        <f t="shared" si="3"/>
        <v>4405742</v>
      </c>
      <c r="D18">
        <v>285000</v>
      </c>
      <c r="E18">
        <v>225000</v>
      </c>
      <c r="F18">
        <v>660258</v>
      </c>
      <c r="G18">
        <v>185745400</v>
      </c>
      <c r="H18">
        <f t="shared" si="2"/>
        <v>3.0019585949369403</v>
      </c>
    </row>
    <row r="19" spans="1:8" x14ac:dyDescent="0.25">
      <c r="A19">
        <v>2017</v>
      </c>
      <c r="B19">
        <v>6080000</v>
      </c>
      <c r="C19">
        <f t="shared" si="3"/>
        <v>4763000</v>
      </c>
      <c r="D19">
        <v>290000</v>
      </c>
      <c r="E19">
        <v>325000</v>
      </c>
      <c r="F19">
        <v>702000</v>
      </c>
      <c r="G19">
        <v>209066699.99999997</v>
      </c>
      <c r="H19">
        <f t="shared" si="2"/>
        <v>2.9081628016322068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4062-BAF4-4146-BADB-6F72FE4A5942}">
  <dimension ref="A1:I25"/>
  <sheetViews>
    <sheetView workbookViewId="0">
      <selection activeCell="C6" sqref="C6"/>
    </sheetView>
  </sheetViews>
  <sheetFormatPr defaultRowHeight="15" x14ac:dyDescent="0.25"/>
  <cols>
    <col min="1" max="1" width="28.5703125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9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t="s">
        <v>17</v>
      </c>
      <c r="B3">
        <v>1.7</v>
      </c>
      <c r="C3">
        <v>0.6</v>
      </c>
      <c r="D3" s="6">
        <v>0.25921867999999998</v>
      </c>
      <c r="E3" s="6">
        <v>0.7</v>
      </c>
      <c r="F3" s="6">
        <v>1.10861342</v>
      </c>
      <c r="G3" s="6">
        <v>2.0296017499999999</v>
      </c>
      <c r="H3" s="6">
        <v>4.3</v>
      </c>
    </row>
    <row r="4" spans="1:9" x14ac:dyDescent="0.25">
      <c r="A4" t="s">
        <v>18</v>
      </c>
      <c r="B4">
        <v>1.9</v>
      </c>
      <c r="C4" t="s">
        <v>26</v>
      </c>
    </row>
    <row r="5" spans="1:9" x14ac:dyDescent="0.25">
      <c r="A5" t="s">
        <v>19</v>
      </c>
      <c r="B5">
        <v>2</v>
      </c>
      <c r="C5">
        <v>2</v>
      </c>
    </row>
    <row r="6" spans="1:9" x14ac:dyDescent="0.25">
      <c r="A6" t="s">
        <v>20</v>
      </c>
      <c r="B6">
        <v>3</v>
      </c>
      <c r="C6">
        <v>0.5</v>
      </c>
    </row>
    <row r="7" spans="1:9" x14ac:dyDescent="0.25">
      <c r="A7" t="s">
        <v>21</v>
      </c>
      <c r="B7">
        <v>1.2</v>
      </c>
      <c r="C7">
        <v>9</v>
      </c>
    </row>
    <row r="8" spans="1:9" x14ac:dyDescent="0.25">
      <c r="A8" t="s">
        <v>22</v>
      </c>
      <c r="B8">
        <v>0.1</v>
      </c>
      <c r="C8">
        <v>0.03</v>
      </c>
    </row>
    <row r="9" spans="1:9" x14ac:dyDescent="0.25">
      <c r="A9" s="13" t="s">
        <v>23</v>
      </c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t="s">
        <v>24</v>
      </c>
      <c r="B10">
        <v>2.9</v>
      </c>
      <c r="C10">
        <v>0.5</v>
      </c>
      <c r="D10" s="6">
        <v>0.5</v>
      </c>
      <c r="E10" s="6">
        <v>1.3</v>
      </c>
      <c r="F10" s="6">
        <v>2.1</v>
      </c>
      <c r="G10" s="6">
        <v>3.3</v>
      </c>
      <c r="H10" s="6">
        <v>7.9</v>
      </c>
    </row>
    <row r="11" spans="1:9" x14ac:dyDescent="0.25">
      <c r="A11" t="s">
        <v>25</v>
      </c>
      <c r="B11">
        <v>3.2</v>
      </c>
      <c r="C11" t="s">
        <v>88</v>
      </c>
    </row>
    <row r="12" spans="1:9" x14ac:dyDescent="0.25">
      <c r="A12" t="s">
        <v>27</v>
      </c>
      <c r="B12">
        <v>2.9</v>
      </c>
      <c r="C12" t="s">
        <v>87</v>
      </c>
    </row>
    <row r="13" spans="1:9" x14ac:dyDescent="0.25">
      <c r="A13" t="s">
        <v>28</v>
      </c>
      <c r="B13">
        <v>3.2</v>
      </c>
      <c r="C13" t="s">
        <v>89</v>
      </c>
    </row>
    <row r="14" spans="1:9" x14ac:dyDescent="0.25">
      <c r="A14" t="s">
        <v>29</v>
      </c>
      <c r="B14">
        <v>2.2000000000000002</v>
      </c>
      <c r="C14">
        <v>0.8</v>
      </c>
    </row>
    <row r="15" spans="1:9" x14ac:dyDescent="0.25">
      <c r="A15" t="s">
        <v>85</v>
      </c>
      <c r="B15">
        <v>1</v>
      </c>
      <c r="C15">
        <v>0.3</v>
      </c>
    </row>
    <row r="16" spans="1:9" x14ac:dyDescent="0.25">
      <c r="A16" t="s">
        <v>86</v>
      </c>
      <c r="B16">
        <v>1</v>
      </c>
      <c r="C16">
        <v>0.4</v>
      </c>
    </row>
    <row r="17" spans="1:9" x14ac:dyDescent="0.25">
      <c r="A17" t="s">
        <v>30</v>
      </c>
      <c r="B17">
        <v>2.1</v>
      </c>
      <c r="C17">
        <v>0.5</v>
      </c>
    </row>
    <row r="18" spans="1:9" x14ac:dyDescent="0.25">
      <c r="A18" t="s">
        <v>31</v>
      </c>
      <c r="B18">
        <v>0.4</v>
      </c>
      <c r="C18">
        <v>0.5</v>
      </c>
    </row>
    <row r="19" spans="1:9" x14ac:dyDescent="0.25">
      <c r="A19" t="s">
        <v>32</v>
      </c>
      <c r="B19">
        <v>0.3</v>
      </c>
      <c r="C19">
        <v>0.3</v>
      </c>
    </row>
    <row r="20" spans="1:9" x14ac:dyDescent="0.25">
      <c r="A20" t="s">
        <v>33</v>
      </c>
      <c r="B20">
        <v>0.4</v>
      </c>
      <c r="C20">
        <v>0.4</v>
      </c>
    </row>
    <row r="21" spans="1:9" x14ac:dyDescent="0.25">
      <c r="A21" t="s">
        <v>34</v>
      </c>
      <c r="B21">
        <v>1</v>
      </c>
      <c r="C21">
        <v>0.7</v>
      </c>
    </row>
    <row r="22" spans="1:9" x14ac:dyDescent="0.25">
      <c r="A22" t="s">
        <v>35</v>
      </c>
      <c r="B22">
        <v>0.8</v>
      </c>
      <c r="C22">
        <v>0.4</v>
      </c>
    </row>
    <row r="23" spans="1:9" x14ac:dyDescent="0.25">
      <c r="A23" t="s">
        <v>36</v>
      </c>
      <c r="B23">
        <v>0.78</v>
      </c>
      <c r="C23">
        <v>0.46</v>
      </c>
    </row>
    <row r="24" spans="1:9" x14ac:dyDescent="0.25">
      <c r="A24" s="13" t="s">
        <v>37</v>
      </c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t="s">
        <v>38</v>
      </c>
      <c r="B25">
        <v>1.65</v>
      </c>
      <c r="C25">
        <v>1.05</v>
      </c>
    </row>
  </sheetData>
  <mergeCells count="3">
    <mergeCell ref="A2:I2"/>
    <mergeCell ref="A9:I9"/>
    <mergeCell ref="A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7F36-3581-41B4-B230-BD0BDE318A43}">
  <dimension ref="A1:F14"/>
  <sheetViews>
    <sheetView workbookViewId="0">
      <selection activeCell="I20" sqref="I20"/>
    </sheetView>
  </sheetViews>
  <sheetFormatPr defaultRowHeight="15" x14ac:dyDescent="0.25"/>
  <cols>
    <col min="2" max="2" width="19.42578125" customWidth="1"/>
    <col min="3" max="3" width="16.140625" customWidth="1"/>
    <col min="4" max="4" width="15.7109375" customWidth="1"/>
    <col min="5" max="5" width="17.85546875" customWidth="1"/>
  </cols>
  <sheetData>
    <row r="1" spans="1:6" ht="51" customHeight="1" x14ac:dyDescent="0.25">
      <c r="A1" s="1"/>
      <c r="B1" s="2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25">
      <c r="B2" s="13" t="s">
        <v>44</v>
      </c>
      <c r="C2" s="13"/>
      <c r="D2" s="13"/>
      <c r="E2" s="13"/>
      <c r="F2" s="13"/>
    </row>
    <row r="3" spans="1:6" x14ac:dyDescent="0.25">
      <c r="A3" t="s">
        <v>45</v>
      </c>
      <c r="B3">
        <v>250.7</v>
      </c>
      <c r="C3">
        <v>0</v>
      </c>
      <c r="D3">
        <v>0</v>
      </c>
      <c r="E3">
        <f>SUM(B3:D3)</f>
        <v>250.7</v>
      </c>
      <c r="F3">
        <v>12.6</v>
      </c>
    </row>
    <row r="4" spans="1:6" x14ac:dyDescent="0.25">
      <c r="A4" t="s">
        <v>46</v>
      </c>
      <c r="B4">
        <v>203.2</v>
      </c>
      <c r="C4">
        <v>26.5</v>
      </c>
      <c r="D4">
        <v>31</v>
      </c>
      <c r="E4">
        <f>SUM(B4:D4)</f>
        <v>260.7</v>
      </c>
      <c r="F4" t="s">
        <v>47</v>
      </c>
    </row>
    <row r="5" spans="1:6" x14ac:dyDescent="0.25">
      <c r="B5" s="13" t="s">
        <v>48</v>
      </c>
      <c r="C5" s="13"/>
      <c r="D5" s="13"/>
      <c r="E5" s="13"/>
      <c r="F5" s="13"/>
    </row>
    <row r="6" spans="1:6" x14ac:dyDescent="0.25">
      <c r="A6" t="s">
        <v>49</v>
      </c>
      <c r="B6">
        <v>1208.3</v>
      </c>
      <c r="C6">
        <v>0</v>
      </c>
      <c r="D6">
        <v>0</v>
      </c>
      <c r="E6">
        <f>SUM(B6:D6)</f>
        <v>1208.3</v>
      </c>
      <c r="F6">
        <v>215</v>
      </c>
    </row>
    <row r="7" spans="1:6" x14ac:dyDescent="0.25">
      <c r="A7" t="s">
        <v>50</v>
      </c>
      <c r="B7">
        <v>1083.9000000000001</v>
      </c>
      <c r="C7">
        <v>152.69999999999999</v>
      </c>
      <c r="D7">
        <v>284.5</v>
      </c>
      <c r="E7">
        <f t="shared" ref="E7:E13" si="0">SUM(B7:D7)</f>
        <v>1521.1000000000001</v>
      </c>
      <c r="F7" t="s">
        <v>90</v>
      </c>
    </row>
    <row r="8" spans="1:6" x14ac:dyDescent="0.25">
      <c r="A8" t="s">
        <v>51</v>
      </c>
      <c r="B8">
        <v>1083.9000000000001</v>
      </c>
      <c r="C8">
        <v>152.69999999999999</v>
      </c>
      <c r="D8">
        <v>124.3</v>
      </c>
      <c r="E8">
        <f t="shared" si="0"/>
        <v>1360.9</v>
      </c>
      <c r="F8">
        <v>136.9</v>
      </c>
    </row>
    <row r="9" spans="1:6" x14ac:dyDescent="0.25">
      <c r="A9" t="s">
        <v>52</v>
      </c>
      <c r="B9">
        <v>1083.9000000000001</v>
      </c>
      <c r="C9">
        <v>152.69999999999999</v>
      </c>
      <c r="D9">
        <v>60.2</v>
      </c>
      <c r="E9">
        <f t="shared" si="0"/>
        <v>1296.8000000000002</v>
      </c>
      <c r="F9">
        <v>133.5</v>
      </c>
    </row>
    <row r="10" spans="1:6" x14ac:dyDescent="0.25">
      <c r="A10" t="s">
        <v>53</v>
      </c>
      <c r="B10">
        <v>1628.2</v>
      </c>
      <c r="C10">
        <v>0</v>
      </c>
      <c r="D10">
        <v>0</v>
      </c>
      <c r="E10">
        <f t="shared" si="0"/>
        <v>1628.2</v>
      </c>
      <c r="F10">
        <v>81.400000000000006</v>
      </c>
    </row>
    <row r="11" spans="1:6" x14ac:dyDescent="0.25">
      <c r="A11" t="s">
        <v>54</v>
      </c>
      <c r="B11">
        <v>1290.0999999999999</v>
      </c>
      <c r="C11">
        <v>165.1</v>
      </c>
      <c r="D11">
        <v>315.89999999999998</v>
      </c>
      <c r="E11">
        <f t="shared" si="0"/>
        <v>1771.1</v>
      </c>
      <c r="F11" t="s">
        <v>91</v>
      </c>
    </row>
    <row r="12" spans="1:6" x14ac:dyDescent="0.25">
      <c r="A12" t="s">
        <v>55</v>
      </c>
      <c r="B12">
        <v>1290.0999999999999</v>
      </c>
      <c r="C12">
        <v>165.1</v>
      </c>
      <c r="D12">
        <v>146.30000000000001</v>
      </c>
      <c r="E12">
        <f t="shared" si="0"/>
        <v>1601.4999999999998</v>
      </c>
      <c r="F12">
        <v>146.30000000000001</v>
      </c>
    </row>
    <row r="13" spans="1:6" x14ac:dyDescent="0.25">
      <c r="A13" t="s">
        <v>56</v>
      </c>
      <c r="B13">
        <v>1255.7</v>
      </c>
      <c r="C13">
        <v>156.9</v>
      </c>
      <c r="D13">
        <v>179.9</v>
      </c>
      <c r="E13">
        <f t="shared" si="0"/>
        <v>1592.5000000000002</v>
      </c>
      <c r="F13">
        <v>161.1</v>
      </c>
    </row>
    <row r="14" spans="1:6" x14ac:dyDescent="0.25">
      <c r="A14" t="s">
        <v>57</v>
      </c>
      <c r="B14">
        <v>1290.0999999999999</v>
      </c>
      <c r="C14">
        <v>165.1</v>
      </c>
      <c r="D14">
        <v>71.599999999999994</v>
      </c>
      <c r="E14">
        <f>SUM(B14:D14)</f>
        <v>1526.7999999999997</v>
      </c>
      <c r="F14">
        <v>120.1</v>
      </c>
    </row>
  </sheetData>
  <mergeCells count="2">
    <mergeCell ref="B2:F2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4325-4E6D-43B1-A133-394B9410F41E}">
  <dimension ref="A1:AA33"/>
  <sheetViews>
    <sheetView topLeftCell="D1" workbookViewId="0">
      <selection activeCell="U10" sqref="U10:U12"/>
    </sheetView>
  </sheetViews>
  <sheetFormatPr defaultRowHeight="15" x14ac:dyDescent="0.25"/>
  <cols>
    <col min="17" max="17" width="12" bestFit="1" customWidth="1"/>
  </cols>
  <sheetData>
    <row r="1" spans="1:27" x14ac:dyDescent="0.25">
      <c r="B1" s="14" t="s">
        <v>97</v>
      </c>
      <c r="C1" s="15"/>
      <c r="D1" s="15"/>
      <c r="E1" s="15"/>
      <c r="F1" s="15"/>
      <c r="G1" s="15"/>
      <c r="H1" s="15"/>
      <c r="I1" s="15"/>
      <c r="J1" s="15"/>
      <c r="K1" s="15"/>
      <c r="L1" s="16"/>
      <c r="M1" s="14" t="s">
        <v>58</v>
      </c>
      <c r="N1" s="15"/>
      <c r="O1" s="15"/>
      <c r="P1" s="15"/>
      <c r="Q1" s="15"/>
      <c r="R1" s="15"/>
      <c r="S1" s="15"/>
      <c r="T1" s="15"/>
      <c r="U1" s="16"/>
      <c r="V1" s="17" t="s">
        <v>59</v>
      </c>
      <c r="W1" s="18"/>
      <c r="X1" s="18"/>
      <c r="Y1" s="15"/>
      <c r="Z1" s="15"/>
      <c r="AA1" s="16"/>
    </row>
    <row r="2" spans="1:27" ht="75" x14ac:dyDescent="0.25">
      <c r="B2" s="9" t="s">
        <v>92</v>
      </c>
      <c r="C2" s="7" t="s">
        <v>93</v>
      </c>
      <c r="D2" s="7" t="s">
        <v>94</v>
      </c>
      <c r="E2" s="7" t="s">
        <v>95</v>
      </c>
      <c r="F2" s="7" t="s">
        <v>96</v>
      </c>
      <c r="G2" s="7" t="s">
        <v>70</v>
      </c>
      <c r="H2" s="7" t="s">
        <v>65</v>
      </c>
      <c r="I2" s="7" t="s">
        <v>98</v>
      </c>
      <c r="J2" s="7" t="s">
        <v>66</v>
      </c>
      <c r="K2" s="7" t="s">
        <v>99</v>
      </c>
      <c r="L2" s="8" t="s">
        <v>68</v>
      </c>
      <c r="M2" s="10" t="s">
        <v>60</v>
      </c>
      <c r="N2" s="11" t="s">
        <v>61</v>
      </c>
      <c r="O2" s="7" t="s">
        <v>62</v>
      </c>
      <c r="P2" s="11" t="s">
        <v>63</v>
      </c>
      <c r="Q2" s="11" t="s">
        <v>64</v>
      </c>
      <c r="R2" s="11" t="s">
        <v>65</v>
      </c>
      <c r="S2" s="11" t="s">
        <v>66</v>
      </c>
      <c r="T2" s="11" t="s">
        <v>67</v>
      </c>
      <c r="U2" s="12" t="s">
        <v>68</v>
      </c>
      <c r="V2" s="10" t="s">
        <v>69</v>
      </c>
      <c r="W2" s="11" t="s">
        <v>70</v>
      </c>
      <c r="X2" s="11" t="s">
        <v>65</v>
      </c>
      <c r="Y2" s="11" t="s">
        <v>66</v>
      </c>
      <c r="Z2" s="11" t="s">
        <v>67</v>
      </c>
      <c r="AA2" s="12" t="s">
        <v>68</v>
      </c>
    </row>
    <row r="3" spans="1:27" x14ac:dyDescent="0.25">
      <c r="A3">
        <v>2000</v>
      </c>
      <c r="B3" s="9">
        <v>4.7576481467211197E-2</v>
      </c>
      <c r="C3" s="7">
        <v>0</v>
      </c>
      <c r="D3" s="7">
        <v>4.2705555983663396E-3</v>
      </c>
      <c r="E3" s="7">
        <v>7.0124065654619703E-3</v>
      </c>
      <c r="F3" s="7">
        <v>5.8859443631039503E-2</v>
      </c>
      <c r="G3" s="7">
        <v>1.0619940333834E-2</v>
      </c>
      <c r="H3" s="7">
        <v>1.0619940333834E-2</v>
      </c>
      <c r="I3" s="7">
        <v>0.88</v>
      </c>
      <c r="J3" s="7"/>
      <c r="K3" s="7"/>
      <c r="L3" s="8"/>
      <c r="M3" s="9">
        <v>1.1949971244917701E-3</v>
      </c>
      <c r="N3" s="7">
        <v>0</v>
      </c>
      <c r="O3" s="7">
        <v>1.0267063892637201E-4</v>
      </c>
      <c r="P3" s="7">
        <v>6.2526419106160588E-5</v>
      </c>
      <c r="Q3" s="7">
        <v>4.1654153395211303E-4</v>
      </c>
      <c r="R3" s="7">
        <v>3.6517509560397198E-4</v>
      </c>
      <c r="S3" s="7"/>
      <c r="T3" s="7"/>
      <c r="U3" s="8"/>
      <c r="V3" s="9">
        <v>4.0985839999999996E-2</v>
      </c>
      <c r="W3" s="7">
        <v>3.7896648799204395E-2</v>
      </c>
      <c r="X3" s="7">
        <v>3.7896648799204395E-2</v>
      </c>
      <c r="Y3" s="7"/>
      <c r="Z3" s="7"/>
      <c r="AA3" s="8"/>
    </row>
    <row r="4" spans="1:27" x14ac:dyDescent="0.25">
      <c r="A4">
        <v>2001</v>
      </c>
      <c r="B4" s="9">
        <v>0.18955074362333299</v>
      </c>
      <c r="C4" s="7">
        <v>0</v>
      </c>
      <c r="D4" s="7">
        <v>2.9872851968867901E-2</v>
      </c>
      <c r="E4" s="7">
        <v>4.8946597826924503E-2</v>
      </c>
      <c r="F4" s="7">
        <v>0.26837019341912599</v>
      </c>
      <c r="G4" s="7">
        <v>3.3507070642087598E-2</v>
      </c>
      <c r="H4" s="7">
        <v>3.3507070642087598E-2</v>
      </c>
      <c r="I4" s="7">
        <v>1.1000000000000001</v>
      </c>
      <c r="J4" s="7"/>
      <c r="K4" s="7"/>
      <c r="L4" s="8"/>
      <c r="M4" s="9">
        <v>4.7610202896418204E-3</v>
      </c>
      <c r="N4" s="7">
        <v>0</v>
      </c>
      <c r="O4" s="7">
        <v>7.1664105970607706E-4</v>
      </c>
      <c r="P4" s="7">
        <v>4.3737692182634503E-4</v>
      </c>
      <c r="Q4" s="7">
        <v>1.5575463033293498E-3</v>
      </c>
      <c r="R4" s="7">
        <v>1.3312290764730399E-3</v>
      </c>
      <c r="S4" s="7"/>
      <c r="T4" s="7"/>
      <c r="U4" s="8"/>
      <c r="V4" s="9">
        <v>0.16802573999999998</v>
      </c>
      <c r="W4" s="7">
        <v>0.119775404763855</v>
      </c>
      <c r="X4" s="7">
        <v>0.119775404763855</v>
      </c>
      <c r="Y4" s="7"/>
      <c r="Z4" s="7"/>
      <c r="AA4" s="8"/>
    </row>
    <row r="5" spans="1:27" x14ac:dyDescent="0.25">
      <c r="A5">
        <v>2002</v>
      </c>
      <c r="B5" s="9">
        <v>0.28168297757570998</v>
      </c>
      <c r="C5" s="7">
        <v>0</v>
      </c>
      <c r="D5" s="7">
        <v>4.3156804346150802E-2</v>
      </c>
      <c r="E5" s="7">
        <v>6.9983817523310399E-2</v>
      </c>
      <c r="F5" s="7">
        <v>0.39482359944517198</v>
      </c>
      <c r="G5" s="7">
        <v>5.5247886232229898E-2</v>
      </c>
      <c r="H5" s="7">
        <v>5.5247886232229898E-2</v>
      </c>
      <c r="I5" s="7">
        <v>1.64</v>
      </c>
      <c r="J5" s="7"/>
      <c r="K5" s="7"/>
      <c r="L5" s="8"/>
      <c r="M5" s="9">
        <v>7.0751417053242904E-3</v>
      </c>
      <c r="N5" s="7">
        <v>0</v>
      </c>
      <c r="O5" s="7">
        <v>1.02465297648519E-3</v>
      </c>
      <c r="P5" s="7">
        <v>6.318710466765179E-4</v>
      </c>
      <c r="Q5" s="7">
        <v>2.3733630064016399E-3</v>
      </c>
      <c r="R5" s="7">
        <v>2.0476270862966901E-3</v>
      </c>
      <c r="S5" s="7"/>
      <c r="T5" s="7"/>
      <c r="U5" s="8"/>
      <c r="V5" s="9">
        <v>0.24913808300000001</v>
      </c>
      <c r="W5" s="7">
        <v>0.143291685955235</v>
      </c>
      <c r="X5" s="7">
        <v>0.143291685955235</v>
      </c>
      <c r="Y5" s="7"/>
      <c r="Z5" s="7"/>
      <c r="AA5" s="8"/>
    </row>
    <row r="6" spans="1:27" x14ac:dyDescent="0.25">
      <c r="A6">
        <v>2003</v>
      </c>
      <c r="B6" s="9">
        <v>0.37230484703706501</v>
      </c>
      <c r="C6" s="7">
        <v>0</v>
      </c>
      <c r="D6" s="7">
        <v>5.6270881174385397E-2</v>
      </c>
      <c r="E6" s="7">
        <v>9.0333821376281098E-2</v>
      </c>
      <c r="F6" s="7">
        <v>0.51890954958773206</v>
      </c>
      <c r="G6" s="7">
        <v>7.9855218925451402E-2</v>
      </c>
      <c r="H6" s="7">
        <v>7.9855218925451402E-2</v>
      </c>
      <c r="I6" s="7">
        <v>1.88</v>
      </c>
      <c r="J6" s="7"/>
      <c r="K6" s="7"/>
      <c r="L6" s="8"/>
      <c r="M6" s="9">
        <v>9.3513267043562401E-3</v>
      </c>
      <c r="N6" s="7">
        <v>0</v>
      </c>
      <c r="O6" s="7">
        <v>1.32260317064952E-3</v>
      </c>
      <c r="P6" s="7">
        <v>8.2387797529869899E-4</v>
      </c>
      <c r="Q6" s="7">
        <v>3.2192970141716798E-3</v>
      </c>
      <c r="R6" s="7">
        <v>2.8020941057781599E-3</v>
      </c>
      <c r="S6" s="7"/>
      <c r="T6" s="7"/>
      <c r="U6" s="8"/>
      <c r="V6" s="9">
        <v>0.32887956549999897</v>
      </c>
      <c r="W6" s="7">
        <v>0.16549607224461299</v>
      </c>
      <c r="X6" s="7">
        <v>0.16549607224461299</v>
      </c>
      <c r="Y6" s="7"/>
      <c r="Z6" s="7"/>
      <c r="AA6" s="8"/>
    </row>
    <row r="7" spans="1:27" x14ac:dyDescent="0.25">
      <c r="A7">
        <v>2004</v>
      </c>
      <c r="B7" s="9">
        <v>0.53440471603606299</v>
      </c>
      <c r="C7" s="7">
        <v>0</v>
      </c>
      <c r="D7" s="7">
        <v>9.9601768513523897E-2</v>
      </c>
      <c r="E7" s="7">
        <v>0.16075240810665001</v>
      </c>
      <c r="F7" s="7">
        <v>0.794758892656237</v>
      </c>
      <c r="G7" s="7">
        <v>0.117885740163967</v>
      </c>
      <c r="H7" s="7">
        <v>0.117885740163967</v>
      </c>
      <c r="I7" s="7">
        <v>2.62</v>
      </c>
      <c r="J7" s="7"/>
      <c r="K7" s="7"/>
      <c r="L7" s="8"/>
      <c r="M7" s="9">
        <v>1.34228526213746E-2</v>
      </c>
      <c r="N7" s="7">
        <v>0</v>
      </c>
      <c r="O7" s="7">
        <v>2.3536217267481501E-3</v>
      </c>
      <c r="P7" s="7">
        <v>1.45829782058656E-3</v>
      </c>
      <c r="Q7" s="7">
        <v>4.6862501251216694E-3</v>
      </c>
      <c r="R7" s="7">
        <v>4.0857229345942795E-3</v>
      </c>
      <c r="S7" s="7"/>
      <c r="T7" s="7"/>
      <c r="U7" s="8"/>
      <c r="V7" s="9">
        <v>0.479048478</v>
      </c>
      <c r="W7" s="7">
        <v>0.21970270855128898</v>
      </c>
      <c r="X7" s="7">
        <v>0.21970270855128898</v>
      </c>
      <c r="Y7" s="7"/>
      <c r="Z7" s="7"/>
      <c r="AA7" s="8"/>
    </row>
    <row r="8" spans="1:27" x14ac:dyDescent="0.25">
      <c r="A8">
        <v>2005</v>
      </c>
      <c r="B8" s="9">
        <v>0.74389227094089505</v>
      </c>
      <c r="C8" s="7">
        <v>0</v>
      </c>
      <c r="D8" s="7">
        <v>0.16277390960930799</v>
      </c>
      <c r="E8" s="7">
        <v>0.26332463204130302</v>
      </c>
      <c r="F8" s="7">
        <v>1.1699908125915</v>
      </c>
      <c r="G8" s="7">
        <v>0.17211001778957599</v>
      </c>
      <c r="H8" s="7">
        <v>0.17211001778957599</v>
      </c>
      <c r="I8" s="7">
        <v>3.8</v>
      </c>
      <c r="J8" s="7"/>
      <c r="K8" s="7"/>
      <c r="L8" s="8"/>
      <c r="M8" s="9">
        <v>1.86846336108034E-2</v>
      </c>
      <c r="N8" s="7">
        <v>0</v>
      </c>
      <c r="O8" s="7">
        <v>3.8554108299839198E-3</v>
      </c>
      <c r="P8" s="7">
        <v>2.3832191051846498E-3</v>
      </c>
      <c r="Q8" s="7">
        <v>6.6528610275843492E-3</v>
      </c>
      <c r="R8" s="7">
        <v>5.8186774261131296E-3</v>
      </c>
      <c r="S8" s="7"/>
      <c r="T8" s="7"/>
      <c r="U8" s="8"/>
      <c r="V8" s="9">
        <v>0.67573643149999996</v>
      </c>
      <c r="W8" s="7">
        <v>0.291425881130291</v>
      </c>
      <c r="X8" s="7">
        <v>0.291425881130291</v>
      </c>
      <c r="Y8" s="7"/>
      <c r="Z8" s="7"/>
      <c r="AA8" s="8"/>
    </row>
    <row r="9" spans="1:27" x14ac:dyDescent="0.25">
      <c r="A9">
        <v>2006</v>
      </c>
      <c r="B9" s="9">
        <v>1.6849248670725101</v>
      </c>
      <c r="C9" s="7">
        <v>0</v>
      </c>
      <c r="D9" s="7">
        <v>0.244465115203822</v>
      </c>
      <c r="E9" s="7">
        <v>0.39464071048778598</v>
      </c>
      <c r="F9" s="7">
        <v>2.3240306927641199</v>
      </c>
      <c r="G9" s="7">
        <v>0.32239783803533101</v>
      </c>
      <c r="H9" s="7">
        <v>0.32239783803533101</v>
      </c>
      <c r="I9" s="7">
        <v>4.72</v>
      </c>
      <c r="J9" s="7"/>
      <c r="K9" s="7"/>
      <c r="L9" s="8"/>
      <c r="M9" s="9">
        <v>4.2320918004917704E-2</v>
      </c>
      <c r="N9" s="7">
        <v>0</v>
      </c>
      <c r="O9" s="7">
        <v>5.7780468821789005E-3</v>
      </c>
      <c r="P9" s="7">
        <v>3.5792832801233901E-3</v>
      </c>
      <c r="Q9" s="7">
        <v>1.4059994104666601E-2</v>
      </c>
      <c r="R9" s="7">
        <v>1.2097630752375001E-2</v>
      </c>
      <c r="S9" s="7"/>
      <c r="T9" s="7"/>
      <c r="U9" s="8"/>
      <c r="V9" s="9">
        <v>1.484990085</v>
      </c>
      <c r="W9" s="7">
        <v>0.82328177252942691</v>
      </c>
      <c r="X9" s="7">
        <v>0.82328177252942691</v>
      </c>
      <c r="Y9" s="7"/>
      <c r="Z9" s="7"/>
      <c r="AA9" s="8"/>
    </row>
    <row r="10" spans="1:27" x14ac:dyDescent="0.25">
      <c r="A10">
        <v>2007</v>
      </c>
      <c r="B10" s="9">
        <v>2.6127285582183801</v>
      </c>
      <c r="C10" s="7">
        <v>7.3322031286121594E-2</v>
      </c>
      <c r="D10" s="7">
        <v>0.39813482613469903</v>
      </c>
      <c r="E10" s="7">
        <v>0.64320948601371597</v>
      </c>
      <c r="F10" s="7">
        <v>3.7273949016529202</v>
      </c>
      <c r="G10" s="7">
        <v>0.52441477838280504</v>
      </c>
      <c r="H10" s="7">
        <v>0.52441477838280504</v>
      </c>
      <c r="I10" s="7">
        <v>4.6900000000000004</v>
      </c>
      <c r="J10" s="7"/>
      <c r="K10" s="7"/>
      <c r="L10" s="8"/>
      <c r="M10" s="9">
        <v>6.5624926809694104E-2</v>
      </c>
      <c r="N10" s="7">
        <v>1.8416581858664001E-3</v>
      </c>
      <c r="O10" s="7">
        <v>9.4174130202020097E-3</v>
      </c>
      <c r="P10" s="7">
        <v>5.8292052231282403E-3</v>
      </c>
      <c r="Q10" s="7">
        <v>2.2146287023559398E-2</v>
      </c>
      <c r="R10" s="7">
        <v>1.9156986977695599E-2</v>
      </c>
      <c r="S10" s="7"/>
      <c r="T10" s="7"/>
      <c r="U10" s="8"/>
      <c r="V10" s="9">
        <v>2.336461338775</v>
      </c>
      <c r="W10" s="7">
        <v>1.14600314914109</v>
      </c>
      <c r="X10" s="7">
        <v>1.14595456848703</v>
      </c>
      <c r="Y10" s="7"/>
      <c r="Z10" s="7"/>
      <c r="AA10" s="8"/>
    </row>
    <row r="11" spans="1:27" x14ac:dyDescent="0.25">
      <c r="A11">
        <v>2008</v>
      </c>
      <c r="B11" s="9">
        <v>3.4564861293056901</v>
      </c>
      <c r="C11" s="7">
        <v>1.9982253217230399</v>
      </c>
      <c r="D11" s="7">
        <v>0.53871404821992697</v>
      </c>
      <c r="E11" s="7">
        <v>0.86208440124836205</v>
      </c>
      <c r="F11" s="7">
        <v>6.8555099004970304</v>
      </c>
      <c r="G11" s="7">
        <v>0.817673561502269</v>
      </c>
      <c r="H11" s="7">
        <v>0.817673561502269</v>
      </c>
      <c r="I11" s="7">
        <v>7.16</v>
      </c>
      <c r="J11" s="7"/>
      <c r="K11" s="7"/>
      <c r="L11" s="8"/>
      <c r="M11" s="9">
        <v>8.6817916289430697E-2</v>
      </c>
      <c r="N11" s="7">
        <v>5.0190208269002903E-2</v>
      </c>
      <c r="O11" s="7">
        <v>1.2622022904457299E-2</v>
      </c>
      <c r="P11" s="7">
        <v>7.8874655958725906E-3</v>
      </c>
      <c r="Q11" s="7">
        <v>3.3962828760775499E-2</v>
      </c>
      <c r="R11" s="7">
        <v>3.4669658291080603E-2</v>
      </c>
      <c r="S11" s="7"/>
      <c r="T11" s="7"/>
      <c r="U11" s="8"/>
      <c r="V11" s="9">
        <v>3.787340870575</v>
      </c>
      <c r="W11" s="7">
        <v>1.5726697278172801</v>
      </c>
      <c r="X11" s="7">
        <v>1.5480073305502</v>
      </c>
      <c r="Y11" s="7"/>
      <c r="Z11" s="7"/>
      <c r="AA11" s="8"/>
    </row>
    <row r="12" spans="1:27" x14ac:dyDescent="0.25">
      <c r="A12">
        <v>2009</v>
      </c>
      <c r="B12" s="9">
        <v>3.72678473453032</v>
      </c>
      <c r="C12" s="7">
        <v>2.6252842208009</v>
      </c>
      <c r="D12" s="7">
        <v>0.73452010056253303</v>
      </c>
      <c r="E12" s="7">
        <v>1.1428445933189399</v>
      </c>
      <c r="F12" s="7">
        <v>8.2294336492127105</v>
      </c>
      <c r="G12" s="7">
        <v>1.08453040019897</v>
      </c>
      <c r="H12" s="7">
        <v>1.08453040019897</v>
      </c>
      <c r="I12" s="7">
        <v>9.11</v>
      </c>
      <c r="J12" s="7"/>
      <c r="K12" s="7"/>
      <c r="L12" s="8"/>
      <c r="M12" s="9">
        <v>9.3607112254251598E-2</v>
      </c>
      <c r="N12" s="7">
        <v>6.5940292305827694E-2</v>
      </c>
      <c r="O12" s="7">
        <v>1.6732712727684798E-2</v>
      </c>
      <c r="P12" s="7">
        <v>1.0754317697500699E-2</v>
      </c>
      <c r="Q12" s="7">
        <v>4.08755323704399E-2</v>
      </c>
      <c r="R12" s="7">
        <v>4.3267171636039103E-2</v>
      </c>
      <c r="S12" s="7"/>
      <c r="T12" s="7"/>
      <c r="U12" s="8"/>
      <c r="V12" s="9">
        <v>4.3064367074999996</v>
      </c>
      <c r="W12" s="7">
        <v>1.6584101784165699</v>
      </c>
      <c r="X12" s="7">
        <v>1.6331580749063201</v>
      </c>
      <c r="Y12" s="7"/>
      <c r="Z12" s="7"/>
      <c r="AA12" s="8"/>
    </row>
    <row r="13" spans="1:27" x14ac:dyDescent="0.25">
      <c r="A13">
        <v>2010</v>
      </c>
      <c r="B13" s="9">
        <v>3.9737670879247902</v>
      </c>
      <c r="C13" s="7">
        <v>3.2518543063368499</v>
      </c>
      <c r="D13" s="7">
        <v>0.88312676805116697</v>
      </c>
      <c r="E13" s="7">
        <v>1.6059456760036901</v>
      </c>
      <c r="F13" s="7">
        <v>9.7146938383164994</v>
      </c>
      <c r="G13" s="7">
        <v>1.3226247458395699</v>
      </c>
      <c r="H13" s="7">
        <v>1.3226247458395699</v>
      </c>
      <c r="I13" s="7">
        <v>10.67</v>
      </c>
      <c r="J13" s="7"/>
      <c r="K13" s="7"/>
      <c r="L13" s="8"/>
      <c r="M13" s="9">
        <v>9.9810664787030004E-2</v>
      </c>
      <c r="N13" s="7">
        <v>8.16780986214133E-2</v>
      </c>
      <c r="O13" s="7">
        <v>2.3513107390042101E-2</v>
      </c>
      <c r="P13" s="7">
        <v>1.2930110181485399E-2</v>
      </c>
      <c r="Q13" s="7">
        <v>4.7960147118479804E-2</v>
      </c>
      <c r="R13" s="7">
        <v>5.1978116247850405E-2</v>
      </c>
      <c r="S13" s="7"/>
      <c r="T13" s="7"/>
      <c r="U13" s="8"/>
      <c r="V13" s="9">
        <v>4.8249271342200002</v>
      </c>
      <c r="W13" s="7">
        <v>1.7485331182160799</v>
      </c>
      <c r="X13" s="7">
        <v>1.7226169326076402</v>
      </c>
      <c r="Y13" s="7"/>
      <c r="Z13" s="7"/>
      <c r="AA13" s="8"/>
    </row>
    <row r="14" spans="1:27" x14ac:dyDescent="0.25">
      <c r="A14">
        <v>2011</v>
      </c>
      <c r="B14" s="9">
        <v>4.5178928874161901</v>
      </c>
      <c r="C14" s="7">
        <v>3.9950508592124501</v>
      </c>
      <c r="D14" s="7">
        <v>1.26441299888263</v>
      </c>
      <c r="E14" s="7">
        <v>2.0945168536641701</v>
      </c>
      <c r="F14" s="7">
        <v>11.8718735991754</v>
      </c>
      <c r="G14" s="7">
        <v>1.6029482715667001</v>
      </c>
      <c r="H14" s="7">
        <v>1.6029482715667001</v>
      </c>
      <c r="I14" s="7">
        <v>13.84</v>
      </c>
      <c r="J14" s="7"/>
      <c r="K14" s="7"/>
      <c r="L14" s="8"/>
      <c r="M14" s="9">
        <v>0.11347768567007099</v>
      </c>
      <c r="N14" s="7">
        <v>0.10034525760900201</v>
      </c>
      <c r="O14" s="7">
        <v>3.0666416956899301E-2</v>
      </c>
      <c r="P14" s="7">
        <v>1.8512630328863199E-2</v>
      </c>
      <c r="Q14" s="7">
        <v>5.7505355083093901E-2</v>
      </c>
      <c r="R14" s="7">
        <v>6.2977077395711997E-2</v>
      </c>
      <c r="S14" s="7"/>
      <c r="T14" s="7"/>
      <c r="U14" s="8"/>
      <c r="V14" s="9">
        <v>5.66814425907</v>
      </c>
      <c r="W14" s="7">
        <v>1.91258352830707</v>
      </c>
      <c r="X14" s="7">
        <v>1.88614753698891</v>
      </c>
      <c r="Y14" s="7"/>
      <c r="Z14" s="7"/>
      <c r="AA14" s="8"/>
    </row>
    <row r="15" spans="1:27" x14ac:dyDescent="0.25">
      <c r="A15">
        <v>2012</v>
      </c>
      <c r="B15" s="9">
        <v>4.8562560684287597</v>
      </c>
      <c r="C15" s="7">
        <v>5.6965430312604299</v>
      </c>
      <c r="D15" s="7">
        <v>1.9892029067388399</v>
      </c>
      <c r="E15" s="7">
        <v>2.4231928899206201</v>
      </c>
      <c r="F15" s="7">
        <v>14.965194896348599</v>
      </c>
      <c r="G15" s="7">
        <v>1.9702872008202399</v>
      </c>
      <c r="H15" s="7">
        <v>1.9702872008202399</v>
      </c>
      <c r="I15" s="7">
        <v>15.45</v>
      </c>
      <c r="J15" s="7"/>
      <c r="K15" s="7"/>
      <c r="L15" s="8"/>
      <c r="M15" s="9">
        <v>0.121976486251248</v>
      </c>
      <c r="N15" s="7">
        <v>0.14308230310371597</v>
      </c>
      <c r="O15" s="7">
        <v>3.5478656282617101E-2</v>
      </c>
      <c r="P15" s="7">
        <v>2.9124485507582499E-2</v>
      </c>
      <c r="Q15" s="7">
        <v>7.1236593843535603E-2</v>
      </c>
      <c r="R15" s="7">
        <v>8.2135471138685898E-2</v>
      </c>
      <c r="S15" s="7"/>
      <c r="T15" s="7"/>
      <c r="U15" s="8"/>
      <c r="V15" s="9">
        <v>6.7159343755350003</v>
      </c>
      <c r="W15" s="7">
        <v>2.1418645621005399</v>
      </c>
      <c r="X15" s="7">
        <v>2.1037478673104499</v>
      </c>
      <c r="Y15" s="7"/>
      <c r="Z15" s="7"/>
      <c r="AA15" s="8"/>
    </row>
    <row r="16" spans="1:27" x14ac:dyDescent="0.25">
      <c r="A16">
        <v>2013</v>
      </c>
      <c r="B16" s="9">
        <v>5.1976362025121299</v>
      </c>
      <c r="C16" s="7">
        <v>7.3687658260769</v>
      </c>
      <c r="D16" s="7">
        <v>3.4777629865338602</v>
      </c>
      <c r="E16" s="7">
        <v>2.62471583301225</v>
      </c>
      <c r="F16" s="7">
        <v>18.6688808481351</v>
      </c>
      <c r="G16" s="7">
        <v>2.8721825510028798</v>
      </c>
      <c r="H16" s="7">
        <v>2.8721825510028798</v>
      </c>
      <c r="I16" s="7">
        <v>17.579999999999998</v>
      </c>
      <c r="J16" s="7"/>
      <c r="K16" s="7"/>
      <c r="L16" s="8"/>
      <c r="M16" s="9">
        <v>0.13055106482468501</v>
      </c>
      <c r="N16" s="7">
        <v>0.18508417818337</v>
      </c>
      <c r="O16" s="7">
        <v>3.8429211007644903E-2</v>
      </c>
      <c r="P16" s="7">
        <v>5.0918916997847605E-2</v>
      </c>
      <c r="Q16" s="7">
        <v>9.4470648777367605E-2</v>
      </c>
      <c r="R16" s="7">
        <v>0.10918329380717999</v>
      </c>
      <c r="S16" s="7"/>
      <c r="T16" s="7"/>
      <c r="U16" s="8"/>
      <c r="V16" s="9">
        <v>7.8445218976750004</v>
      </c>
      <c r="W16" s="7">
        <v>2.5382753577633204</v>
      </c>
      <c r="X16" s="7">
        <v>2.4942610855949598</v>
      </c>
      <c r="Y16" s="7"/>
      <c r="Z16" s="7"/>
      <c r="AA16" s="8"/>
    </row>
    <row r="17" spans="1:27" x14ac:dyDescent="0.25">
      <c r="A17">
        <v>2014</v>
      </c>
      <c r="B17" s="9">
        <v>5.5496153194112603</v>
      </c>
      <c r="C17" s="7">
        <v>9.0594535524389297</v>
      </c>
      <c r="D17" s="7">
        <v>5.0404173023811296</v>
      </c>
      <c r="E17" s="7">
        <v>3.1250611919164601</v>
      </c>
      <c r="F17" s="7">
        <v>22.7745473661478</v>
      </c>
      <c r="G17" s="7">
        <v>3.7965082054897898</v>
      </c>
      <c r="H17" s="7">
        <v>3.7965082054897898</v>
      </c>
      <c r="I17" s="7">
        <v>21.44</v>
      </c>
      <c r="J17" s="7"/>
      <c r="K17" s="7"/>
      <c r="L17" s="8"/>
      <c r="M17" s="9">
        <v>0.139391862201967</v>
      </c>
      <c r="N17" s="7">
        <v>0.227549844182831</v>
      </c>
      <c r="O17" s="7">
        <v>4.5754909710791401E-2</v>
      </c>
      <c r="P17" s="7">
        <v>7.3798183271325896E-2</v>
      </c>
      <c r="Q17" s="7">
        <v>0.11914094916099001</v>
      </c>
      <c r="R17" s="7">
        <v>0.13730056874923099</v>
      </c>
      <c r="S17" s="7"/>
      <c r="T17" s="7"/>
      <c r="U17" s="8"/>
      <c r="V17" s="9">
        <v>9.0411772639900008</v>
      </c>
      <c r="W17" s="7">
        <v>2.9394454738050499</v>
      </c>
      <c r="X17" s="7">
        <v>2.88601794095332</v>
      </c>
      <c r="Y17" s="7"/>
      <c r="Z17" s="7"/>
      <c r="AA17" s="8"/>
    </row>
    <row r="18" spans="1:27" x14ac:dyDescent="0.25">
      <c r="A18">
        <v>2015</v>
      </c>
      <c r="B18" s="9">
        <v>6.0188704631270697</v>
      </c>
      <c r="C18" s="7">
        <v>10.7324717802008</v>
      </c>
      <c r="D18" s="7">
        <v>5.6359996362217704</v>
      </c>
      <c r="E18" s="7">
        <v>3.4222616906835102</v>
      </c>
      <c r="F18" s="7">
        <v>25.8096035702332</v>
      </c>
      <c r="G18" s="7">
        <v>4.3450022507870099</v>
      </c>
      <c r="H18" s="7">
        <v>4.3450022507870099</v>
      </c>
      <c r="I18" s="7">
        <v>23.76</v>
      </c>
      <c r="J18" s="7"/>
      <c r="K18" s="7"/>
      <c r="L18" s="8"/>
      <c r="M18" s="9">
        <v>0.15117832749112101</v>
      </c>
      <c r="N18" s="7">
        <v>0.269571698463411</v>
      </c>
      <c r="O18" s="7">
        <v>5.0106306740156197E-2</v>
      </c>
      <c r="P18" s="7">
        <v>8.2518273610903997E-2</v>
      </c>
      <c r="Q18" s="7">
        <v>0.13617578813645098</v>
      </c>
      <c r="R18" s="7">
        <v>0.15888873001650403</v>
      </c>
      <c r="S18" s="7"/>
      <c r="T18" s="7"/>
      <c r="U18" s="8"/>
      <c r="V18" s="9">
        <v>10.164590195614998</v>
      </c>
      <c r="W18" s="7">
        <v>3.2331645832537101</v>
      </c>
      <c r="X18" s="7">
        <v>3.1743212812771602</v>
      </c>
      <c r="Y18" s="7"/>
      <c r="Z18" s="7"/>
      <c r="AA18" s="8"/>
    </row>
    <row r="19" spans="1:27" x14ac:dyDescent="0.25">
      <c r="A19">
        <v>2016</v>
      </c>
      <c r="B19" s="9">
        <v>5.9015264699082897</v>
      </c>
      <c r="C19" s="7">
        <v>14.2333077078677</v>
      </c>
      <c r="D19" s="7">
        <v>5.9154994972258601</v>
      </c>
      <c r="E19" s="7">
        <v>3.44838153772058</v>
      </c>
      <c r="F19" s="7">
        <v>29.498715212722502</v>
      </c>
      <c r="G19" s="7">
        <v>6.0374939111562798</v>
      </c>
      <c r="H19" s="7">
        <v>6.0374939111562798</v>
      </c>
      <c r="I19" s="7">
        <v>25.48</v>
      </c>
      <c r="J19" s="7"/>
      <c r="K19" s="7"/>
      <c r="L19" s="8"/>
      <c r="M19" s="9">
        <v>0.148230952440499</v>
      </c>
      <c r="N19" s="7">
        <v>0.357503566013612</v>
      </c>
      <c r="O19" s="7">
        <v>5.0488734849382405E-2</v>
      </c>
      <c r="P19" s="7">
        <v>8.6610510568535498E-2</v>
      </c>
      <c r="Q19" s="7">
        <v>0.17961372918990801</v>
      </c>
      <c r="R19" s="7">
        <v>0.21159613809178601</v>
      </c>
      <c r="S19" s="7"/>
      <c r="T19" s="7"/>
      <c r="U19" s="8"/>
      <c r="V19" s="9">
        <v>11.386343789090001</v>
      </c>
      <c r="W19" s="7">
        <v>4.2027150614075905</v>
      </c>
      <c r="X19" s="7">
        <v>4.1220900097257998</v>
      </c>
      <c r="Y19" s="7"/>
      <c r="Z19" s="7"/>
      <c r="AA19" s="8"/>
    </row>
    <row r="20" spans="1:27" x14ac:dyDescent="0.25">
      <c r="A20">
        <v>2017</v>
      </c>
      <c r="B20" s="9">
        <v>5.8128510826847499</v>
      </c>
      <c r="C20" s="7">
        <v>20.656313760242401</v>
      </c>
      <c r="D20" s="7">
        <v>6.2711222659705603</v>
      </c>
      <c r="E20" s="7">
        <v>3.3923170316714102</v>
      </c>
      <c r="F20" s="7">
        <v>36.1326041405692</v>
      </c>
      <c r="G20" s="7">
        <v>7.0184620801470601</v>
      </c>
      <c r="H20" s="7">
        <v>7.0184620801470601</v>
      </c>
      <c r="I20" s="7">
        <v>28.5</v>
      </c>
      <c r="J20" s="7"/>
      <c r="K20" s="7"/>
      <c r="L20" s="8"/>
      <c r="M20" s="9">
        <v>0.14600365799842602</v>
      </c>
      <c r="N20" s="7">
        <v>0.51883272543181791</v>
      </c>
      <c r="O20" s="7">
        <v>4.9667878470987296E-2</v>
      </c>
      <c r="P20" s="7">
        <v>9.1817284668544996E-2</v>
      </c>
      <c r="Q20" s="7">
        <v>0.22347509676842298</v>
      </c>
      <c r="R20" s="7">
        <v>0.278101938864108</v>
      </c>
      <c r="S20" s="7"/>
      <c r="T20" s="7"/>
      <c r="U20" s="8"/>
      <c r="V20" s="9">
        <v>13.696294814090001</v>
      </c>
      <c r="W20" s="7">
        <v>5.1570788229189999</v>
      </c>
      <c r="X20" s="7">
        <v>4.9936170278163896</v>
      </c>
      <c r="Y20" s="7"/>
      <c r="Z20" s="7"/>
      <c r="AA20" s="8"/>
    </row>
    <row r="21" spans="1:27" x14ac:dyDescent="0.25">
      <c r="A21">
        <v>2018</v>
      </c>
      <c r="B21" s="9"/>
      <c r="C21" s="7"/>
      <c r="D21" s="7"/>
      <c r="E21" s="7"/>
      <c r="F21" s="7"/>
      <c r="G21" s="7"/>
      <c r="H21" s="7"/>
      <c r="I21" s="7"/>
      <c r="J21" s="7">
        <v>42.298783931648302</v>
      </c>
      <c r="K21" s="7">
        <v>42.298783931648302</v>
      </c>
      <c r="L21" s="8">
        <v>42.298783931648302</v>
      </c>
      <c r="M21" s="9"/>
      <c r="N21" s="7"/>
      <c r="O21" s="7"/>
      <c r="P21" s="7"/>
      <c r="Q21" s="7"/>
      <c r="R21" s="7"/>
      <c r="S21" s="7">
        <v>0.90447713262365093</v>
      </c>
      <c r="T21" s="7">
        <v>0.92766720730490893</v>
      </c>
      <c r="U21" s="8">
        <v>0.92766720730490893</v>
      </c>
      <c r="V21" s="9"/>
      <c r="W21" s="7"/>
      <c r="X21" s="7"/>
      <c r="Y21" s="7">
        <v>15.799081436513299</v>
      </c>
      <c r="Z21" s="7">
        <v>15.799081436513299</v>
      </c>
      <c r="AA21" s="8">
        <v>15.799081436513299</v>
      </c>
    </row>
    <row r="22" spans="1:27" x14ac:dyDescent="0.25">
      <c r="A22">
        <v>2019</v>
      </c>
      <c r="B22" s="9"/>
      <c r="C22" s="7"/>
      <c r="D22" s="7"/>
      <c r="E22" s="7"/>
      <c r="F22" s="7"/>
      <c r="G22" s="7"/>
      <c r="H22" s="7"/>
      <c r="I22" s="7"/>
      <c r="J22" s="7">
        <v>49.567150323052303</v>
      </c>
      <c r="K22" s="7">
        <v>49.567150323052303</v>
      </c>
      <c r="L22" s="8">
        <v>48.460550492583003</v>
      </c>
      <c r="M22" s="9"/>
      <c r="N22" s="7"/>
      <c r="O22" s="7"/>
      <c r="P22" s="7"/>
      <c r="Q22" s="7"/>
      <c r="R22" s="7"/>
      <c r="S22" s="7">
        <v>1.0589005688455799</v>
      </c>
      <c r="T22" s="7">
        <v>1.0441714694981798</v>
      </c>
      <c r="U22" s="8">
        <v>1.0113730037211801</v>
      </c>
      <c r="V22" s="9"/>
      <c r="W22" s="7"/>
      <c r="X22" s="7"/>
      <c r="Y22" s="7">
        <v>18.166337750455</v>
      </c>
      <c r="Z22" s="7">
        <v>16.852495955455002</v>
      </c>
      <c r="AA22" s="8">
        <v>15.3630892891549</v>
      </c>
    </row>
    <row r="23" spans="1:27" x14ac:dyDescent="0.25">
      <c r="A23">
        <v>2020</v>
      </c>
      <c r="B23" s="9"/>
      <c r="C23" s="7"/>
      <c r="D23" s="7"/>
      <c r="E23" s="7"/>
      <c r="F23" s="7"/>
      <c r="G23" s="7"/>
      <c r="H23" s="7"/>
      <c r="I23" s="7"/>
      <c r="J23" s="7">
        <v>57.262250266961601</v>
      </c>
      <c r="K23" s="7">
        <v>57.262250266961601</v>
      </c>
      <c r="L23" s="8">
        <v>55.623142306724198</v>
      </c>
      <c r="M23" s="9"/>
      <c r="N23" s="7"/>
      <c r="O23" s="7"/>
      <c r="P23" s="7"/>
      <c r="Q23" s="7"/>
      <c r="R23" s="7"/>
      <c r="S23" s="7">
        <v>1.2225980010059099</v>
      </c>
      <c r="T23" s="7">
        <v>1.1191769049320002</v>
      </c>
      <c r="U23" s="8">
        <v>1.04173981628749</v>
      </c>
      <c r="V23" s="9"/>
      <c r="W23" s="7"/>
      <c r="X23" s="7"/>
      <c r="Y23" s="7">
        <v>21.000722641368299</v>
      </c>
      <c r="Z23" s="7">
        <v>16.773197601368299</v>
      </c>
      <c r="AA23" s="8">
        <v>12.2302149337683</v>
      </c>
    </row>
    <row r="24" spans="1:27" x14ac:dyDescent="0.25">
      <c r="A24">
        <v>2021</v>
      </c>
      <c r="B24" s="9"/>
      <c r="C24" s="7"/>
      <c r="D24" s="7"/>
      <c r="E24" s="7"/>
      <c r="F24" s="7"/>
      <c r="G24" s="7"/>
      <c r="H24" s="7"/>
      <c r="I24" s="7"/>
      <c r="J24" s="7">
        <v>65.951901243213896</v>
      </c>
      <c r="K24" s="7">
        <v>63.082234561165897</v>
      </c>
      <c r="L24" s="8">
        <v>58.759737836190901</v>
      </c>
      <c r="M24" s="9"/>
      <c r="N24" s="7"/>
      <c r="O24" s="7"/>
      <c r="P24" s="7"/>
      <c r="Q24" s="7"/>
      <c r="R24" s="7"/>
      <c r="S24" s="7">
        <v>1.4316518890632202</v>
      </c>
      <c r="T24" s="7">
        <v>1.16111463404643</v>
      </c>
      <c r="U24" s="8">
        <v>1.02800018007587</v>
      </c>
      <c r="V24" s="9"/>
      <c r="W24" s="7"/>
      <c r="X24" s="7"/>
      <c r="Y24" s="7">
        <v>25.3069096310033</v>
      </c>
      <c r="Z24" s="7">
        <v>15.860004806778301</v>
      </c>
      <c r="AA24" s="8">
        <v>8.8325164785349912</v>
      </c>
    </row>
    <row r="25" spans="1:27" x14ac:dyDescent="0.25">
      <c r="A25">
        <v>2022</v>
      </c>
      <c r="B25" s="9"/>
      <c r="C25" s="7"/>
      <c r="D25" s="7"/>
      <c r="E25" s="7"/>
      <c r="F25" s="7"/>
      <c r="G25" s="7"/>
      <c r="H25" s="7"/>
      <c r="I25" s="7"/>
      <c r="J25" s="7">
        <v>75.477639232406304</v>
      </c>
      <c r="K25" s="7">
        <v>69.801651866051401</v>
      </c>
      <c r="L25" s="8">
        <v>62.850234126974598</v>
      </c>
      <c r="M25" s="9"/>
      <c r="N25" s="7"/>
      <c r="O25" s="7"/>
      <c r="P25" s="7"/>
      <c r="Q25" s="7"/>
      <c r="R25" s="7"/>
      <c r="S25" s="7">
        <v>1.6637343699628999</v>
      </c>
      <c r="T25" s="7">
        <v>1.20934937233859</v>
      </c>
      <c r="U25" s="8">
        <v>1.01329461647681</v>
      </c>
      <c r="V25" s="9"/>
      <c r="W25" s="7"/>
      <c r="X25" s="7"/>
      <c r="Y25" s="7">
        <v>30.053640711134999</v>
      </c>
      <c r="Z25" s="7">
        <v>14.711100795209999</v>
      </c>
      <c r="AA25" s="8">
        <v>4.4618329277466602</v>
      </c>
    </row>
    <row r="26" spans="1:27" x14ac:dyDescent="0.25">
      <c r="A26">
        <v>2023</v>
      </c>
      <c r="B26" s="9"/>
      <c r="C26" s="7"/>
      <c r="D26" s="7"/>
      <c r="E26" s="7"/>
      <c r="F26" s="7"/>
      <c r="G26" s="7"/>
      <c r="H26" s="7"/>
      <c r="I26" s="7"/>
      <c r="J26" s="7">
        <v>82.521327426554805</v>
      </c>
      <c r="K26" s="7">
        <v>74.028023789806497</v>
      </c>
      <c r="L26" s="8">
        <v>64.468086259303803</v>
      </c>
      <c r="M26" s="9"/>
      <c r="N26" s="7"/>
      <c r="O26" s="7"/>
      <c r="P26" s="7"/>
      <c r="Q26" s="7"/>
      <c r="R26" s="7"/>
      <c r="S26" s="7">
        <v>1.8352126319234801</v>
      </c>
      <c r="T26" s="7">
        <v>1.2189684333171198</v>
      </c>
      <c r="U26" s="8">
        <v>0.96935788819219504</v>
      </c>
      <c r="V26" s="9"/>
      <c r="W26" s="7"/>
      <c r="X26" s="7"/>
      <c r="Y26" s="7">
        <v>33.465033679669901</v>
      </c>
      <c r="Z26" s="7">
        <v>13.10898530807</v>
      </c>
      <c r="AA26" s="8">
        <v>0.51143141510665902</v>
      </c>
    </row>
    <row r="27" spans="1:27" x14ac:dyDescent="0.25">
      <c r="A27">
        <v>2024</v>
      </c>
      <c r="B27" s="9"/>
      <c r="C27" s="7"/>
      <c r="D27" s="7"/>
      <c r="E27" s="7"/>
      <c r="F27" s="7"/>
      <c r="G27" s="7"/>
      <c r="H27" s="7"/>
      <c r="I27" s="7"/>
      <c r="J27" s="7">
        <v>90.676777100528</v>
      </c>
      <c r="K27" s="7">
        <v>79.443443864811002</v>
      </c>
      <c r="L27" s="8">
        <v>67.318949451618394</v>
      </c>
      <c r="M27" s="9"/>
      <c r="N27" s="7"/>
      <c r="O27" s="7"/>
      <c r="P27" s="7"/>
      <c r="Q27" s="7"/>
      <c r="R27" s="7"/>
      <c r="S27" s="7">
        <v>2.0303429627934699</v>
      </c>
      <c r="T27" s="7">
        <v>1.25722667453311</v>
      </c>
      <c r="U27" s="8">
        <v>0.95550933461322907</v>
      </c>
      <c r="V27" s="9"/>
      <c r="W27" s="7"/>
      <c r="X27" s="7"/>
      <c r="Y27" s="7">
        <v>37.36042453804</v>
      </c>
      <c r="Z27" s="7">
        <v>12.113795905219899</v>
      </c>
      <c r="AA27" s="8">
        <v>-2.7505895366766699</v>
      </c>
    </row>
    <row r="28" spans="1:27" x14ac:dyDescent="0.25">
      <c r="A28">
        <v>2025</v>
      </c>
      <c r="B28" s="9"/>
      <c r="C28" s="7"/>
      <c r="D28" s="7"/>
      <c r="E28" s="7"/>
      <c r="F28" s="7"/>
      <c r="G28" s="7"/>
      <c r="H28" s="7"/>
      <c r="I28" s="7"/>
      <c r="J28" s="7">
        <v>99.292656628344403</v>
      </c>
      <c r="K28" s="7">
        <v>85.212122863046105</v>
      </c>
      <c r="L28" s="8">
        <v>70.607000569758</v>
      </c>
      <c r="M28" s="9"/>
      <c r="N28" s="7"/>
      <c r="O28" s="7"/>
      <c r="P28" s="7"/>
      <c r="Q28" s="7"/>
      <c r="R28" s="7"/>
      <c r="S28" s="7">
        <v>2.23413096335138</v>
      </c>
      <c r="T28" s="7">
        <v>1.3002578285428001</v>
      </c>
      <c r="U28" s="8">
        <v>0.94549034683445998</v>
      </c>
      <c r="V28" s="9"/>
      <c r="W28" s="7"/>
      <c r="X28" s="7"/>
      <c r="Y28" s="7">
        <v>41.5063396462483</v>
      </c>
      <c r="Z28" s="7">
        <v>11.2658114782783</v>
      </c>
      <c r="AA28" s="8">
        <v>-6.0380549347816697</v>
      </c>
    </row>
    <row r="29" spans="1:27" x14ac:dyDescent="0.25">
      <c r="A29">
        <v>2026</v>
      </c>
      <c r="B29" s="9"/>
      <c r="C29" s="7"/>
      <c r="D29" s="7"/>
      <c r="E29" s="7"/>
      <c r="F29" s="7"/>
      <c r="G29" s="7"/>
      <c r="H29" s="7"/>
      <c r="I29" s="7"/>
      <c r="J29" s="7">
        <v>107.62982173320199</v>
      </c>
      <c r="K29" s="7">
        <v>90.484679292013396</v>
      </c>
      <c r="L29" s="8">
        <v>73.506363451166806</v>
      </c>
      <c r="M29" s="9"/>
      <c r="N29" s="7"/>
      <c r="O29" s="7"/>
      <c r="P29" s="7"/>
      <c r="Q29" s="7"/>
      <c r="R29" s="7"/>
      <c r="S29" s="7">
        <v>2.4340331794719998</v>
      </c>
      <c r="T29" s="7">
        <v>1.32857543380054</v>
      </c>
      <c r="U29" s="8">
        <v>0.91831755420345995</v>
      </c>
      <c r="V29" s="9"/>
      <c r="W29" s="7"/>
      <c r="X29" s="7"/>
      <c r="Y29" s="7">
        <v>45.494917724954902</v>
      </c>
      <c r="Z29" s="7">
        <v>9.951766641219999</v>
      </c>
      <c r="AA29" s="8">
        <v>-10.121100654215001</v>
      </c>
    </row>
    <row r="30" spans="1:27" x14ac:dyDescent="0.25">
      <c r="A30">
        <v>2027</v>
      </c>
      <c r="B30" s="9"/>
      <c r="C30" s="7"/>
      <c r="D30" s="7"/>
      <c r="E30" s="7"/>
      <c r="F30" s="7"/>
      <c r="G30" s="7"/>
      <c r="H30" s="7"/>
      <c r="I30" s="7"/>
      <c r="J30" s="7">
        <v>115.284866375245</v>
      </c>
      <c r="K30" s="7">
        <v>94.426317866295506</v>
      </c>
      <c r="L30" s="8">
        <v>76.140652201401195</v>
      </c>
      <c r="M30" s="9"/>
      <c r="N30" s="7"/>
      <c r="O30" s="7"/>
      <c r="P30" s="7"/>
      <c r="Q30" s="7"/>
      <c r="R30" s="7"/>
      <c r="S30" s="7">
        <v>2.6147629866377602</v>
      </c>
      <c r="T30" s="7">
        <v>1.3276035363487999</v>
      </c>
      <c r="U30" s="8">
        <v>0.87751180470813306</v>
      </c>
      <c r="V30" s="9"/>
      <c r="W30" s="7"/>
      <c r="X30" s="7"/>
      <c r="Y30" s="7">
        <v>49.224771577519995</v>
      </c>
      <c r="Z30" s="7">
        <v>8.2771823101199899</v>
      </c>
      <c r="AA30" s="8">
        <v>-14.411274398827501</v>
      </c>
    </row>
    <row r="31" spans="1:27" x14ac:dyDescent="0.25">
      <c r="A31">
        <v>2028</v>
      </c>
      <c r="B31" s="9"/>
      <c r="C31" s="7"/>
      <c r="D31" s="7"/>
      <c r="E31" s="7"/>
      <c r="F31" s="7"/>
      <c r="G31" s="7"/>
      <c r="H31" s="7"/>
      <c r="I31" s="7"/>
      <c r="J31" s="7">
        <v>122.78220361993699</v>
      </c>
      <c r="K31" s="7">
        <v>98.147763369836994</v>
      </c>
      <c r="L31" s="8">
        <v>77.972016895305103</v>
      </c>
      <c r="M31" s="9"/>
      <c r="N31" s="7"/>
      <c r="O31" s="7"/>
      <c r="P31" s="7"/>
      <c r="Q31" s="7"/>
      <c r="R31" s="7"/>
      <c r="S31" s="7">
        <v>2.7926147308095501</v>
      </c>
      <c r="T31" s="7">
        <v>1.32239427042397</v>
      </c>
      <c r="U31" s="8">
        <v>0.82377875601226103</v>
      </c>
      <c r="V31" s="9"/>
      <c r="W31" s="7"/>
      <c r="X31" s="7"/>
      <c r="Y31" s="7">
        <v>52.929577339686602</v>
      </c>
      <c r="Z31" s="7">
        <v>6.5526141571966594</v>
      </c>
      <c r="AA31" s="8">
        <v>-18.8480782998083</v>
      </c>
    </row>
    <row r="32" spans="1:27" x14ac:dyDescent="0.25">
      <c r="A32">
        <v>2029</v>
      </c>
      <c r="B32" s="9"/>
      <c r="C32" s="7"/>
      <c r="D32" s="7"/>
      <c r="E32" s="7"/>
      <c r="F32" s="7"/>
      <c r="G32" s="7"/>
      <c r="H32" s="7"/>
      <c r="I32" s="7"/>
      <c r="J32" s="7">
        <v>128.887455058971</v>
      </c>
      <c r="K32" s="7">
        <v>101.874928324477</v>
      </c>
      <c r="L32" s="8">
        <v>79.245331602071602</v>
      </c>
      <c r="M32" s="9"/>
      <c r="N32" s="7"/>
      <c r="O32" s="7"/>
      <c r="P32" s="7"/>
      <c r="Q32" s="7"/>
      <c r="R32" s="7"/>
      <c r="S32" s="7">
        <v>2.9466964600051901</v>
      </c>
      <c r="T32" s="7">
        <v>1.3195425165140799</v>
      </c>
      <c r="U32" s="8">
        <v>0.76650501547017302</v>
      </c>
      <c r="V32" s="9"/>
      <c r="W32" s="7"/>
      <c r="X32" s="7"/>
      <c r="Y32" s="7">
        <v>56.388725143423294</v>
      </c>
      <c r="Z32" s="7">
        <v>4.9906646405183297</v>
      </c>
      <c r="AA32" s="8">
        <v>-23.023257846679098</v>
      </c>
    </row>
    <row r="33" spans="1:27" x14ac:dyDescent="0.25">
      <c r="A33">
        <v>2030</v>
      </c>
      <c r="B33" s="9"/>
      <c r="C33" s="7"/>
      <c r="D33" s="7"/>
      <c r="E33" s="7"/>
      <c r="F33" s="7"/>
      <c r="G33" s="7"/>
      <c r="H33" s="7"/>
      <c r="I33" s="7"/>
      <c r="J33" s="7">
        <v>136.491814931627</v>
      </c>
      <c r="K33" s="7">
        <v>107.132477559682</v>
      </c>
      <c r="L33" s="8">
        <v>82.050405021088494</v>
      </c>
      <c r="M33" s="9"/>
      <c r="N33" s="7"/>
      <c r="O33" s="7"/>
      <c r="P33" s="7"/>
      <c r="Q33" s="7"/>
      <c r="R33" s="7"/>
      <c r="S33" s="7">
        <v>3.1329506070679098</v>
      </c>
      <c r="T33" s="7">
        <v>1.34279816288228</v>
      </c>
      <c r="U33" s="8">
        <v>0.73244041742246502</v>
      </c>
      <c r="V33" s="9"/>
      <c r="W33" s="7"/>
      <c r="X33" s="7"/>
      <c r="Y33" s="7">
        <v>60.0681165338599</v>
      </c>
      <c r="Z33" s="7">
        <v>3.3280624931149903</v>
      </c>
      <c r="AA33" s="8">
        <v>-27.613627745172501</v>
      </c>
    </row>
  </sheetData>
  <mergeCells count="3">
    <mergeCell ref="M1:U1"/>
    <mergeCell ref="V1:AA1"/>
    <mergeCell ref="B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629C-B933-4CBC-8619-F835EC1CFAD5}">
  <dimension ref="A1:E41"/>
  <sheetViews>
    <sheetView workbookViewId="0">
      <selection activeCell="D12" sqref="D12"/>
    </sheetView>
  </sheetViews>
  <sheetFormatPr defaultRowHeight="15" x14ac:dyDescent="0.25"/>
  <cols>
    <col min="2" max="2" width="15.140625" customWidth="1"/>
    <col min="3" max="3" width="14.28515625" customWidth="1"/>
    <col min="4" max="4" width="14.5703125" customWidth="1"/>
    <col min="5" max="5" width="15.85546875" customWidth="1"/>
  </cols>
  <sheetData>
    <row r="1" spans="1:5" ht="50.25" customHeight="1" x14ac:dyDescent="0.25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</row>
    <row r="2" spans="1:5" x14ac:dyDescent="0.25">
      <c r="A2" s="4">
        <v>0.5</v>
      </c>
      <c r="B2" s="4">
        <v>0.28116710875331502</v>
      </c>
      <c r="C2" s="4">
        <v>0.37488947833775399</v>
      </c>
      <c r="D2" s="4">
        <v>0.56233421750663104</v>
      </c>
      <c r="E2" s="4">
        <v>1.1246684350132601</v>
      </c>
    </row>
    <row r="3" spans="1:5" x14ac:dyDescent="0.25">
      <c r="A3" s="4">
        <v>0.51</v>
      </c>
      <c r="B3" s="4">
        <v>0.28804034738752798</v>
      </c>
      <c r="C3" s="4">
        <v>0.38405379651670402</v>
      </c>
      <c r="D3" s="4">
        <v>0.57608069477505597</v>
      </c>
      <c r="E3" s="4">
        <v>1.1521613895501099</v>
      </c>
    </row>
    <row r="4" spans="1:5" x14ac:dyDescent="0.25">
      <c r="A4" s="4">
        <v>0.52</v>
      </c>
      <c r="B4" s="4">
        <v>0.29525804438898301</v>
      </c>
      <c r="C4" s="4">
        <v>0.39367739251864298</v>
      </c>
      <c r="D4" s="4">
        <v>0.59051608877796602</v>
      </c>
      <c r="E4" s="4">
        <v>1.18103217755593</v>
      </c>
    </row>
    <row r="5" spans="1:5" x14ac:dyDescent="0.25">
      <c r="A5" s="4">
        <v>0.53</v>
      </c>
      <c r="B5" s="4">
        <v>0.30284675953967199</v>
      </c>
      <c r="C5" s="4">
        <v>0.40379567938623001</v>
      </c>
      <c r="D5" s="4">
        <v>0.60569351907934499</v>
      </c>
      <c r="E5" s="4">
        <v>1.21138703815869</v>
      </c>
    </row>
    <row r="6" spans="1:5" x14ac:dyDescent="0.25">
      <c r="A6" s="4">
        <v>0.54</v>
      </c>
      <c r="B6" s="4">
        <v>0.31083585520913898</v>
      </c>
      <c r="C6" s="4">
        <v>0.41444780694551903</v>
      </c>
      <c r="D6" s="4">
        <v>0.62167171041827896</v>
      </c>
      <c r="E6" s="4">
        <v>1.2433434208365499</v>
      </c>
    </row>
    <row r="7" spans="1:5" x14ac:dyDescent="0.25">
      <c r="A7" s="4">
        <v>0.55000000000000004</v>
      </c>
      <c r="B7" s="4">
        <v>0.31925787603156403</v>
      </c>
      <c r="C7" s="4">
        <v>0.425677168042085</v>
      </c>
      <c r="D7" s="4">
        <v>0.63851575206312805</v>
      </c>
      <c r="E7" s="4">
        <v>1.2770315041262501</v>
      </c>
    </row>
    <row r="8" spans="1:5" x14ac:dyDescent="0.25">
      <c r="A8" s="4">
        <v>0.56000000000000005</v>
      </c>
      <c r="B8" s="4">
        <v>0.32814899202536002</v>
      </c>
      <c r="C8" s="4">
        <v>0.43753198936714699</v>
      </c>
      <c r="D8" s="4">
        <v>0.65629798405072004</v>
      </c>
      <c r="E8" s="4">
        <v>1.3125959681014401</v>
      </c>
    </row>
    <row r="9" spans="1:5" x14ac:dyDescent="0.25">
      <c r="A9" s="4">
        <v>0.56999999999999995</v>
      </c>
      <c r="B9" s="4">
        <v>0.33754951787738602</v>
      </c>
      <c r="C9" s="4">
        <v>0.45006602383651501</v>
      </c>
      <c r="D9" s="4">
        <v>0.67509903575477304</v>
      </c>
      <c r="E9" s="4">
        <v>1.3501980715095401</v>
      </c>
    </row>
    <row r="10" spans="1:5" x14ac:dyDescent="0.25">
      <c r="A10" s="4">
        <v>0.57999999999999996</v>
      </c>
      <c r="B10" s="4">
        <v>0.34750452411550198</v>
      </c>
      <c r="C10" s="4">
        <v>0.46333936548733701</v>
      </c>
      <c r="D10" s="4">
        <v>0.69500904823100496</v>
      </c>
      <c r="E10" s="4">
        <v>1.3900180964620099</v>
      </c>
    </row>
    <row r="11" spans="1:5" x14ac:dyDescent="0.25">
      <c r="A11" s="4">
        <v>0.59</v>
      </c>
      <c r="B11" s="4">
        <v>0.35806455971571</v>
      </c>
      <c r="C11" s="4">
        <v>0.47741941295427998</v>
      </c>
      <c r="D11" s="4">
        <v>0.71612911943141999</v>
      </c>
      <c r="E11" s="4">
        <v>1.43225823886284</v>
      </c>
    </row>
    <row r="12" spans="1:5" x14ac:dyDescent="0.25">
      <c r="A12" s="4">
        <v>0.6</v>
      </c>
      <c r="B12" s="4">
        <v>0.36928651059085799</v>
      </c>
      <c r="C12" s="4">
        <v>0.49238201412114402</v>
      </c>
      <c r="D12" s="4">
        <v>0.73857302118171697</v>
      </c>
      <c r="E12" s="4">
        <v>1.4771460423634299</v>
      </c>
    </row>
    <row r="13" spans="1:5" x14ac:dyDescent="0.25">
      <c r="A13" s="4">
        <v>0.61</v>
      </c>
      <c r="B13" s="4">
        <v>0.381234624735653</v>
      </c>
      <c r="C13" s="4">
        <v>0.50831283298087104</v>
      </c>
      <c r="D13" s="4">
        <v>0.76246924947130701</v>
      </c>
      <c r="E13" s="4">
        <v>1.52493849894261</v>
      </c>
    </row>
    <row r="14" spans="1:5" x14ac:dyDescent="0.25">
      <c r="A14" s="4">
        <v>0.62</v>
      </c>
      <c r="B14" s="4">
        <v>0.39398174303470002</v>
      </c>
      <c r="C14" s="4">
        <v>0.52530899071293302</v>
      </c>
      <c r="D14" s="4">
        <v>0.78796348606940003</v>
      </c>
      <c r="E14" s="4">
        <v>1.5759269721388001</v>
      </c>
    </row>
    <row r="15" spans="1:5" x14ac:dyDescent="0.25">
      <c r="A15" s="4">
        <v>0.63</v>
      </c>
      <c r="B15" s="4">
        <v>0.40761078553520003</v>
      </c>
      <c r="C15" s="4">
        <v>0.54348104738026703</v>
      </c>
      <c r="D15" s="4">
        <v>0.81522157107040105</v>
      </c>
      <c r="E15" s="4">
        <v>1.6304431421408001</v>
      </c>
    </row>
    <row r="16" spans="1:5" x14ac:dyDescent="0.25">
      <c r="A16" s="4">
        <v>0.64</v>
      </c>
      <c r="B16" s="4">
        <v>0.42221655726212398</v>
      </c>
      <c r="C16" s="4">
        <v>0.56295540968283297</v>
      </c>
      <c r="D16" s="4">
        <v>0.84443311452424896</v>
      </c>
      <c r="E16" s="4">
        <v>1.6888662290484899</v>
      </c>
    </row>
    <row r="17" spans="1:5" x14ac:dyDescent="0.25">
      <c r="A17" s="4">
        <v>0.65</v>
      </c>
      <c r="B17" s="4">
        <v>0.43790795670494898</v>
      </c>
      <c r="C17" s="4">
        <v>0.58387727560659897</v>
      </c>
      <c r="D17" s="4">
        <v>0.87581591340989795</v>
      </c>
      <c r="E17" s="4">
        <v>1.7516318268197899</v>
      </c>
    </row>
    <row r="18" spans="1:5" x14ac:dyDescent="0.25">
      <c r="A18" s="4">
        <v>0.66</v>
      </c>
      <c r="B18" s="4">
        <v>0.45481069577455102</v>
      </c>
      <c r="C18" s="4">
        <v>0.60641426103273499</v>
      </c>
      <c r="D18" s="4">
        <v>0.90962139154910304</v>
      </c>
      <c r="E18" s="4">
        <v>1.8192427830982001</v>
      </c>
    </row>
    <row r="19" spans="1:5" x14ac:dyDescent="0.25">
      <c r="A19" s="4">
        <v>0.67</v>
      </c>
      <c r="B19" s="4">
        <v>0.473070674973669</v>
      </c>
      <c r="C19" s="4">
        <v>0.63076089996489204</v>
      </c>
      <c r="D19" s="4">
        <v>0.94614134994733801</v>
      </c>
      <c r="E19" s="4">
        <v>1.89228269989467</v>
      </c>
    </row>
    <row r="20" spans="1:5" x14ac:dyDescent="0.25">
      <c r="A20" s="4">
        <v>0.68</v>
      </c>
      <c r="B20" s="4">
        <v>0.49285820562416299</v>
      </c>
      <c r="C20" s="4">
        <v>0.65714427416555099</v>
      </c>
      <c r="D20" s="4">
        <v>0.98571641124832599</v>
      </c>
      <c r="E20" s="4">
        <v>1.97143282249665</v>
      </c>
    </row>
    <row r="21" spans="1:5" x14ac:dyDescent="0.25">
      <c r="A21" s="4">
        <v>0.69</v>
      </c>
      <c r="B21" s="4">
        <v>0.51437333799180895</v>
      </c>
      <c r="C21" s="4">
        <v>0.68583111732241198</v>
      </c>
      <c r="D21" s="4">
        <v>1.0287466759836099</v>
      </c>
      <c r="E21" s="4">
        <v>2.05749335196723</v>
      </c>
    </row>
    <row r="22" spans="1:5" x14ac:dyDescent="0.25">
      <c r="A22" s="4">
        <v>0.7</v>
      </c>
      <c r="B22" s="4">
        <v>0.53785264867059002</v>
      </c>
      <c r="C22" s="4">
        <v>0.71713686489412098</v>
      </c>
      <c r="D22" s="4">
        <v>1.07570529734118</v>
      </c>
      <c r="E22" s="4">
        <v>2.1514105946823601</v>
      </c>
    </row>
    <row r="23" spans="1:5" x14ac:dyDescent="0.25">
      <c r="A23" s="4">
        <v>0.71</v>
      </c>
      <c r="B23" s="4">
        <v>0.56357797579804703</v>
      </c>
      <c r="C23" s="4">
        <v>0.75143730106406303</v>
      </c>
      <c r="D23" s="4">
        <v>1.1271559515960901</v>
      </c>
      <c r="E23" s="4">
        <v>2.2543119031921899</v>
      </c>
    </row>
    <row r="24" spans="1:5" x14ac:dyDescent="0.25">
      <c r="A24" s="4">
        <v>0.72</v>
      </c>
      <c r="B24" s="4">
        <v>0.59188778700973799</v>
      </c>
      <c r="C24" s="4">
        <v>0.78918371601298398</v>
      </c>
      <c r="D24" s="4">
        <v>1.18377557401947</v>
      </c>
      <c r="E24" s="4">
        <v>2.3675511480389502</v>
      </c>
    </row>
    <row r="25" spans="1:5" x14ac:dyDescent="0.25">
      <c r="A25" s="4">
        <v>0.73</v>
      </c>
      <c r="B25" s="4">
        <v>0.62319215483385504</v>
      </c>
      <c r="C25" s="4">
        <v>0.83092287311180701</v>
      </c>
      <c r="D25" s="4">
        <v>1.2463843096677101</v>
      </c>
      <c r="E25" s="4">
        <v>2.4927686193354202</v>
      </c>
    </row>
    <row r="26" spans="1:5" x14ac:dyDescent="0.25">
      <c r="A26" s="4">
        <v>0.74</v>
      </c>
      <c r="B26" s="4">
        <v>0.65799274966479704</v>
      </c>
      <c r="C26" s="4">
        <v>0.87732366621972901</v>
      </c>
      <c r="D26" s="4">
        <v>1.3159854993295901</v>
      </c>
      <c r="E26" s="4">
        <v>2.6319709986591802</v>
      </c>
    </row>
    <row r="27" spans="1:5" x14ac:dyDescent="0.25">
      <c r="A27" s="4">
        <v>0.75</v>
      </c>
      <c r="B27" s="4">
        <v>0.69690992767915905</v>
      </c>
      <c r="C27" s="4">
        <v>0.92921323690554603</v>
      </c>
      <c r="D27" s="4">
        <v>1.3938198553583101</v>
      </c>
      <c r="E27" s="4">
        <v>2.78763971071663</v>
      </c>
    </row>
    <row r="28" spans="1:5" x14ac:dyDescent="0.25">
      <c r="A28" s="4">
        <v>0.76</v>
      </c>
      <c r="B28" s="4">
        <v>0.74072003577817602</v>
      </c>
      <c r="C28" s="4">
        <v>0.98762671437090199</v>
      </c>
      <c r="D28" s="4">
        <v>1.48144007155635</v>
      </c>
      <c r="E28" s="4">
        <v>2.9628801431127001</v>
      </c>
    </row>
    <row r="29" spans="1:5" x14ac:dyDescent="0.25">
      <c r="A29" s="4">
        <v>0.77</v>
      </c>
      <c r="B29" s="4">
        <v>0.79040773108241202</v>
      </c>
      <c r="C29" s="4">
        <v>1.05387697477654</v>
      </c>
      <c r="D29" s="4">
        <v>1.5808154621648201</v>
      </c>
      <c r="E29" s="4">
        <v>3.1616309243296499</v>
      </c>
    </row>
    <row r="30" spans="1:5" x14ac:dyDescent="0.25">
      <c r="A30" s="4">
        <v>0.78</v>
      </c>
      <c r="B30" s="4">
        <v>0.84724087217852895</v>
      </c>
      <c r="C30" s="4">
        <v>1.1296544962380299</v>
      </c>
      <c r="D30" s="4">
        <v>1.6944817443570499</v>
      </c>
      <c r="E30" s="4">
        <v>3.38896348871411</v>
      </c>
    </row>
    <row r="31" spans="1:5" x14ac:dyDescent="0.25">
      <c r="A31" s="4">
        <v>0.79</v>
      </c>
      <c r="B31" s="4">
        <v>0.91288022322505202</v>
      </c>
      <c r="C31" s="4">
        <v>1.21717363096673</v>
      </c>
      <c r="D31" s="4">
        <v>1.8257604464501</v>
      </c>
      <c r="E31" s="4">
        <v>3.6515208929002099</v>
      </c>
    </row>
    <row r="32" spans="1:5" x14ac:dyDescent="0.25">
      <c r="A32" s="4">
        <v>0.8</v>
      </c>
      <c r="B32" s="4">
        <v>0.98954443614637999</v>
      </c>
      <c r="C32" s="4">
        <v>1.3193925815284999</v>
      </c>
      <c r="D32" s="4">
        <v>1.97908887229276</v>
      </c>
      <c r="E32" s="4">
        <v>3.95817774458552</v>
      </c>
    </row>
    <row r="33" spans="1:5" x14ac:dyDescent="0.25">
      <c r="A33" s="4">
        <v>0.81</v>
      </c>
      <c r="B33" s="4">
        <v>1.08026578614814</v>
      </c>
      <c r="C33" s="4">
        <v>1.4403543815308499</v>
      </c>
      <c r="D33" s="4">
        <v>2.1605315722962799</v>
      </c>
      <c r="E33" s="4">
        <v>4.3210631445925598</v>
      </c>
    </row>
    <row r="34" spans="1:5" x14ac:dyDescent="0.25">
      <c r="A34" s="4">
        <v>0.82</v>
      </c>
      <c r="B34" s="4">
        <v>1.1893007808993801</v>
      </c>
      <c r="C34" s="4">
        <v>1.5857343745325101</v>
      </c>
      <c r="D34" s="4">
        <v>2.3786015617987601</v>
      </c>
      <c r="E34" s="4">
        <v>4.7572031235975301</v>
      </c>
    </row>
    <row r="35" spans="1:5" x14ac:dyDescent="0.25">
      <c r="A35" s="4">
        <v>0.83</v>
      </c>
      <c r="B35" s="4">
        <v>1.3228173513702399</v>
      </c>
      <c r="C35" s="4">
        <v>1.76375646849365</v>
      </c>
      <c r="D35" s="4">
        <v>2.6456347027404798</v>
      </c>
      <c r="E35" s="4">
        <v>5.2912694054809704</v>
      </c>
    </row>
    <row r="36" spans="1:5" x14ac:dyDescent="0.25">
      <c r="A36" s="4">
        <v>0.84</v>
      </c>
      <c r="B36" s="4">
        <v>1.49010346378767</v>
      </c>
      <c r="C36" s="4">
        <v>1.9868046183835699</v>
      </c>
      <c r="D36" s="4">
        <v>2.9802069275753502</v>
      </c>
      <c r="E36" s="4">
        <v>5.9604138551507102</v>
      </c>
    </row>
    <row r="37" spans="1:5" x14ac:dyDescent="0.25">
      <c r="A37" s="4">
        <v>0.85</v>
      </c>
      <c r="B37" s="4">
        <v>1.70582555519794</v>
      </c>
      <c r="C37" s="4">
        <v>2.2744340735972601</v>
      </c>
      <c r="D37" s="4">
        <v>3.4116511103958902</v>
      </c>
      <c r="E37" s="4">
        <v>6.8233022207917804</v>
      </c>
    </row>
    <row r="38" spans="1:5" x14ac:dyDescent="0.25">
      <c r="A38" s="4">
        <v>0.86</v>
      </c>
      <c r="B38" s="4">
        <v>1.9945807617040601</v>
      </c>
      <c r="C38" s="4">
        <v>2.65944101560541</v>
      </c>
      <c r="D38" s="4">
        <v>3.9891615234081201</v>
      </c>
      <c r="E38" s="4">
        <v>7.9783230468162403</v>
      </c>
    </row>
    <row r="39" spans="1:5" x14ac:dyDescent="0.25">
      <c r="A39" s="4">
        <v>0.87</v>
      </c>
      <c r="B39" s="4">
        <v>2.4010147685059402</v>
      </c>
      <c r="C39" s="4">
        <v>3.20135302467459</v>
      </c>
      <c r="D39" s="4">
        <v>4.8020295370118902</v>
      </c>
      <c r="E39" s="4">
        <v>9.6040590740237892</v>
      </c>
    </row>
    <row r="40" spans="1:5" x14ac:dyDescent="0.25">
      <c r="A40" s="4">
        <v>0.88</v>
      </c>
      <c r="B40" s="4">
        <v>3.01547564861177</v>
      </c>
      <c r="C40" s="4">
        <v>4.0206341981490201</v>
      </c>
      <c r="D40" s="4">
        <v>6.03095129722354</v>
      </c>
      <c r="E40" s="4">
        <v>12.061902594447</v>
      </c>
    </row>
    <row r="41" spans="1:5" x14ac:dyDescent="0.25">
      <c r="A41" s="4">
        <v>0.89</v>
      </c>
      <c r="B41" s="4">
        <v>4.0526074323291601</v>
      </c>
      <c r="C41" s="4">
        <v>5.4034765764388801</v>
      </c>
      <c r="D41" s="4">
        <v>8.1052148646583202</v>
      </c>
      <c r="E41" s="4">
        <v>16.210429729316601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BD96-0008-4D25-81F5-490B01370913}">
  <dimension ref="A1:B16"/>
  <sheetViews>
    <sheetView workbookViewId="0">
      <selection activeCell="D30" sqref="D30"/>
    </sheetView>
  </sheetViews>
  <sheetFormatPr defaultRowHeight="15" x14ac:dyDescent="0.25"/>
  <cols>
    <col min="1" max="1" width="14.7109375" customWidth="1"/>
    <col min="2" max="2" width="14.28515625" customWidth="1"/>
  </cols>
  <sheetData>
    <row r="1" spans="1:2" ht="36.75" customHeight="1" x14ac:dyDescent="0.25">
      <c r="A1" s="3" t="s">
        <v>76</v>
      </c>
      <c r="B1" s="3" t="s">
        <v>77</v>
      </c>
    </row>
    <row r="2" spans="1:2" x14ac:dyDescent="0.25">
      <c r="A2" s="4">
        <v>8.0000000000000002E-3</v>
      </c>
      <c r="B2" s="4">
        <v>6.3326966708115898E-2</v>
      </c>
    </row>
    <row r="3" spans="1:2" x14ac:dyDescent="0.25">
      <c r="A3" s="4">
        <v>8.9999999999999993E-3</v>
      </c>
      <c r="B3" s="4">
        <v>5.8976966791749103E-2</v>
      </c>
    </row>
    <row r="4" spans="1:2" x14ac:dyDescent="0.25">
      <c r="A4" s="4">
        <v>0.01</v>
      </c>
      <c r="B4" s="4">
        <v>5.4626966781068001E-2</v>
      </c>
    </row>
    <row r="5" spans="1:2" x14ac:dyDescent="0.25">
      <c r="A5" s="4">
        <v>1.0999999999999999E-2</v>
      </c>
      <c r="B5" s="4">
        <v>5.02769667439344E-2</v>
      </c>
    </row>
    <row r="6" spans="1:2" x14ac:dyDescent="0.25">
      <c r="A6" s="4">
        <v>1.2E-2</v>
      </c>
      <c r="B6" s="4">
        <v>4.5926966827446E-2</v>
      </c>
    </row>
    <row r="7" spans="1:2" x14ac:dyDescent="0.25">
      <c r="A7" s="4">
        <v>1.2999999999999999E-2</v>
      </c>
      <c r="B7" s="4">
        <v>4.1576966869597103E-2</v>
      </c>
    </row>
    <row r="8" spans="1:2" x14ac:dyDescent="0.25">
      <c r="A8" s="4">
        <v>1.4E-2</v>
      </c>
      <c r="B8" s="4">
        <v>3.7226966668172698E-2</v>
      </c>
    </row>
    <row r="9" spans="1:2" x14ac:dyDescent="0.25">
      <c r="A9" s="4">
        <v>1.4999999999999999E-2</v>
      </c>
      <c r="B9" s="4">
        <v>3.2876966480277998E-2</v>
      </c>
    </row>
    <row r="10" spans="1:2" x14ac:dyDescent="0.25">
      <c r="A10" s="4">
        <v>1.6E-2</v>
      </c>
      <c r="B10" s="4">
        <v>2.8526966759086898E-2</v>
      </c>
    </row>
    <row r="11" spans="1:2" x14ac:dyDescent="0.25">
      <c r="A11" s="4">
        <v>1.7000000000000001E-2</v>
      </c>
      <c r="B11" s="4">
        <v>2.41769663874421E-2</v>
      </c>
    </row>
    <row r="12" spans="1:2" x14ac:dyDescent="0.25">
      <c r="A12" s="4">
        <v>1.7999999999999999E-2</v>
      </c>
      <c r="B12" s="4">
        <v>1.9826966416708201E-2</v>
      </c>
    </row>
    <row r="13" spans="1:2" x14ac:dyDescent="0.25">
      <c r="A13" s="4">
        <v>1.9E-2</v>
      </c>
      <c r="B13" s="4">
        <v>1.54769664936586E-2</v>
      </c>
    </row>
    <row r="14" spans="1:2" x14ac:dyDescent="0.25">
      <c r="A14" s="4">
        <v>0.02</v>
      </c>
      <c r="B14" s="4">
        <v>1.11269660931765E-2</v>
      </c>
    </row>
    <row r="15" spans="1:2" x14ac:dyDescent="0.25">
      <c r="A15" s="4">
        <v>2.1000000000000001E-2</v>
      </c>
      <c r="B15" s="4">
        <v>6.7769667391951701E-3</v>
      </c>
    </row>
    <row r="16" spans="1:2" x14ac:dyDescent="0.25">
      <c r="A16" s="4">
        <v>2.1999999999999999E-2</v>
      </c>
      <c r="B16" s="4">
        <v>2.4269667705129E-3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A1B6-591C-44B7-8EA2-35ACAD0D0970}">
  <dimension ref="A1:H6"/>
  <sheetViews>
    <sheetView tabSelected="1" workbookViewId="0">
      <selection activeCell="J8" sqref="J8"/>
    </sheetView>
  </sheetViews>
  <sheetFormatPr defaultRowHeight="15" x14ac:dyDescent="0.25"/>
  <cols>
    <col min="1" max="1" width="17.7109375" customWidth="1"/>
    <col min="2" max="2" width="14.42578125" customWidth="1"/>
    <col min="3" max="3" width="13.7109375" customWidth="1"/>
  </cols>
  <sheetData>
    <row r="1" spans="1:8" x14ac:dyDescent="0.25">
      <c r="B1" t="s">
        <v>84</v>
      </c>
      <c r="C1" t="s">
        <v>43</v>
      </c>
      <c r="D1" t="s">
        <v>11</v>
      </c>
      <c r="E1" t="s">
        <v>12</v>
      </c>
      <c r="F1" t="s">
        <v>78</v>
      </c>
      <c r="G1" t="s">
        <v>14</v>
      </c>
      <c r="H1" t="s">
        <v>15</v>
      </c>
    </row>
    <row r="2" spans="1:8" x14ac:dyDescent="0.25">
      <c r="A2" t="s">
        <v>79</v>
      </c>
      <c r="B2">
        <v>0.23899999999999999</v>
      </c>
      <c r="C2">
        <v>4.9000000000000002E-2</v>
      </c>
      <c r="D2" s="5">
        <v>1.4413520000000001E-2</v>
      </c>
      <c r="E2" s="5">
        <v>6.4020670000000002E-2</v>
      </c>
      <c r="F2" s="5">
        <v>0.12067739</v>
      </c>
      <c r="G2" s="5">
        <v>0.23921376999999999</v>
      </c>
      <c r="H2" s="5">
        <v>0.63208989999999998</v>
      </c>
    </row>
    <row r="3" spans="1:8" x14ac:dyDescent="0.25">
      <c r="A3" t="s">
        <v>80</v>
      </c>
      <c r="B3">
        <v>0.13100000000000001</v>
      </c>
      <c r="C3">
        <v>0.1</v>
      </c>
      <c r="D3" s="5">
        <v>9.4361199999999992E-3</v>
      </c>
      <c r="E3" s="5">
        <v>3.6283990000000002E-2</v>
      </c>
      <c r="F3" s="5">
        <v>7.1648000000000003E-2</v>
      </c>
      <c r="G3" s="5">
        <v>0.14374830999999999</v>
      </c>
      <c r="H3" s="5">
        <v>0.51998111999999996</v>
      </c>
    </row>
    <row r="4" spans="1:8" x14ac:dyDescent="0.25">
      <c r="A4" t="s">
        <v>81</v>
      </c>
      <c r="B4">
        <v>0.12</v>
      </c>
      <c r="C4">
        <v>0.08</v>
      </c>
      <c r="D4" s="5">
        <v>1.8692139999999999E-2</v>
      </c>
      <c r="E4" s="5">
        <v>4.854091E-2</v>
      </c>
      <c r="F4" s="5">
        <v>7.1144929999999995E-2</v>
      </c>
      <c r="G4" s="5">
        <v>0.11778005</v>
      </c>
      <c r="H4" s="5">
        <v>0.33810673000000002</v>
      </c>
    </row>
    <row r="5" spans="1:8" x14ac:dyDescent="0.25">
      <c r="A5" t="s">
        <v>82</v>
      </c>
      <c r="B5">
        <v>8.3000000000000004E-2</v>
      </c>
      <c r="C5">
        <v>7.8E-2</v>
      </c>
    </row>
    <row r="6" spans="1:8" x14ac:dyDescent="0.25">
      <c r="A6" t="s">
        <v>83</v>
      </c>
      <c r="B6">
        <v>0.57699999999999996</v>
      </c>
      <c r="C6">
        <v>0.19800000000000001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</vt:lpstr>
      <vt:lpstr>Fig2</vt:lpstr>
      <vt:lpstr>Fig3</vt:lpstr>
      <vt:lpstr>Fig4</vt:lpstr>
      <vt:lpstr>FigS1</vt:lpstr>
      <vt:lpstr>FigS2</vt:lpstr>
      <vt:lpstr>FigS4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Pan</dc:creator>
  <cp:lastModifiedBy>Da Pan</cp:lastModifiedBy>
  <dcterms:created xsi:type="dcterms:W3CDTF">2020-02-16T00:47:04Z</dcterms:created>
  <dcterms:modified xsi:type="dcterms:W3CDTF">2020-06-01T17:57:16Z</dcterms:modified>
</cp:coreProperties>
</file>